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O:\MPSC Cases\ER-2024-XXXX\"/>
    </mc:Choice>
  </mc:AlternateContent>
  <xr:revisionPtr revIDLastSave="0" documentId="13_ncr:1_{CB5442F6-8071-40BA-9AC0-4B46BB6A1F51}" xr6:coauthVersionLast="47" xr6:coauthVersionMax="47" xr10:uidLastSave="{00000000-0000-0000-0000-000000000000}"/>
  <bookViews>
    <workbookView xWindow="-28920" yWindow="-120" windowWidth="29040" windowHeight="15840" tabRatio="751" activeTab="6" xr2:uid="{00000000-000D-0000-FFFF-FFFF00000000}"/>
  </bookViews>
  <sheets>
    <sheet name="MEEIA 3 calcs original" sheetId="27" r:id="rId1"/>
    <sheet name="MEEIA 3 calcs - PAYS adj" sheetId="34" r:id="rId2"/>
    <sheet name="PAYS return original" sheetId="33" r:id="rId3"/>
    <sheet name="PAYS return - crrtn" sheetId="35" r:id="rId4"/>
    <sheet name="MEEIA 3 adjs" sheetId="29" r:id="rId5"/>
    <sheet name="MEEIA 2 calcs" sheetId="1" r:id="rId6"/>
    <sheet name="MEEIA 2 adjs" sheetId="26" r:id="rId7"/>
  </sheets>
  <definedNames>
    <definedName name="\A" localSheetId="1">#REF!</definedName>
    <definedName name="\A" localSheetId="3">#REF!</definedName>
    <definedName name="\A">#REF!</definedName>
    <definedName name="\B" localSheetId="1">#REF!</definedName>
    <definedName name="\B" localSheetId="3">#REF!</definedName>
    <definedName name="\B">#REF!</definedName>
    <definedName name="\C">#REF!</definedName>
    <definedName name="\D">#REF!</definedName>
    <definedName name="\E">#REF!</definedName>
    <definedName name="\F">#REF!</definedName>
    <definedName name="\G">#REF!</definedName>
    <definedName name="\i">#N/A</definedName>
    <definedName name="\M">#REF!</definedName>
    <definedName name="\N">#REF!</definedName>
    <definedName name="\O">#REF!</definedName>
    <definedName name="\P">#REF!</definedName>
    <definedName name="\Q">#REF!</definedName>
    <definedName name="\R">#REF!</definedName>
    <definedName name="\S">#REF!</definedName>
    <definedName name="\t">#N/A</definedName>
    <definedName name="\U">#REF!</definedName>
    <definedName name="\V">#REF!</definedName>
    <definedName name="\W">#REF!</definedName>
    <definedName name="\X">#REF!</definedName>
    <definedName name="\Y">#REF!</definedName>
    <definedName name="\Z">#REF!</definedName>
    <definedName name="_" hidden="1">#REF!</definedName>
    <definedName name="____________________________________Key2" hidden="1">#REF!</definedName>
    <definedName name="___________________________________Key2" hidden="1">#REF!</definedName>
    <definedName name="__________________________________Key2" hidden="1">#REF!</definedName>
    <definedName name="_________________________________Key2" hidden="1">#REF!</definedName>
    <definedName name="________________________________Key2" hidden="1">#REF!</definedName>
    <definedName name="_______________________________Key2" hidden="1">#REF!</definedName>
    <definedName name="______________________________Key2" hidden="1">#REF!</definedName>
    <definedName name="_____________________________Key2" hidden="1">#REF!</definedName>
    <definedName name="____________________________Key2" hidden="1">#REF!</definedName>
    <definedName name="___________________________Key2" hidden="1">#REF!</definedName>
    <definedName name="__________________________Key2" hidden="1">#REF!</definedName>
    <definedName name="_________________________Key2" hidden="1">#REF!</definedName>
    <definedName name="________________________Key2" hidden="1">#REF!</definedName>
    <definedName name="_______________________Key2" hidden="1">#REF!</definedName>
    <definedName name="______________________Key2" hidden="1">#REF!</definedName>
    <definedName name="_____________________Key2" hidden="1">#REF!</definedName>
    <definedName name="_____________________p1">#REF!</definedName>
    <definedName name="____________________Com1">#REF!</definedName>
    <definedName name="____________________Com2">#REF!</definedName>
    <definedName name="____________________Com3">#REF!</definedName>
    <definedName name="____________________COM94">#REF!</definedName>
    <definedName name="____________________COM95">#REF!</definedName>
    <definedName name="____________________EXH1">#REF!</definedName>
    <definedName name="____________________EXH5">#REF!</definedName>
    <definedName name="____________________JV13">#REF!</definedName>
    <definedName name="____________________Key2" hidden="1">#REF!</definedName>
    <definedName name="____________________ms01">#REF!</definedName>
    <definedName name="____________________ms02">#REF!</definedName>
    <definedName name="____________________ms03">#REF!</definedName>
    <definedName name="____________________ms04">#REF!</definedName>
    <definedName name="____________________omd1">#REF!</definedName>
    <definedName name="____________________omd2">#REF!</definedName>
    <definedName name="____________________p1">#REF!</definedName>
    <definedName name="____________________rb1">#REF!</definedName>
    <definedName name="____________________rbd1">#REF!</definedName>
    <definedName name="____________________rbd2">#REF!</definedName>
    <definedName name="____________________RMC2">#REF!</definedName>
    <definedName name="____________________SF3">#REF!</definedName>
    <definedName name="____________________td01">#REF!</definedName>
    <definedName name="____________________td02">#REF!</definedName>
    <definedName name="____________________td03">#REF!</definedName>
    <definedName name="____________________td04">#REF!</definedName>
    <definedName name="____________________TDG01">#REF!</definedName>
    <definedName name="____________________TDG02">#REF!</definedName>
    <definedName name="____________________TDG03">#REF!</definedName>
    <definedName name="____________________TDG04">#REF!</definedName>
    <definedName name="___________________Com1">#REF!</definedName>
    <definedName name="___________________Com2">#REF!</definedName>
    <definedName name="___________________Com3">#REF!</definedName>
    <definedName name="___________________COM94">#REF!</definedName>
    <definedName name="___________________COM95">#REF!</definedName>
    <definedName name="___________________EXH1">#REF!</definedName>
    <definedName name="___________________EXH5">#REF!</definedName>
    <definedName name="___________________JV13">#REF!</definedName>
    <definedName name="___________________Key2" hidden="1">#REF!</definedName>
    <definedName name="___________________ms01">#REF!</definedName>
    <definedName name="___________________ms02">#REF!</definedName>
    <definedName name="___________________ms03">#REF!</definedName>
    <definedName name="___________________ms04">#REF!</definedName>
    <definedName name="___________________omd1">#REF!</definedName>
    <definedName name="___________________omd2">#REF!</definedName>
    <definedName name="___________________p1">#REF!</definedName>
    <definedName name="___________________rb1">#REF!</definedName>
    <definedName name="___________________rbd1">#REF!</definedName>
    <definedName name="___________________rbd2">#REF!</definedName>
    <definedName name="___________________RMC2">#REF!</definedName>
    <definedName name="___________________SF3">#REF!</definedName>
    <definedName name="___________________td01">#REF!</definedName>
    <definedName name="___________________td02">#REF!</definedName>
    <definedName name="___________________td03">#REF!</definedName>
    <definedName name="___________________td04">#REF!</definedName>
    <definedName name="___________________TDG01">#REF!</definedName>
    <definedName name="___________________TDG02">#REF!</definedName>
    <definedName name="___________________TDG03">#REF!</definedName>
    <definedName name="___________________TDG04">#REF!</definedName>
    <definedName name="__________________Com1">#REF!</definedName>
    <definedName name="__________________Com2">#REF!</definedName>
    <definedName name="__________________Com3">#REF!</definedName>
    <definedName name="__________________COM94">#REF!</definedName>
    <definedName name="__________________COM95">#REF!</definedName>
    <definedName name="__________________EXH1">#REF!</definedName>
    <definedName name="__________________EXH5">#REF!</definedName>
    <definedName name="__________________JV13">#REF!</definedName>
    <definedName name="__________________Key2" hidden="1">#REF!</definedName>
    <definedName name="__________________ms01">#REF!</definedName>
    <definedName name="__________________ms02">#REF!</definedName>
    <definedName name="__________________ms03">#REF!</definedName>
    <definedName name="__________________ms04">#REF!</definedName>
    <definedName name="__________________om1">#REF!</definedName>
    <definedName name="__________________om2">#REF!</definedName>
    <definedName name="__________________omd1">#REF!</definedName>
    <definedName name="__________________omd2">#REF!</definedName>
    <definedName name="__________________p1">#REF!</definedName>
    <definedName name="__________________rb1">#REF!</definedName>
    <definedName name="__________________rb2">#REF!</definedName>
    <definedName name="__________________rbd1">#REF!</definedName>
    <definedName name="__________________rbd2">#REF!</definedName>
    <definedName name="__________________RMC2">#REF!</definedName>
    <definedName name="__________________SF3">#REF!</definedName>
    <definedName name="__________________td01">#REF!</definedName>
    <definedName name="__________________td02">#REF!</definedName>
    <definedName name="__________________td03">#REF!</definedName>
    <definedName name="__________________td04">#REF!</definedName>
    <definedName name="__________________TDG01">#REF!</definedName>
    <definedName name="__________________TDG02">#REF!</definedName>
    <definedName name="__________________TDG03">#REF!</definedName>
    <definedName name="__________________TDG04">#REF!</definedName>
    <definedName name="_________________Com1">#REF!</definedName>
    <definedName name="_________________Com2">#REF!</definedName>
    <definedName name="_________________Com3">#REF!</definedName>
    <definedName name="_________________COM94">#REF!</definedName>
    <definedName name="_________________COM95">#REF!</definedName>
    <definedName name="_________________EXH1">#REF!</definedName>
    <definedName name="_________________EXH5">#REF!</definedName>
    <definedName name="_________________JV13">#REF!</definedName>
    <definedName name="_________________Key2" hidden="1">#REF!</definedName>
    <definedName name="_________________ms01">#REF!</definedName>
    <definedName name="_________________ms02">#REF!</definedName>
    <definedName name="_________________ms03">#REF!</definedName>
    <definedName name="_________________ms04">#REF!</definedName>
    <definedName name="_________________om1">#REF!</definedName>
    <definedName name="_________________om2">#REF!</definedName>
    <definedName name="_________________omd1">#REF!</definedName>
    <definedName name="_________________omd2">#REF!</definedName>
    <definedName name="_________________p1">#REF!</definedName>
    <definedName name="_________________rb1">#REF!</definedName>
    <definedName name="_________________rb2">#REF!</definedName>
    <definedName name="_________________rbd1">#REF!</definedName>
    <definedName name="_________________rbd2">#REF!</definedName>
    <definedName name="_________________RMC2">#REF!</definedName>
    <definedName name="_________________SF3">#REF!</definedName>
    <definedName name="_________________td01">#REF!</definedName>
    <definedName name="_________________td02">#REF!</definedName>
    <definedName name="_________________td03">#REF!</definedName>
    <definedName name="_________________td04">#REF!</definedName>
    <definedName name="_________________TDG01">#REF!</definedName>
    <definedName name="_________________TDG02">#REF!</definedName>
    <definedName name="_________________TDG03">#REF!</definedName>
    <definedName name="_________________TDG04">#REF!</definedName>
    <definedName name="________________Com1">#REF!</definedName>
    <definedName name="________________Com2">#REF!</definedName>
    <definedName name="________________Com3">#REF!</definedName>
    <definedName name="________________COM94">#REF!</definedName>
    <definedName name="________________COM95">#REF!</definedName>
    <definedName name="________________EXH1">#REF!</definedName>
    <definedName name="________________EXH5">#REF!</definedName>
    <definedName name="________________JV13">#REF!</definedName>
    <definedName name="________________Key2" hidden="1">#REF!</definedName>
    <definedName name="________________ms01">#REF!</definedName>
    <definedName name="________________ms02">#REF!</definedName>
    <definedName name="________________ms03">#REF!</definedName>
    <definedName name="________________ms04">#REF!</definedName>
    <definedName name="________________om1">#REF!</definedName>
    <definedName name="________________om2">#REF!</definedName>
    <definedName name="________________omd1">#REF!</definedName>
    <definedName name="________________omd2">#REF!</definedName>
    <definedName name="________________p1">#REF!</definedName>
    <definedName name="________________rb1">#REF!</definedName>
    <definedName name="________________rb2">#REF!</definedName>
    <definedName name="________________rbd1">#REF!</definedName>
    <definedName name="________________rbd2">#REF!</definedName>
    <definedName name="________________RMC2">#REF!</definedName>
    <definedName name="________________SF3">#REF!</definedName>
    <definedName name="________________td01">#REF!</definedName>
    <definedName name="________________td02">#REF!</definedName>
    <definedName name="________________td03">#REF!</definedName>
    <definedName name="________________td04">#REF!</definedName>
    <definedName name="________________TDG01">#REF!</definedName>
    <definedName name="________________TDG02">#REF!</definedName>
    <definedName name="________________TDG03">#REF!</definedName>
    <definedName name="________________TDG04">#REF!</definedName>
    <definedName name="_______________Com1">#REF!</definedName>
    <definedName name="_______________Com2">#REF!</definedName>
    <definedName name="_______________Com3">#REF!</definedName>
    <definedName name="_______________COM94">#REF!</definedName>
    <definedName name="_______________COM95">#REF!</definedName>
    <definedName name="_______________EXH1">#REF!</definedName>
    <definedName name="_______________EXH5">#REF!</definedName>
    <definedName name="_______________JV13">#REF!</definedName>
    <definedName name="_______________Key2" hidden="1">#REF!</definedName>
    <definedName name="_______________ms01">#REF!</definedName>
    <definedName name="_______________ms02">#REF!</definedName>
    <definedName name="_______________ms03">#REF!</definedName>
    <definedName name="_______________ms04">#REF!</definedName>
    <definedName name="_______________om1">#REF!</definedName>
    <definedName name="_______________om2">#REF!</definedName>
    <definedName name="_______________omd1">#REF!</definedName>
    <definedName name="_______________omd2">#REF!</definedName>
    <definedName name="_______________p1">#REF!</definedName>
    <definedName name="_______________rb1">#REF!</definedName>
    <definedName name="_______________rb2">#REF!</definedName>
    <definedName name="_______________rbd1">#REF!</definedName>
    <definedName name="_______________rbd2">#REF!</definedName>
    <definedName name="_______________RMC2">#REF!</definedName>
    <definedName name="_______________SF3">#REF!</definedName>
    <definedName name="_______________td01">#REF!</definedName>
    <definedName name="_______________td02">#REF!</definedName>
    <definedName name="_______________td03">#REF!</definedName>
    <definedName name="_______________td04">#REF!</definedName>
    <definedName name="_______________TDG01">#REF!</definedName>
    <definedName name="_______________TDG02">#REF!</definedName>
    <definedName name="_______________TDG03">#REF!</definedName>
    <definedName name="_______________TDG04">#REF!</definedName>
    <definedName name="______________Com1">#REF!</definedName>
    <definedName name="______________Com2">#REF!</definedName>
    <definedName name="______________Com3">#REF!</definedName>
    <definedName name="______________COM94">#REF!</definedName>
    <definedName name="______________COM95">#REF!</definedName>
    <definedName name="______________EXH1">#REF!</definedName>
    <definedName name="______________EXH5">#REF!</definedName>
    <definedName name="______________JV13">#REF!</definedName>
    <definedName name="______________Key2" hidden="1">#REF!</definedName>
    <definedName name="______________ms01">#REF!</definedName>
    <definedName name="______________ms02">#REF!</definedName>
    <definedName name="______________ms03">#REF!</definedName>
    <definedName name="______________ms04">#REF!</definedName>
    <definedName name="______________om1">#REF!</definedName>
    <definedName name="______________om2">#REF!</definedName>
    <definedName name="______________omd1">#REF!</definedName>
    <definedName name="______________omd2">#REF!</definedName>
    <definedName name="______________p1">#REF!</definedName>
    <definedName name="______________rb1">#REF!</definedName>
    <definedName name="______________rb2">#REF!</definedName>
    <definedName name="______________rbd1">#REF!</definedName>
    <definedName name="______________rbd2">#REF!</definedName>
    <definedName name="______________RMC2">#REF!</definedName>
    <definedName name="______________SF3">#REF!</definedName>
    <definedName name="______________td01">#REF!</definedName>
    <definedName name="______________td02">#REF!</definedName>
    <definedName name="______________td03">#REF!</definedName>
    <definedName name="______________td04">#REF!</definedName>
    <definedName name="______________TDG01">#REF!</definedName>
    <definedName name="______________TDG02">#REF!</definedName>
    <definedName name="______________TDG03">#REF!</definedName>
    <definedName name="______________TDG04">#REF!</definedName>
    <definedName name="_____________Com1">#REF!</definedName>
    <definedName name="_____________Com2">#REF!</definedName>
    <definedName name="_____________Com3">#REF!</definedName>
    <definedName name="_____________COM94">#REF!</definedName>
    <definedName name="_____________COM95">#REF!</definedName>
    <definedName name="_____________EXH1">#REF!</definedName>
    <definedName name="_____________EXH5">#REF!</definedName>
    <definedName name="_____________JV13">#REF!</definedName>
    <definedName name="_____________Key2" hidden="1">#REF!</definedName>
    <definedName name="_____________ms01">#REF!</definedName>
    <definedName name="_____________ms02">#REF!</definedName>
    <definedName name="_____________ms03">#REF!</definedName>
    <definedName name="_____________ms04">#REF!</definedName>
    <definedName name="_____________om1">#REF!</definedName>
    <definedName name="_____________om2">#REF!</definedName>
    <definedName name="_____________omd1">#REF!</definedName>
    <definedName name="_____________omd2">#REF!</definedName>
    <definedName name="_____________p1">#REF!</definedName>
    <definedName name="_____________rb1">#REF!</definedName>
    <definedName name="_____________rb2">#REF!</definedName>
    <definedName name="_____________rbd1">#REF!</definedName>
    <definedName name="_____________rbd2">#REF!</definedName>
    <definedName name="_____________RMC2">#REF!</definedName>
    <definedName name="_____________SF3">#REF!</definedName>
    <definedName name="_____________td01">#REF!</definedName>
    <definedName name="_____________td02">#REF!</definedName>
    <definedName name="_____________td03">#REF!</definedName>
    <definedName name="_____________td04">#REF!</definedName>
    <definedName name="_____________TDG01">#REF!</definedName>
    <definedName name="_____________TDG02">#REF!</definedName>
    <definedName name="_____________TDG03">#REF!</definedName>
    <definedName name="_____________TDG04">#REF!</definedName>
    <definedName name="____________Com1">#REF!</definedName>
    <definedName name="____________Com2">#REF!</definedName>
    <definedName name="____________Com3">#REF!</definedName>
    <definedName name="____________COM94">#REF!</definedName>
    <definedName name="____________COM95">#REF!</definedName>
    <definedName name="____________EXH1">#REF!</definedName>
    <definedName name="____________EXH5">#REF!</definedName>
    <definedName name="____________JV13">#REF!</definedName>
    <definedName name="____________Key2" hidden="1">#REF!</definedName>
    <definedName name="____________ms01">#REF!</definedName>
    <definedName name="____________ms02">#REF!</definedName>
    <definedName name="____________ms03">#REF!</definedName>
    <definedName name="____________ms04">#REF!</definedName>
    <definedName name="____________om1">#REF!</definedName>
    <definedName name="____________om2">#REF!</definedName>
    <definedName name="____________OMD1">#REF!</definedName>
    <definedName name="____________omd2">#REF!</definedName>
    <definedName name="____________p1">#REF!</definedName>
    <definedName name="____________rb1">#REF!</definedName>
    <definedName name="____________rb2">#REF!</definedName>
    <definedName name="____________rbd1">#REF!</definedName>
    <definedName name="____________rbd2">#REF!</definedName>
    <definedName name="____________RMC2">#REF!</definedName>
    <definedName name="____________SF3">#REF!</definedName>
    <definedName name="____________td01">#REF!</definedName>
    <definedName name="____________td02">#REF!</definedName>
    <definedName name="____________td03">#REF!</definedName>
    <definedName name="____________td04">#REF!</definedName>
    <definedName name="____________TDG01">#REF!</definedName>
    <definedName name="____________TDG02">#REF!</definedName>
    <definedName name="____________TDG03">#REF!</definedName>
    <definedName name="____________TDG04">#REF!</definedName>
    <definedName name="___________Com1">#REF!</definedName>
    <definedName name="___________Com2">#REF!</definedName>
    <definedName name="___________Com3">#REF!</definedName>
    <definedName name="___________COM94">#REF!</definedName>
    <definedName name="___________COM95">#REF!</definedName>
    <definedName name="___________EXH1">#REF!</definedName>
    <definedName name="___________EXH5">#REF!</definedName>
    <definedName name="___________JV13">#REF!</definedName>
    <definedName name="___________Key2" hidden="1">#REF!</definedName>
    <definedName name="___________ms01">#REF!</definedName>
    <definedName name="___________ms02">#REF!</definedName>
    <definedName name="___________ms03">#REF!</definedName>
    <definedName name="___________ms04">#REF!</definedName>
    <definedName name="___________om1">#REF!</definedName>
    <definedName name="___________om2">#REF!</definedName>
    <definedName name="___________omd1">#REF!</definedName>
    <definedName name="___________omd2">#REF!</definedName>
    <definedName name="___________p1">#REF!</definedName>
    <definedName name="___________rb1">#REF!</definedName>
    <definedName name="___________rb2">#REF!</definedName>
    <definedName name="___________rbd1">#REF!</definedName>
    <definedName name="___________rbd2">#REF!</definedName>
    <definedName name="___________RMC2">#REF!</definedName>
    <definedName name="___________SF3">#REF!</definedName>
    <definedName name="___________td01">#REF!</definedName>
    <definedName name="___________td02">#REF!</definedName>
    <definedName name="___________td03">#REF!</definedName>
    <definedName name="___________td04">#REF!</definedName>
    <definedName name="___________TDG01">#REF!</definedName>
    <definedName name="___________TDG02">#REF!</definedName>
    <definedName name="___________TDG03">#REF!</definedName>
    <definedName name="___________TDG04">#REF!</definedName>
    <definedName name="__________Com1">#REF!</definedName>
    <definedName name="__________Com2">#REF!</definedName>
    <definedName name="__________Com3">#REF!</definedName>
    <definedName name="__________COM94">#REF!</definedName>
    <definedName name="__________COM95">#REF!</definedName>
    <definedName name="__________EXH1">#REF!</definedName>
    <definedName name="__________EXH5">#REF!</definedName>
    <definedName name="__________JV13">#REF!</definedName>
    <definedName name="__________Key2" hidden="1">#REF!</definedName>
    <definedName name="__________ms01">#REF!</definedName>
    <definedName name="__________ms02">#REF!</definedName>
    <definedName name="__________ms03">#REF!</definedName>
    <definedName name="__________ms04">#REF!</definedName>
    <definedName name="__________om1">#REF!</definedName>
    <definedName name="__________om2">#REF!</definedName>
    <definedName name="__________omd1">#REF!</definedName>
    <definedName name="__________omd2">#REF!</definedName>
    <definedName name="__________p1">#REF!</definedName>
    <definedName name="__________rb1">#REF!</definedName>
    <definedName name="__________rb2">#REF!</definedName>
    <definedName name="__________rbd1">#REF!</definedName>
    <definedName name="__________rbd2">#REF!</definedName>
    <definedName name="__________RMC2">#REF!</definedName>
    <definedName name="__________SF3">#REF!</definedName>
    <definedName name="__________td01">#REF!</definedName>
    <definedName name="__________td02">#REF!</definedName>
    <definedName name="__________td03">#REF!</definedName>
    <definedName name="__________td04">#REF!</definedName>
    <definedName name="__________TDG01">#REF!</definedName>
    <definedName name="__________TDG02">#REF!</definedName>
    <definedName name="__________TDG03">#REF!</definedName>
    <definedName name="__________TDG04">#REF!</definedName>
    <definedName name="_________Com1">#REF!</definedName>
    <definedName name="_________Com2">#REF!</definedName>
    <definedName name="_________Com3">#REF!</definedName>
    <definedName name="_________COM94">#REF!</definedName>
    <definedName name="_________COM95">#REF!</definedName>
    <definedName name="_________EXH1">#REF!</definedName>
    <definedName name="_________EXH5">#REF!</definedName>
    <definedName name="_________JV13">#REF!</definedName>
    <definedName name="_________Key2" hidden="1">#REF!</definedName>
    <definedName name="_________ms01">#REF!</definedName>
    <definedName name="_________ms02">#REF!</definedName>
    <definedName name="_________ms03">#REF!</definedName>
    <definedName name="_________ms04">#REF!</definedName>
    <definedName name="_________om1">#REF!</definedName>
    <definedName name="_________om2">#REF!</definedName>
    <definedName name="_________omd1">#REF!</definedName>
    <definedName name="_________omd2">#REF!</definedName>
    <definedName name="_________p1">#REF!</definedName>
    <definedName name="_________rb1">#REF!</definedName>
    <definedName name="_________rb2">#REF!</definedName>
    <definedName name="_________rbd1">#REF!</definedName>
    <definedName name="_________rbd2">#REF!</definedName>
    <definedName name="_________RMC2">#REF!</definedName>
    <definedName name="_________SF3">#REF!</definedName>
    <definedName name="_________td01">#REF!</definedName>
    <definedName name="_________td02">#REF!</definedName>
    <definedName name="_________td03">#REF!</definedName>
    <definedName name="_________td04">#REF!</definedName>
    <definedName name="_________TDG01">#REF!</definedName>
    <definedName name="_________TDG02">#REF!</definedName>
    <definedName name="_________TDG03">#REF!</definedName>
    <definedName name="_________TDG04">#REF!</definedName>
    <definedName name="________Com1">#REF!</definedName>
    <definedName name="________Com2">#REF!</definedName>
    <definedName name="________Com3">#REF!</definedName>
    <definedName name="________COM94">#REF!</definedName>
    <definedName name="________COM95">#REF!</definedName>
    <definedName name="________EXH1">#REF!</definedName>
    <definedName name="________EXH5">#REF!</definedName>
    <definedName name="________JV13">#REF!</definedName>
    <definedName name="________Key2" hidden="1">#REF!</definedName>
    <definedName name="________ms01">#REF!</definedName>
    <definedName name="________ms02">#REF!</definedName>
    <definedName name="________ms03">#REF!</definedName>
    <definedName name="________ms04">#REF!</definedName>
    <definedName name="________om1">#REF!</definedName>
    <definedName name="________om2">#REF!</definedName>
    <definedName name="________omd1">#REF!</definedName>
    <definedName name="________omd2">#REF!</definedName>
    <definedName name="________p1">#REF!</definedName>
    <definedName name="________rb1">#REF!</definedName>
    <definedName name="________rb2">#REF!</definedName>
    <definedName name="________rbd1">#REF!</definedName>
    <definedName name="________rbd2">#REF!</definedName>
    <definedName name="________RMC2">#REF!</definedName>
    <definedName name="________SF3">#REF!</definedName>
    <definedName name="________td01">#REF!</definedName>
    <definedName name="________td02">#REF!</definedName>
    <definedName name="________td03">#REF!</definedName>
    <definedName name="________td04">#REF!</definedName>
    <definedName name="________TDG01">#REF!</definedName>
    <definedName name="________TDG02">#REF!</definedName>
    <definedName name="________TDG03">#REF!</definedName>
    <definedName name="________TDG04">#REF!</definedName>
    <definedName name="_______Com1">#REF!</definedName>
    <definedName name="_______Com2">#REF!</definedName>
    <definedName name="_______Com3">#REF!</definedName>
    <definedName name="_______COM94">#REF!</definedName>
    <definedName name="_______COM95">#REF!</definedName>
    <definedName name="_______EXH1">#REF!</definedName>
    <definedName name="_______EXH5">#REF!</definedName>
    <definedName name="_______JV13">#REF!</definedName>
    <definedName name="_______Key2" hidden="1">#REF!</definedName>
    <definedName name="_______ms01">#REF!</definedName>
    <definedName name="_______ms02">#REF!</definedName>
    <definedName name="_______ms03">#REF!</definedName>
    <definedName name="_______ms04">#REF!</definedName>
    <definedName name="_______om1">#REF!</definedName>
    <definedName name="_______om2">#REF!</definedName>
    <definedName name="_______omd1">#REF!</definedName>
    <definedName name="_______omd2">#REF!</definedName>
    <definedName name="_______p1">#REF!</definedName>
    <definedName name="_______rb1">#REF!</definedName>
    <definedName name="_______rb2">#REF!</definedName>
    <definedName name="_______rbd1">#REF!</definedName>
    <definedName name="_______rbd2">#REF!</definedName>
    <definedName name="_______RMC2">#REF!</definedName>
    <definedName name="_______SF3">#REF!</definedName>
    <definedName name="_______td01">#REF!</definedName>
    <definedName name="_______td02">#REF!</definedName>
    <definedName name="_______td03">#REF!</definedName>
    <definedName name="_______td04">#REF!</definedName>
    <definedName name="_______TDG01">#REF!</definedName>
    <definedName name="_______TDG02">#REF!</definedName>
    <definedName name="_______TDG03">#REF!</definedName>
    <definedName name="_______TDG04">#REF!</definedName>
    <definedName name="______Com1">#REF!</definedName>
    <definedName name="______Com2">#REF!</definedName>
    <definedName name="______Com3">#REF!</definedName>
    <definedName name="______COM94">#REF!</definedName>
    <definedName name="______COM95">#REF!</definedName>
    <definedName name="______EXH1">#REF!</definedName>
    <definedName name="______EXH5">#REF!</definedName>
    <definedName name="______JV13">#REF!</definedName>
    <definedName name="______Key2" hidden="1">#REF!</definedName>
    <definedName name="______ms01">#REF!</definedName>
    <definedName name="______ms02">#REF!</definedName>
    <definedName name="______ms03">#REF!</definedName>
    <definedName name="______ms04">#REF!</definedName>
    <definedName name="______om1">#REF!</definedName>
    <definedName name="______om2">#REF!</definedName>
    <definedName name="______OMD1">#REF!</definedName>
    <definedName name="______omd2">#REF!</definedName>
    <definedName name="______p1">#REF!</definedName>
    <definedName name="______rb1">#REF!</definedName>
    <definedName name="______rb2">#REF!</definedName>
    <definedName name="______rbd1">#REF!</definedName>
    <definedName name="______rbd2">#REF!</definedName>
    <definedName name="______RMC2">#REF!</definedName>
    <definedName name="______SF3">#REF!</definedName>
    <definedName name="______td01">#REF!</definedName>
    <definedName name="______td02">#REF!</definedName>
    <definedName name="______td03">#REF!</definedName>
    <definedName name="______td04">#REF!</definedName>
    <definedName name="______TDG01">#REF!</definedName>
    <definedName name="______TDG02">#REF!</definedName>
    <definedName name="______TDG03">#REF!</definedName>
    <definedName name="______TDG04">#REF!</definedName>
    <definedName name="_____Com1">#REF!</definedName>
    <definedName name="_____Com2">#REF!</definedName>
    <definedName name="_____Com3">#REF!</definedName>
    <definedName name="_____COM94">#REF!</definedName>
    <definedName name="_____COM95">#REF!</definedName>
    <definedName name="_____EXH1">#REF!</definedName>
    <definedName name="_____EXH5">#REF!</definedName>
    <definedName name="_____JV13">#REF!</definedName>
    <definedName name="_____Key2" hidden="1">#REF!</definedName>
    <definedName name="_____ms01">#REF!</definedName>
    <definedName name="_____ms02">#REF!</definedName>
    <definedName name="_____ms03">#REF!</definedName>
    <definedName name="_____ms04">#REF!</definedName>
    <definedName name="_____om1">#REF!</definedName>
    <definedName name="_____om2">#REF!</definedName>
    <definedName name="_____omd1">#REF!</definedName>
    <definedName name="_____omd2">#REF!</definedName>
    <definedName name="_____p1">#REF!</definedName>
    <definedName name="_____rb1">#REF!</definedName>
    <definedName name="_____rb2">#REF!</definedName>
    <definedName name="_____rbd1">#REF!</definedName>
    <definedName name="_____rbd2">#REF!</definedName>
    <definedName name="_____RMC2">#REF!</definedName>
    <definedName name="_____SF3">#REF!</definedName>
    <definedName name="_____td01">#REF!</definedName>
    <definedName name="_____td02">#REF!</definedName>
    <definedName name="_____td03">#REF!</definedName>
    <definedName name="_____td04">#REF!</definedName>
    <definedName name="_____TDG01">#REF!</definedName>
    <definedName name="_____TDG02">#REF!</definedName>
    <definedName name="_____TDG03">#REF!</definedName>
    <definedName name="_____TDG04">#REF!</definedName>
    <definedName name="____Com1">#REF!</definedName>
    <definedName name="____Com2">#REF!</definedName>
    <definedName name="____Com3">#REF!</definedName>
    <definedName name="____COM94">#REF!</definedName>
    <definedName name="____COM95">#REF!</definedName>
    <definedName name="____EXH1">#REF!</definedName>
    <definedName name="____EXH5">#REF!</definedName>
    <definedName name="____JV13">#REF!</definedName>
    <definedName name="____Key2" hidden="1">#REF!</definedName>
    <definedName name="____ms01">#REF!</definedName>
    <definedName name="____ms02">#REF!</definedName>
    <definedName name="____ms03">#REF!</definedName>
    <definedName name="____ms04">#REF!</definedName>
    <definedName name="____om1">#REF!</definedName>
    <definedName name="____om2">#REF!</definedName>
    <definedName name="____OMD1">#REF!</definedName>
    <definedName name="____omd2">#REF!</definedName>
    <definedName name="____p1">#REF!</definedName>
    <definedName name="____rb1">#REF!</definedName>
    <definedName name="____rb2">#REF!</definedName>
    <definedName name="____rbd1">#REF!</definedName>
    <definedName name="____rbd2">#REF!</definedName>
    <definedName name="____RMC2">#REF!</definedName>
    <definedName name="____SF3">#REF!</definedName>
    <definedName name="____td01">#REF!</definedName>
    <definedName name="____td02">#REF!</definedName>
    <definedName name="____td03">#REF!</definedName>
    <definedName name="____td04">#REF!</definedName>
    <definedName name="____TDG01">#REF!</definedName>
    <definedName name="____TDG02">#REF!</definedName>
    <definedName name="____TDG03">#REF!</definedName>
    <definedName name="____TDG04">#REF!</definedName>
    <definedName name="___Com1">#REF!</definedName>
    <definedName name="___Com2">#REF!</definedName>
    <definedName name="___Com3">#REF!</definedName>
    <definedName name="___COM94">#REF!</definedName>
    <definedName name="___COM95">#REF!</definedName>
    <definedName name="___EXH1">#REF!</definedName>
    <definedName name="___EXH5">#REF!</definedName>
    <definedName name="___JV13">#REF!</definedName>
    <definedName name="___Key2" hidden="1">#REF!</definedName>
    <definedName name="___ms01">#REF!</definedName>
    <definedName name="___ms02">#REF!</definedName>
    <definedName name="___ms03">#REF!</definedName>
    <definedName name="___ms04">#REF!</definedName>
    <definedName name="___om1">#REF!</definedName>
    <definedName name="___om2">#REF!</definedName>
    <definedName name="___omd1">#REF!</definedName>
    <definedName name="___omd2">#REF!</definedName>
    <definedName name="___p1">#REF!</definedName>
    <definedName name="___rb1">#REF!</definedName>
    <definedName name="___rb2">#REF!</definedName>
    <definedName name="___rbd1">#REF!</definedName>
    <definedName name="___rbd2">#REF!</definedName>
    <definedName name="___RMC2">#REF!</definedName>
    <definedName name="___SF3">#REF!</definedName>
    <definedName name="___td01">#REF!</definedName>
    <definedName name="___td02">#REF!</definedName>
    <definedName name="___td03">#REF!</definedName>
    <definedName name="___td04">#REF!</definedName>
    <definedName name="___TDG01">#REF!</definedName>
    <definedName name="___TDG02">#REF!</definedName>
    <definedName name="___TDG03">#REF!</definedName>
    <definedName name="___TDG04">#REF!</definedName>
    <definedName name="__Com1">#REF!</definedName>
    <definedName name="__Com2">#REF!</definedName>
    <definedName name="__Com3">#REF!</definedName>
    <definedName name="__COM94">#REF!</definedName>
    <definedName name="__COM95">#REF!</definedName>
    <definedName name="__EXH1">#REF!</definedName>
    <definedName name="__EXH5">#REF!</definedName>
    <definedName name="__JV13">#REF!</definedName>
    <definedName name="__key1" hidden="1">#REF!</definedName>
    <definedName name="__Key2" hidden="1">#REF!</definedName>
    <definedName name="__ms01">#REF!</definedName>
    <definedName name="__ms02">#REF!</definedName>
    <definedName name="__ms03">#REF!</definedName>
    <definedName name="__ms04">#REF!</definedName>
    <definedName name="__om1">#REF!</definedName>
    <definedName name="__om2">#REF!</definedName>
    <definedName name="__omd1">#REF!</definedName>
    <definedName name="__omd2">#REF!</definedName>
    <definedName name="__p1">#REF!</definedName>
    <definedName name="__rb1">#REF!</definedName>
    <definedName name="__rb2">#REF!</definedName>
    <definedName name="__rbd1">#REF!</definedName>
    <definedName name="__rbd2">#REF!</definedName>
    <definedName name="__RMC2">#REF!</definedName>
    <definedName name="__SF3">#REF!</definedName>
    <definedName name="__td01">#REF!</definedName>
    <definedName name="__td02">#REF!</definedName>
    <definedName name="__td03">#REF!</definedName>
    <definedName name="__td04">#REF!</definedName>
    <definedName name="__TDG01">#REF!</definedName>
    <definedName name="__TDG02">#REF!</definedName>
    <definedName name="__TDG03">#REF!</definedName>
    <definedName name="__TDG04">#REF!</definedName>
    <definedName name="_1__123Graph_ACONTRACT_BY_B_U" hidden="1">#REF!</definedName>
    <definedName name="_10__123Graph_BQRE_S_BY_TYPE" hidden="1">#REF!</definedName>
    <definedName name="_11__123Graph_BSENS_COMPARISON" hidden="1">#REF!</definedName>
    <definedName name="_12__123Graph_BSUPPLIES_BY_B_U" hidden="1">#REF!</definedName>
    <definedName name="_13__123Graph_BTAX_CREDIT" hidden="1">#REF!</definedName>
    <definedName name="_14__123Graph_BWAGES_BY_B_U" hidden="1">#REF!</definedName>
    <definedName name="_15__123Graph_CCONTRACT_BY_B_U" hidden="1">#REF!</definedName>
    <definedName name="_16__123Graph_CQRE_S_BY_CO." hidden="1">#REF!</definedName>
    <definedName name="_17__123Graph_CQRE_S_BY_TYPE" hidden="1">#REF!</definedName>
    <definedName name="_18__123Graph_CSENS_COMPARISON" hidden="1">#REF!</definedName>
    <definedName name="_19__123Graph_CSUPPLIES_BY_B_U" hidden="1">#REF!</definedName>
    <definedName name="_2__123Graph_AQRE_S_BY_CO." hidden="1">#REF!</definedName>
    <definedName name="_20__123Graph_CWAGES_BY_B_U" hidden="1">#REF!</definedName>
    <definedName name="_20_MWS">#REF!</definedName>
    <definedName name="_21__123Graph_DCONTRACT_BY_B_U" hidden="1">#REF!</definedName>
    <definedName name="_21_MWS">#REF!</definedName>
    <definedName name="_22__123Graph_DQRE_S_BY_CO." hidden="1">#REF!</definedName>
    <definedName name="_23__123Graph_DSUPPLIES_BY_B_U" hidden="1">#REF!</definedName>
    <definedName name="_23_MWS">#REF!</definedName>
    <definedName name="_24__123Graph_DWAGES_BY_B_U" hidden="1">#REF!</definedName>
    <definedName name="_24_MWS">#REF!</definedName>
    <definedName name="_25__123Graph_ECONTRACT_BY_B_U" hidden="1">#REF!</definedName>
    <definedName name="_26__123Graph_EQRE_S_BY_CO." hidden="1">#REF!</definedName>
    <definedName name="_27__123Graph_ESUPPLIES_BY_B_U" hidden="1">#REF!</definedName>
    <definedName name="_28__123Graph_EWAGES_BY_B_U" hidden="1">#REF!</definedName>
    <definedName name="_29__123Graph_FCONTRACT_BY_B_U" hidden="1">#REF!</definedName>
    <definedName name="_3__123Graph_AQRE_S_BY_TYPE" hidden="1">#REF!</definedName>
    <definedName name="_30__123Graph_FQRE_S_BY_CO." hidden="1">#REF!</definedName>
    <definedName name="_31__123Graph_FSUPPLIES_BY_B_U" hidden="1">#REF!</definedName>
    <definedName name="_32__123Graph_FWAGES_BY_B_U" hidden="1">#REF!</definedName>
    <definedName name="_33__123Graph_XCONTRACT_BY_B_U" hidden="1">#REF!</definedName>
    <definedName name="_34__123Graph_XQRE_S_BY_CO." hidden="1">#REF!</definedName>
    <definedName name="_35__123Graph_XQRE_S_BY_TYPE" hidden="1">#REF!</definedName>
    <definedName name="_35_MWS">#REF!</definedName>
    <definedName name="_36__123Graph_XSUPPLIES_BY_B_U" hidden="1">#REF!</definedName>
    <definedName name="_37__123Graph_XTAX_CREDIT" hidden="1">#REF!</definedName>
    <definedName name="_38_0_0_K" hidden="1">#REF!</definedName>
    <definedName name="_39_0_0_K" hidden="1">#REF!</definedName>
    <definedName name="_3YR_SUMMARY">#REF!</definedName>
    <definedName name="_4__123Graph_ASENS_COMPARISON" hidden="1">#REF!</definedName>
    <definedName name="_40_0_0_S" hidden="1">#REF!</definedName>
    <definedName name="_40_MWS">#REF!</definedName>
    <definedName name="_41_0_0_S" hidden="1">#REF!</definedName>
    <definedName name="_45_MWS">#REF!</definedName>
    <definedName name="_5__123Graph_ASUPPLIES_BY_B_U" hidden="1">#REF!</definedName>
    <definedName name="_50_MWS">#REF!</definedName>
    <definedName name="_55_MWS">#REF!</definedName>
    <definedName name="_6__123Graph_ATAX_CREDIT" hidden="1">#REF!</definedName>
    <definedName name="_7__123Graph_AWAGES_BY_B_U" hidden="1">#REF!</definedName>
    <definedName name="_8__123Graph_BCONTRACT_BY_B_U" hidden="1">#REF!</definedName>
    <definedName name="_84_PHASE1">#REF!</definedName>
    <definedName name="_85_PHASE1">#REF!</definedName>
    <definedName name="_86_PHASE1">#REF!</definedName>
    <definedName name="_87_PHASE1">#REF!</definedName>
    <definedName name="_88_PHASE1">#REF!</definedName>
    <definedName name="_89_PHASE1">#REF!</definedName>
    <definedName name="_9__123Graph_BQRE_S_BY_CO." hidden="1">#REF!</definedName>
    <definedName name="_90_PHASE1">#REF!</definedName>
    <definedName name="_91_PHASE1">#REF!</definedName>
    <definedName name="_92_PHASE1">#REF!</definedName>
    <definedName name="_93_PHASE1">#REF!</definedName>
    <definedName name="_94_PHASE1">#REF!</definedName>
    <definedName name="_95_PHASE1">#REF!</definedName>
    <definedName name="_96_PHASE1">#REF!</definedName>
    <definedName name="_97_PHASE1">#REF!</definedName>
    <definedName name="_98_PHASE1">#REF!</definedName>
    <definedName name="_AAL1">#REF!</definedName>
    <definedName name="_agr8690">#REF!</definedName>
    <definedName name="_agr8790">#REF!</definedName>
    <definedName name="_agr8791">#REF!</definedName>
    <definedName name="_agr8890">#REF!</definedName>
    <definedName name="_agr8891">#REF!</definedName>
    <definedName name="_agr8892">#REF!</definedName>
    <definedName name="_agr8990">#REF!</definedName>
    <definedName name="_agr8991">#REF!</definedName>
    <definedName name="_agr8992">#REF!</definedName>
    <definedName name="_agr8993">#REF!</definedName>
    <definedName name="_agr9091">#REF!</definedName>
    <definedName name="_agr9092">#REF!</definedName>
    <definedName name="_agr9093">#REF!</definedName>
    <definedName name="_agr9094">#REF!</definedName>
    <definedName name="_agr9192">#REF!</definedName>
    <definedName name="_agr9193">#REF!</definedName>
    <definedName name="_agr9194">#REF!</definedName>
    <definedName name="_agr9195">#REF!</definedName>
    <definedName name="_agr9293">#REF!</definedName>
    <definedName name="_agr9294">#REF!</definedName>
    <definedName name="_agr9295">#REF!</definedName>
    <definedName name="_agr9296">#REF!</definedName>
    <definedName name="_agr9394">#REF!</definedName>
    <definedName name="_agr9395">#REF!</definedName>
    <definedName name="_agr9396">#REF!</definedName>
    <definedName name="_agr9397">#REF!</definedName>
    <definedName name="_agr9495">#REF!</definedName>
    <definedName name="_agr9496">#REF!</definedName>
    <definedName name="_agr9497">#REF!</definedName>
    <definedName name="_agr9498">#REF!</definedName>
    <definedName name="_agr9596">#REF!</definedName>
    <definedName name="_agr9597">#REF!</definedName>
    <definedName name="_agr9598">#REF!</definedName>
    <definedName name="_agr9697">#REF!</definedName>
    <definedName name="_agr9698">#REF!</definedName>
    <definedName name="_agr9798">#REF!</definedName>
    <definedName name="_ALT_PPONU_D__Q">#REF!</definedName>
    <definedName name="_AMO_UniqueIdentifier" hidden="1">"'bcb5811d-712a-4535-a3da-8914e2dcdab9'"</definedName>
    <definedName name="_Com1">#REF!</definedName>
    <definedName name="_Com2">#REF!</definedName>
    <definedName name="_Com3">#REF!</definedName>
    <definedName name="_COM94">#REF!</definedName>
    <definedName name="_COM95">#REF!</definedName>
    <definedName name="_EXH1">#REF!</definedName>
    <definedName name="_EXH5">#REF!</definedName>
    <definedName name="_Fill" hidden="1">#REF!</definedName>
    <definedName name="_JV13">#REF!</definedName>
    <definedName name="_Key1" hidden="1">#REF!</definedName>
    <definedName name="_Key2" hidden="1">#REF!</definedName>
    <definedName name="_key7">#REF!</definedName>
    <definedName name="_mm1">#REF!</definedName>
    <definedName name="_mm10">#REF!</definedName>
    <definedName name="_mm11">#REF!</definedName>
    <definedName name="_mm12">#REF!</definedName>
    <definedName name="_mm13">#REF!</definedName>
    <definedName name="_mm14">#REF!</definedName>
    <definedName name="_mm15">#REF!</definedName>
    <definedName name="_mm16">#REF!</definedName>
    <definedName name="_mm17">#REF!</definedName>
    <definedName name="_mm18">#REF!</definedName>
    <definedName name="_mm19">#REF!</definedName>
    <definedName name="_mm2">#REF!</definedName>
    <definedName name="_mm3">#REF!</definedName>
    <definedName name="_mm4">#REF!</definedName>
    <definedName name="_mm5">#REF!</definedName>
    <definedName name="_mm7">#REF!</definedName>
    <definedName name="_mm8">#REF!</definedName>
    <definedName name="_mm9">#REF!</definedName>
    <definedName name="_ms01">#REF!</definedName>
    <definedName name="_ms02">#REF!</definedName>
    <definedName name="_ms03">#REF!</definedName>
    <definedName name="_ms04">#REF!</definedName>
    <definedName name="_om1">#REF!</definedName>
    <definedName name="_om2">#REF!</definedName>
    <definedName name="_OMD1">#REF!</definedName>
    <definedName name="_OMD2">#REF!</definedName>
    <definedName name="_Order1" hidden="1">255</definedName>
    <definedName name="_Order2" hidden="1">255</definedName>
    <definedName name="_p1">#REF!</definedName>
    <definedName name="_pgm5">#REF!</definedName>
    <definedName name="_qre2">#REF!</definedName>
    <definedName name="_qre84">#REF!</definedName>
    <definedName name="_qre8490">#REF!</definedName>
    <definedName name="_qre8491">#REF!</definedName>
    <definedName name="_qre8492">#REF!</definedName>
    <definedName name="_qre8493">#REF!</definedName>
    <definedName name="_qre8494">#REF!</definedName>
    <definedName name="_qre8495">#REF!</definedName>
    <definedName name="_qre8496">#REF!</definedName>
    <definedName name="_qre8497">#REF!</definedName>
    <definedName name="_qre8498">#REF!</definedName>
    <definedName name="_qre85">#REF!</definedName>
    <definedName name="_qre8590">#REF!</definedName>
    <definedName name="_qre8591">#REF!</definedName>
    <definedName name="_qre8592">#REF!</definedName>
    <definedName name="_qre8593">#REF!</definedName>
    <definedName name="_qre8594">#REF!</definedName>
    <definedName name="_qre8595">#REF!</definedName>
    <definedName name="_qre8596">#REF!</definedName>
    <definedName name="_qre8597">#REF!</definedName>
    <definedName name="_qre8598">#REF!</definedName>
    <definedName name="_qre86">#REF!</definedName>
    <definedName name="_qre8690">#REF!</definedName>
    <definedName name="_qre8691">#REF!</definedName>
    <definedName name="_qre8692">#REF!</definedName>
    <definedName name="_qre8693">#REF!</definedName>
    <definedName name="_qre8694">#REF!</definedName>
    <definedName name="_qre8695">#REF!</definedName>
    <definedName name="_qre8696">#REF!</definedName>
    <definedName name="_qre8697">#REF!</definedName>
    <definedName name="_qre8698">#REF!</definedName>
    <definedName name="_qre87">#REF!</definedName>
    <definedName name="_qre8790">#REF!</definedName>
    <definedName name="_qre8791">#REF!</definedName>
    <definedName name="_qre8792">#REF!</definedName>
    <definedName name="_qre8793">#REF!</definedName>
    <definedName name="_qre8794">#REF!</definedName>
    <definedName name="_qre8795">#REF!</definedName>
    <definedName name="_qre8796">#REF!</definedName>
    <definedName name="_qre8797">#REF!</definedName>
    <definedName name="_qre8798">#REF!</definedName>
    <definedName name="_qre88">#REF!</definedName>
    <definedName name="_qre8890">#REF!</definedName>
    <definedName name="_qre8891">#REF!</definedName>
    <definedName name="_qre8892">#REF!</definedName>
    <definedName name="_qre8893">#REF!</definedName>
    <definedName name="_qre8894">#REF!</definedName>
    <definedName name="_qre8895">#REF!</definedName>
    <definedName name="_qre8896">#REF!</definedName>
    <definedName name="_qre8897">#REF!</definedName>
    <definedName name="_qre8898">#REF!</definedName>
    <definedName name="_qre89">#REF!</definedName>
    <definedName name="_qre90">#REF!</definedName>
    <definedName name="_qre91">#REF!</definedName>
    <definedName name="_qre92">#REF!</definedName>
    <definedName name="_qre93">#REF!</definedName>
    <definedName name="_qre94">#REF!</definedName>
    <definedName name="_qre95">#REF!</definedName>
    <definedName name="_qre96">#REF!</definedName>
    <definedName name="_qre97">#REF!</definedName>
    <definedName name="_qre98">#REF!</definedName>
    <definedName name="_rb1">#REF!</definedName>
    <definedName name="_rb2">#REF!</definedName>
    <definedName name="_RBD1">#REF!</definedName>
    <definedName name="_RBD2">#REF!</definedName>
    <definedName name="_reg4">#REF!</definedName>
    <definedName name="_RMC2">#REF!</definedName>
    <definedName name="_ryr56565" localSheetId="1" hidden="1">{#N/A,#N/A,FALSE,"Monthly SAIFI";#N/A,#N/A,FALSE,"Yearly SAIFI";#N/A,#N/A,FALSE,"Monthly CAIDI";#N/A,#N/A,FALSE,"Yearly CAIDI";#N/A,#N/A,FALSE,"Monthly SAIDI";#N/A,#N/A,FALSE,"Yearly SAIDI";#N/A,#N/A,FALSE,"Monthly MAIFI";#N/A,#N/A,FALSE,"Yearly MAIFI";#N/A,#N/A,FALSE,"Monthly Cust &gt;=4 Int"}</definedName>
    <definedName name="_ryr56565" localSheetId="3" hidden="1">{#N/A,#N/A,FALSE,"Monthly SAIFI";#N/A,#N/A,FALSE,"Yearly SAIFI";#N/A,#N/A,FALSE,"Monthly CAIDI";#N/A,#N/A,FALSE,"Yearly CAIDI";#N/A,#N/A,FALSE,"Monthly SAIDI";#N/A,#N/A,FALSE,"Yearly SAIDI";#N/A,#N/A,FALSE,"Monthly MAIFI";#N/A,#N/A,FALSE,"Yearly MAIFI";#N/A,#N/A,FALSE,"Monthly Cust &gt;=4 Int"}</definedName>
    <definedName name="_ryr56565" hidden="1">{#N/A,#N/A,FALSE,"Monthly SAIFI";#N/A,#N/A,FALSE,"Yearly SAIFI";#N/A,#N/A,FALSE,"Monthly CAIDI";#N/A,#N/A,FALSE,"Yearly CAIDI";#N/A,#N/A,FALSE,"Monthly SAIDI";#N/A,#N/A,FALSE,"Yearly SAIDI";#N/A,#N/A,FALSE,"Monthly MAIFI";#N/A,#N/A,FALSE,"Yearly MAIFI";#N/A,#N/A,FALSE,"Monthly Cust &gt;=4 Int"}</definedName>
    <definedName name="_SF3">#REF!</definedName>
    <definedName name="_Sort" hidden="1">#REF!</definedName>
    <definedName name="_td01">#REF!</definedName>
    <definedName name="_td02">#REF!</definedName>
    <definedName name="_td03">#REF!</definedName>
    <definedName name="_td04">#REF!</definedName>
    <definedName name="_TDG01">#REF!</definedName>
    <definedName name="_TDG02">#REF!</definedName>
    <definedName name="_TDG03">#REF!</definedName>
    <definedName name="_TDG04">#REF!</definedName>
    <definedName name="_tqc90">#REF!</definedName>
    <definedName name="_tqc91">#REF!</definedName>
    <definedName name="_tqc92">#REF!</definedName>
    <definedName name="_tqc93">#REF!</definedName>
    <definedName name="_tqc94">#REF!</definedName>
    <definedName name="_tqc95">#REF!</definedName>
    <definedName name="_tqc96">#REF!</definedName>
    <definedName name="_tqc97">#REF!</definedName>
    <definedName name="_tqc98">#REF!</definedName>
    <definedName name="_tql90">#REF!</definedName>
    <definedName name="_tql91">#REF!</definedName>
    <definedName name="_tql92">#REF!</definedName>
    <definedName name="_tql93">#REF!</definedName>
    <definedName name="_tql94">#REF!</definedName>
    <definedName name="_tql95">#REF!</definedName>
    <definedName name="_tql96">#REF!</definedName>
    <definedName name="_tql97">#REF!</definedName>
    <definedName name="_tql98">#REF!</definedName>
    <definedName name="_tqs90">#REF!</definedName>
    <definedName name="_tqs91">#REF!</definedName>
    <definedName name="_tqs92">#REF!</definedName>
    <definedName name="_tqs93">#REF!</definedName>
    <definedName name="_tqs94">#REF!</definedName>
    <definedName name="_tqs95">#REF!</definedName>
    <definedName name="_tqs96">#REF!</definedName>
    <definedName name="_tqs97">#REF!</definedName>
    <definedName name="_tqs98">#REF!</definedName>
    <definedName name="_WORLDOX">#REF!</definedName>
    <definedName name="a" localSheetId="1" hidden="1">{#N/A,#N/A,FALSE,"Monthly SAIFI";#N/A,#N/A,FALSE,"Yearly SAIFI";#N/A,#N/A,FALSE,"Monthly CAIDI";#N/A,#N/A,FALSE,"Yearly CAIDI";#N/A,#N/A,FALSE,"Monthly SAIDI";#N/A,#N/A,FALSE,"Yearly SAIDI";#N/A,#N/A,FALSE,"Monthly MAIFI";#N/A,#N/A,FALSE,"Yearly MAIFI";#N/A,#N/A,FALSE,"Monthly Cust &gt;=4 Int"}</definedName>
    <definedName name="a" localSheetId="3" hidden="1">{#N/A,#N/A,FALSE,"Monthly SAIFI";#N/A,#N/A,FALSE,"Yearly SAIFI";#N/A,#N/A,FALSE,"Monthly CAIDI";#N/A,#N/A,FALSE,"Yearly CAIDI";#N/A,#N/A,FALSE,"Monthly SAIDI";#N/A,#N/A,FALSE,"Yearly SAIDI";#N/A,#N/A,FALSE,"Monthly MAIFI";#N/A,#N/A,FALSE,"Yearly MAIFI";#N/A,#N/A,FALSE,"Monthly Cust &gt;=4 Int"}</definedName>
    <definedName name="a" hidden="1">{#N/A,#N/A,FALSE,"Monthly SAIFI";#N/A,#N/A,FALSE,"Yearly SAIFI";#N/A,#N/A,FALSE,"Monthly CAIDI";#N/A,#N/A,FALSE,"Yearly CAIDI";#N/A,#N/A,FALSE,"Monthly SAIDI";#N/A,#N/A,FALSE,"Yearly SAIDI";#N/A,#N/A,FALSE,"Monthly MAIFI";#N/A,#N/A,FALSE,"Yearly MAIFI";#N/A,#N/A,FALSE,"Monthly Cust &gt;=4 Int"}</definedName>
    <definedName name="aa">#REF!</definedName>
    <definedName name="AAL">#REF!</definedName>
    <definedName name="AALDR">#REF!</definedName>
    <definedName name="AALSAP">#REF!</definedName>
    <definedName name="aashitii">#REF!</definedName>
    <definedName name="ac" localSheetId="1" hidden="1">{#N/A,#N/A,FALSE,"Monthly SAIFI";#N/A,#N/A,FALSE,"Yearly SAIFI";#N/A,#N/A,FALSE,"Monthly CAIDI";#N/A,#N/A,FALSE,"Yearly CAIDI";#N/A,#N/A,FALSE,"Monthly SAIDI";#N/A,#N/A,FALSE,"Yearly SAIDI";#N/A,#N/A,FALSE,"Monthly MAIFI";#N/A,#N/A,FALSE,"Yearly MAIFI";#N/A,#N/A,FALSE,"Monthly Cust &gt;=4 Int"}</definedName>
    <definedName name="ac" localSheetId="3" hidden="1">{#N/A,#N/A,FALSE,"Monthly SAIFI";#N/A,#N/A,FALSE,"Yearly SAIFI";#N/A,#N/A,FALSE,"Monthly CAIDI";#N/A,#N/A,FALSE,"Yearly CAIDI";#N/A,#N/A,FALSE,"Monthly SAIDI";#N/A,#N/A,FALSE,"Yearly SAIDI";#N/A,#N/A,FALSE,"Monthly MAIFI";#N/A,#N/A,FALSE,"Yearly MAIFI";#N/A,#N/A,FALSE,"Monthly Cust &gt;=4 Int"}</definedName>
    <definedName name="ac" hidden="1">{#N/A,#N/A,FALSE,"Monthly SAIFI";#N/A,#N/A,FALSE,"Yearly SAIFI";#N/A,#N/A,FALSE,"Monthly CAIDI";#N/A,#N/A,FALSE,"Yearly CAIDI";#N/A,#N/A,FALSE,"Monthly SAIDI";#N/A,#N/A,FALSE,"Yearly SAIDI";#N/A,#N/A,FALSE,"Monthly MAIFI";#N/A,#N/A,FALSE,"Yearly MAIFI";#N/A,#N/A,FALSE,"Monthly Cust &gt;=4 Int"}</definedName>
    <definedName name="Account_name">#REF!</definedName>
    <definedName name="Account_Number">#REF!</definedName>
    <definedName name="Accounts">#REF!</definedName>
    <definedName name="ACCTG_SERV">#REF!</definedName>
    <definedName name="ACTUAL_YTD">#REF!</definedName>
    <definedName name="acx" localSheetId="1" hidden="1">{#N/A,#N/A,FALSE,"Monthly SAIFI";#N/A,#N/A,FALSE,"Yearly SAIFI";#N/A,#N/A,FALSE,"Monthly CAIDI";#N/A,#N/A,FALSE,"Yearly CAIDI";#N/A,#N/A,FALSE,"Monthly SAIDI";#N/A,#N/A,FALSE,"Yearly SAIDI";#N/A,#N/A,FALSE,"Monthly MAIFI";#N/A,#N/A,FALSE,"Yearly MAIFI";#N/A,#N/A,FALSE,"Monthly Cust &gt;=4 Int"}</definedName>
    <definedName name="acx" localSheetId="3" hidden="1">{#N/A,#N/A,FALSE,"Monthly SAIFI";#N/A,#N/A,FALSE,"Yearly SAIFI";#N/A,#N/A,FALSE,"Monthly CAIDI";#N/A,#N/A,FALSE,"Yearly CAIDI";#N/A,#N/A,FALSE,"Monthly SAIDI";#N/A,#N/A,FALSE,"Yearly SAIDI";#N/A,#N/A,FALSE,"Monthly MAIFI";#N/A,#N/A,FALSE,"Yearly MAIFI";#N/A,#N/A,FALSE,"Monthly Cust &gt;=4 Int"}</definedName>
    <definedName name="acx" hidden="1">{#N/A,#N/A,FALSE,"Monthly SAIFI";#N/A,#N/A,FALSE,"Yearly SAIFI";#N/A,#N/A,FALSE,"Monthly CAIDI";#N/A,#N/A,FALSE,"Yearly CAIDI";#N/A,#N/A,FALSE,"Monthly SAIDI";#N/A,#N/A,FALSE,"Yearly SAIDI";#N/A,#N/A,FALSE,"Monthly MAIFI";#N/A,#N/A,FALSE,"Yearly MAIFI";#N/A,#N/A,FALSE,"Monthly Cust &gt;=4 Int"}</definedName>
    <definedName name="Address">#REF!</definedName>
    <definedName name="adfsadfds" localSheetId="1" hidden="1">{#N/A,#N/A,FALSE,"Monthly SAIFI";#N/A,#N/A,FALSE,"Yearly SAIFI";#N/A,#N/A,FALSE,"Monthly CAIDI";#N/A,#N/A,FALSE,"Yearly CAIDI";#N/A,#N/A,FALSE,"Monthly SAIDI";#N/A,#N/A,FALSE,"Yearly SAIDI";#N/A,#N/A,FALSE,"Monthly MAIFI";#N/A,#N/A,FALSE,"Yearly MAIFI";#N/A,#N/A,FALSE,"Monthly Cust &gt;=4 Int"}</definedName>
    <definedName name="adfsadfds" localSheetId="3" hidden="1">{#N/A,#N/A,FALSE,"Monthly SAIFI";#N/A,#N/A,FALSE,"Yearly SAIFI";#N/A,#N/A,FALSE,"Monthly CAIDI";#N/A,#N/A,FALSE,"Yearly CAIDI";#N/A,#N/A,FALSE,"Monthly SAIDI";#N/A,#N/A,FALSE,"Yearly SAIDI";#N/A,#N/A,FALSE,"Monthly MAIFI";#N/A,#N/A,FALSE,"Yearly MAIFI";#N/A,#N/A,FALSE,"Monthly Cust &gt;=4 Int"}</definedName>
    <definedName name="adfsadfds" hidden="1">{#N/A,#N/A,FALSE,"Monthly SAIFI";#N/A,#N/A,FALSE,"Yearly SAIFI";#N/A,#N/A,FALSE,"Monthly CAIDI";#N/A,#N/A,FALSE,"Yearly CAIDI";#N/A,#N/A,FALSE,"Monthly SAIDI";#N/A,#N/A,FALSE,"Yearly SAIDI";#N/A,#N/A,FALSE,"Monthly MAIFI";#N/A,#N/A,FALSE,"Yearly MAIFI";#N/A,#N/A,FALSE,"Monthly Cust &gt;=4 Int"}</definedName>
    <definedName name="af">#REF!</definedName>
    <definedName name="afds">#REF!</definedName>
    <definedName name="afdsE">#REF!</definedName>
    <definedName name="afE">#REF!</definedName>
    <definedName name="AIP" localSheetId="1" hidden="1">{#N/A,#N/A,FALSE,"Monthly SAIFI";#N/A,#N/A,FALSE,"Yearly SAIFI";#N/A,#N/A,FALSE,"Monthly CAIDI";#N/A,#N/A,FALSE,"Yearly CAIDI";#N/A,#N/A,FALSE,"Monthly SAIDI";#N/A,#N/A,FALSE,"Yearly SAIDI";#N/A,#N/A,FALSE,"Monthly MAIFI";#N/A,#N/A,FALSE,"Yearly MAIFI";#N/A,#N/A,FALSE,"Monthly Cust &gt;=4 Int"}</definedName>
    <definedName name="AIP" localSheetId="3" hidden="1">{#N/A,#N/A,FALSE,"Monthly SAIFI";#N/A,#N/A,FALSE,"Yearly SAIFI";#N/A,#N/A,FALSE,"Monthly CAIDI";#N/A,#N/A,FALSE,"Yearly CAIDI";#N/A,#N/A,FALSE,"Monthly SAIDI";#N/A,#N/A,FALSE,"Yearly SAIDI";#N/A,#N/A,FALSE,"Monthly MAIFI";#N/A,#N/A,FALSE,"Yearly MAIFI";#N/A,#N/A,FALSE,"Monthly Cust &gt;=4 Int"}</definedName>
    <definedName name="AIP" hidden="1">{#N/A,#N/A,FALSE,"Monthly SAIFI";#N/A,#N/A,FALSE,"Yearly SAIFI";#N/A,#N/A,FALSE,"Monthly CAIDI";#N/A,#N/A,FALSE,"Yearly CAIDI";#N/A,#N/A,FALSE,"Monthly SAIDI";#N/A,#N/A,FALSE,"Yearly SAIDI";#N/A,#N/A,FALSE,"Monthly MAIFI";#N/A,#N/A,FALSE,"Yearly MAIFI";#N/A,#N/A,FALSE,"Monthly Cust &gt;=4 Int"}</definedName>
    <definedName name="aircgrtm1">#REF!</definedName>
    <definedName name="aircgrtm2">#REF!</definedName>
    <definedName name="aircgrtm3">#REF!</definedName>
    <definedName name="aircgrtm4">#REF!</definedName>
    <definedName name="aircqre">#REF!</definedName>
    <definedName name="aircqrelabel">#REF!</definedName>
    <definedName name="airctitle">#REF!</definedName>
    <definedName name="airctm1">#REF!</definedName>
    <definedName name="airctm2">#REF!</definedName>
    <definedName name="airctm3">#REF!</definedName>
    <definedName name="airctm4">#REF!</definedName>
    <definedName name="ALERT1">#REF!</definedName>
    <definedName name="ALERT2">#REF!</definedName>
    <definedName name="ALERT3">#REF!</definedName>
    <definedName name="all">#REF!</definedName>
    <definedName name="ALL_ACCRUALS">#REF!</definedName>
    <definedName name="ALL_PAYMENTS">#REF!</definedName>
    <definedName name="ALL_QRES">#REF!</definedName>
    <definedName name="ALL_QRES0.75">#REF!</definedName>
    <definedName name="ALL_QRES0.80">#REF!</definedName>
    <definedName name="ALL_QRES0.85">#REF!</definedName>
    <definedName name="ALL_QRES0.90">#REF!</definedName>
    <definedName name="ALL_QRES0.95">#REF!</definedName>
    <definedName name="ALL_QRES1.00">#REF!</definedName>
    <definedName name="ALL_QRES1.05">#REF!</definedName>
    <definedName name="ALL_QRES1.10">#REF!</definedName>
    <definedName name="ALL_QRES1.15">#REF!</definedName>
    <definedName name="ALL_QRES1.20">#REF!</definedName>
    <definedName name="ALL_QRES1.25">#REF!</definedName>
    <definedName name="ALL_SENS_FACT">#REF!</definedName>
    <definedName name="Allocation">#REF!</definedName>
    <definedName name="AllocationE">#REF!</definedName>
    <definedName name="Allocators">#REF!</definedName>
    <definedName name="ALLYRS_MESSAGE">#REF!</definedName>
    <definedName name="alsdfa" localSheetId="1" hidden="1">{#N/A,#N/A,FALSE,"Monthly SAIFI";#N/A,#N/A,FALSE,"Yearly SAIFI";#N/A,#N/A,FALSE,"Monthly CAIDI";#N/A,#N/A,FALSE,"Yearly CAIDI";#N/A,#N/A,FALSE,"Monthly SAIDI";#N/A,#N/A,FALSE,"Yearly SAIDI";#N/A,#N/A,FALSE,"Monthly MAIFI";#N/A,#N/A,FALSE,"Yearly MAIFI";#N/A,#N/A,FALSE,"Monthly Cust &gt;=4 Int"}</definedName>
    <definedName name="alsdfa" localSheetId="3" hidden="1">{#N/A,#N/A,FALSE,"Monthly SAIFI";#N/A,#N/A,FALSE,"Yearly SAIFI";#N/A,#N/A,FALSE,"Monthly CAIDI";#N/A,#N/A,FALSE,"Yearly CAIDI";#N/A,#N/A,FALSE,"Monthly SAIDI";#N/A,#N/A,FALSE,"Yearly SAIDI";#N/A,#N/A,FALSE,"Monthly MAIFI";#N/A,#N/A,FALSE,"Yearly MAIFI";#N/A,#N/A,FALSE,"Monthly Cust &gt;=4 Int"}</definedName>
    <definedName name="alsdfa" hidden="1">{#N/A,#N/A,FALSE,"Monthly SAIFI";#N/A,#N/A,FALSE,"Yearly SAIFI";#N/A,#N/A,FALSE,"Monthly CAIDI";#N/A,#N/A,FALSE,"Yearly CAIDI";#N/A,#N/A,FALSE,"Monthly SAIDI";#N/A,#N/A,FALSE,"Yearly SAIDI";#N/A,#N/A,FALSE,"Monthly MAIFI";#N/A,#N/A,FALSE,"Yearly MAIFI";#N/A,#N/A,FALSE,"Monthly Cust &gt;=4 Int"}</definedName>
    <definedName name="AmerenCIPS">#REF!</definedName>
    <definedName name="AmerenCIPSE">#REF!</definedName>
    <definedName name="Amounts">#REF!</definedName>
    <definedName name="anish">#REF!</definedName>
    <definedName name="anish21212">#REF!</definedName>
    <definedName name="anisha2157">#REF!</definedName>
    <definedName name="anisha216">#REF!</definedName>
    <definedName name="anishhh">#REF!</definedName>
    <definedName name="anishilov">#REF!</definedName>
    <definedName name="ANT">#REF!</definedName>
    <definedName name="APA">#REF!</definedName>
    <definedName name="ApprvDate">#REF!</definedName>
    <definedName name="ApprvEmplNbr">#REF!</definedName>
    <definedName name="Apr">#REF!</definedName>
    <definedName name="APV">#REF!</definedName>
    <definedName name="Area">#REF!</definedName>
    <definedName name="as">#REF!</definedName>
    <definedName name="AS2DocOpenMode" hidden="1">"AS2DocumentEdit"</definedName>
    <definedName name="asasasas">#REF!</definedName>
    <definedName name="ASD">#REF!</definedName>
    <definedName name="asdada">#REF!</definedName>
    <definedName name="asdasd">#REF!</definedName>
    <definedName name="asdasda">#REF!</definedName>
    <definedName name="asdf" localSheetId="1" hidden="1">{#N/A,#N/A,FALSE,"Monthly SAIFI";#N/A,#N/A,FALSE,"Yearly SAIFI";#N/A,#N/A,FALSE,"Monthly CAIDI";#N/A,#N/A,FALSE,"Yearly CAIDI";#N/A,#N/A,FALSE,"Monthly SAIDI";#N/A,#N/A,FALSE,"Yearly SAIDI";#N/A,#N/A,FALSE,"Monthly MAIFI";#N/A,#N/A,FALSE,"Yearly MAIFI";#N/A,#N/A,FALSE,"Monthly Cust &gt;=4 Int"}</definedName>
    <definedName name="asdf" localSheetId="3" hidden="1">{#N/A,#N/A,FALSE,"Monthly SAIFI";#N/A,#N/A,FALSE,"Yearly SAIFI";#N/A,#N/A,FALSE,"Monthly CAIDI";#N/A,#N/A,FALSE,"Yearly CAIDI";#N/A,#N/A,FALSE,"Monthly SAIDI";#N/A,#N/A,FALSE,"Yearly SAIDI";#N/A,#N/A,FALSE,"Monthly MAIFI";#N/A,#N/A,FALSE,"Yearly MAIFI";#N/A,#N/A,FALSE,"Monthly Cust &gt;=4 Int"}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localSheetId="1" hidden="1">{#N/A,#N/A,FALSE,"Monthly SAIFI";#N/A,#N/A,FALSE,"Yearly SAIFI";#N/A,#N/A,FALSE,"Monthly CAIDI";#N/A,#N/A,FALSE,"Yearly CAIDI";#N/A,#N/A,FALSE,"Monthly SAIDI";#N/A,#N/A,FALSE,"Yearly SAIDI";#N/A,#N/A,FALSE,"Monthly MAIFI";#N/A,#N/A,FALSE,"Yearly MAIFI";#N/A,#N/A,FALSE,"Monthly Cust &gt;=4 Int"}</definedName>
    <definedName name="asdfasdfasdfasdfsdfa" localSheetId="3"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dfasfasf">#REF!</definedName>
    <definedName name="asdfsd">#REF!</definedName>
    <definedName name="asdfsdf">#REF!</definedName>
    <definedName name="asdfsdfsadfs">#REF!</definedName>
    <definedName name="asfas">#REF!</definedName>
    <definedName name="asfasdfasfasfsadf">#REF!</definedName>
    <definedName name="asfsdfsdfsdfsfwer">#REF!</definedName>
    <definedName name="asfsdfsfs">#REF!</definedName>
    <definedName name="asfsft">#REF!</definedName>
    <definedName name="asgdfsjgfdk1">#REF!</definedName>
    <definedName name="ashaita" localSheetId="1" hidden="1">{#N/A,#N/A,FALSE,"Monthly SAIFI";#N/A,#N/A,FALSE,"Yearly SAIFI";#N/A,#N/A,FALSE,"Monthly CAIDI";#N/A,#N/A,FALSE,"Yearly CAIDI";#N/A,#N/A,FALSE,"Monthly SAIDI";#N/A,#N/A,FALSE,"Yearly SAIDI";#N/A,#N/A,FALSE,"Monthly MAIFI";#N/A,#N/A,FALSE,"Yearly MAIFI";#N/A,#N/A,FALSE,"Monthly Cust &gt;=4 Int"}</definedName>
    <definedName name="ashaita" localSheetId="3"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hhhjjjjjj">#REF!</definedName>
    <definedName name="ashi21">#REF!</definedName>
    <definedName name="ashia">#REF!</definedName>
    <definedName name="ashita">#REF!</definedName>
    <definedName name="ashita216">#REF!</definedName>
    <definedName name="ASO_SUMMARY">#REF!</definedName>
    <definedName name="AsOfDt">#REF!</definedName>
    <definedName name="ASPGE">#REF!</definedName>
    <definedName name="ASPINTAN">#REF!</definedName>
    <definedName name="asrada">#REF!</definedName>
    <definedName name="assd" localSheetId="1" hidden="1">{#N/A,#N/A,FALSE,"Monthly SAIFI";#N/A,#N/A,FALSE,"Yearly SAIFI";#N/A,#N/A,FALSE,"Monthly CAIDI";#N/A,#N/A,FALSE,"Yearly CAIDI";#N/A,#N/A,FALSE,"Monthly SAIDI";#N/A,#N/A,FALSE,"Yearly SAIDI";#N/A,#N/A,FALSE,"Monthly MAIFI";#N/A,#N/A,FALSE,"Yearly MAIFI";#N/A,#N/A,FALSE,"Monthly Cust &gt;=4 Int"}</definedName>
    <definedName name="assd" localSheetId="3"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Asset_Management">#REF!</definedName>
    <definedName name="Asset_Management_">#REF!</definedName>
    <definedName name="AuditDescr">#REF!</definedName>
    <definedName name="Aug">#REF!</definedName>
    <definedName name="b" localSheetId="1" hidden="1">{#N/A,#N/A,FALSE,"Monthly SAIFI";#N/A,#N/A,FALSE,"Yearly SAIFI";#N/A,#N/A,FALSE,"Monthly CAIDI";#N/A,#N/A,FALSE,"Yearly CAIDI";#N/A,#N/A,FALSE,"Monthly SAIDI";#N/A,#N/A,FALSE,"Yearly SAIDI";#N/A,#N/A,FALSE,"Monthly MAIFI";#N/A,#N/A,FALSE,"Yearly MAIFI";#N/A,#N/A,FALSE,"Monthly Cust &gt;=4 Int"}</definedName>
    <definedName name="b" localSheetId="3" hidden="1">{#N/A,#N/A,FALSE,"Monthly SAIFI";#N/A,#N/A,FALSE,"Yearly SAIFI";#N/A,#N/A,FALSE,"Monthly CAIDI";#N/A,#N/A,FALSE,"Yearly CAIDI";#N/A,#N/A,FALSE,"Monthly SAIDI";#N/A,#N/A,FALSE,"Yearly SAIDI";#N/A,#N/A,FALSE,"Monthly MAIFI";#N/A,#N/A,FALSE,"Yearly MAIFI";#N/A,#N/A,FALSE,"Monthly Cust &gt;=4 Int"}</definedName>
    <definedName name="b" hidden="1">{#N/A,#N/A,FALSE,"Monthly SAIFI";#N/A,#N/A,FALSE,"Yearly SAIFI";#N/A,#N/A,FALSE,"Monthly CAIDI";#N/A,#N/A,FALSE,"Yearly CAIDI";#N/A,#N/A,FALSE,"Monthly SAIDI";#N/A,#N/A,FALSE,"Yearly SAIDI";#N/A,#N/A,FALSE,"Monthly MAIFI";#N/A,#N/A,FALSE,"Yearly MAIFI";#N/A,#N/A,FALSE,"Monthly Cust &gt;=4 Int"}</definedName>
    <definedName name="b_u_10">#REF!</definedName>
    <definedName name="b_u_11">#REF!</definedName>
    <definedName name="b_u_12">#REF!</definedName>
    <definedName name="b_u_13">#REF!</definedName>
    <definedName name="b_u_14">#REF!</definedName>
    <definedName name="b_u_15">#REF!</definedName>
    <definedName name="b_u_16">#REF!</definedName>
    <definedName name="b_u_17">#REF!</definedName>
    <definedName name="b_u_18">#REF!</definedName>
    <definedName name="b_u_19">#REF!</definedName>
    <definedName name="b_u_2">#REF!</definedName>
    <definedName name="b_u_20">#REF!</definedName>
    <definedName name="b_u_21">#REF!</definedName>
    <definedName name="b_u_22">#REF!</definedName>
    <definedName name="b_u_23">#REF!</definedName>
    <definedName name="b_u_3">#REF!</definedName>
    <definedName name="b_u_4">#REF!</definedName>
    <definedName name="b_u_5">#REF!</definedName>
    <definedName name="b_u_6">#REF!</definedName>
    <definedName name="b_u_7">#REF!</definedName>
    <definedName name="b_u_8">#REF!</definedName>
    <definedName name="b_u_9">#REF!</definedName>
    <definedName name="Balance_Sheet_Date">#REF!</definedName>
    <definedName name="Balance_Sheet_Heading">#REF!</definedName>
    <definedName name="BalSht">#REF!</definedName>
    <definedName name="BalShtE">#REF!</definedName>
    <definedName name="bankidrange">#REF!</definedName>
    <definedName name="BASE_DETAIL_QRE">#REF!</definedName>
    <definedName name="BASE_MESSAGE">#REF!</definedName>
    <definedName name="BASE_QRES">#REF!</definedName>
    <definedName name="BASE_QRES0.75">#REF!</definedName>
    <definedName name="BASE_QRES0.80">#REF!</definedName>
    <definedName name="BASE_QRES0.85">#REF!</definedName>
    <definedName name="BASE_QRES0.90">#REF!</definedName>
    <definedName name="BASE_QRES0.95">#REF!</definedName>
    <definedName name="BASE_QRES1.00">#REF!</definedName>
    <definedName name="BASE_QRES1.05">#REF!</definedName>
    <definedName name="BASE_QRES1.10">#REF!</definedName>
    <definedName name="BASE_QRES1.15">#REF!</definedName>
    <definedName name="BASE_QRES1.20">#REF!</definedName>
    <definedName name="BASE_QRES1.25">#REF!</definedName>
    <definedName name="BASE_SENS_FACT">#REF!</definedName>
    <definedName name="Baseline">#REF!</definedName>
    <definedName name="bcbcvb">#REF!</definedName>
    <definedName name="beny" localSheetId="1" hidden="1">{#N/A,#N/A,FALSE,"Monthly SAIFI";#N/A,#N/A,FALSE,"Yearly SAIFI";#N/A,#N/A,FALSE,"Monthly CAIDI";#N/A,#N/A,FALSE,"Yearly CAIDI";#N/A,#N/A,FALSE,"Monthly SAIDI";#N/A,#N/A,FALSE,"Yearly SAIDI";#N/A,#N/A,FALSE,"Monthly MAIFI";#N/A,#N/A,FALSE,"Yearly MAIFI";#N/A,#N/A,FALSE,"Monthly Cust &gt;=4 Int"}</definedName>
    <definedName name="beny" localSheetId="3" hidden="1">{#N/A,#N/A,FALSE,"Monthly SAIFI";#N/A,#N/A,FALSE,"Yearly SAIFI";#N/A,#N/A,FALSE,"Monthly CAIDI";#N/A,#N/A,FALSE,"Yearly CAIDI";#N/A,#N/A,FALSE,"Monthly SAIDI";#N/A,#N/A,FALSE,"Yearly SAIDI";#N/A,#N/A,FALSE,"Monthly MAIFI";#N/A,#N/A,FALSE,"Yearly MAIFI";#N/A,#N/A,FALSE,"Monthly Cust &gt;=4 Int"}</definedName>
    <definedName name="beny" hidden="1">{#N/A,#N/A,FALSE,"Monthly SAIFI";#N/A,#N/A,FALSE,"Yearly SAIFI";#N/A,#N/A,FALSE,"Monthly CAIDI";#N/A,#N/A,FALSE,"Yearly CAIDI";#N/A,#N/A,FALSE,"Monthly SAIDI";#N/A,#N/A,FALSE,"Yearly SAIDI";#N/A,#N/A,FALSE,"Monthly MAIFI";#N/A,#N/A,FALSE,"Yearly MAIFI";#N/A,#N/A,FALSE,"Monthly Cust &gt;=4 Int"}</definedName>
    <definedName name="Bi10LTIP_Table">#REF!</definedName>
    <definedName name="booka_g">#REF!</definedName>
    <definedName name="bpgr84">#REF!</definedName>
    <definedName name="bpgr85">#REF!</definedName>
    <definedName name="bpgr86">#REF!</definedName>
    <definedName name="bpgr87">#REF!</definedName>
    <definedName name="bpgr88">#REF!</definedName>
    <definedName name="bpqre84">#REF!</definedName>
    <definedName name="bpqre85">#REF!</definedName>
    <definedName name="bpqre86">#REF!</definedName>
    <definedName name="bpqre87">#REF!</definedName>
    <definedName name="bpqre88">#REF!</definedName>
    <definedName name="Brett041">#REF!</definedName>
    <definedName name="Brett0415">#REF!</definedName>
    <definedName name="Brett0416">#REF!</definedName>
    <definedName name="Brett042">#REF!</definedName>
    <definedName name="brett0420">#REF!</definedName>
    <definedName name="brett0421">#REF!</definedName>
    <definedName name="Brett0422">#REF!</definedName>
    <definedName name="Brett0423">#REF!</definedName>
    <definedName name="Brett0601">#REF!</definedName>
    <definedName name="Brett0602">#REF!</definedName>
    <definedName name="Brett403">#REF!</definedName>
    <definedName name="Brett404">#REF!</definedName>
    <definedName name="Brett406">#REF!</definedName>
    <definedName name="Brett407">#REF!</definedName>
    <definedName name="Brett408">#REF!</definedName>
    <definedName name="Brett409">#REF!</definedName>
    <definedName name="Brett410">#REF!</definedName>
    <definedName name="Brett411">#REF!</definedName>
    <definedName name="Brett418">#REF!</definedName>
    <definedName name="Brett419">#REF!</definedName>
    <definedName name="BSYEAREND">#REF!</definedName>
    <definedName name="bu10total84">#REF!</definedName>
    <definedName name="bu10total84a">#REF!</definedName>
    <definedName name="bu10total85">#REF!</definedName>
    <definedName name="bu10total85a">#REF!</definedName>
    <definedName name="bu10total86">#REF!</definedName>
    <definedName name="bu10total86a">#REF!</definedName>
    <definedName name="bu10total87">#REF!</definedName>
    <definedName name="bu10total87a">#REF!</definedName>
    <definedName name="bu10total88">#REF!</definedName>
    <definedName name="bu10total88a">#REF!</definedName>
    <definedName name="bu10total89">#REF!</definedName>
    <definedName name="bu10total89a">#REF!</definedName>
    <definedName name="bu10total90">#REF!</definedName>
    <definedName name="bu10total90a">#REF!</definedName>
    <definedName name="bu10total91">#REF!</definedName>
    <definedName name="bu10total91a">#REF!</definedName>
    <definedName name="bu10total92">#REF!</definedName>
    <definedName name="bu10total92a">#REF!</definedName>
    <definedName name="bu10total93">#REF!</definedName>
    <definedName name="bu10total93a">#REF!</definedName>
    <definedName name="bu10total94">#REF!</definedName>
    <definedName name="bu10total94a">#REF!</definedName>
    <definedName name="bu10total95">#REF!</definedName>
    <definedName name="bu10total95a">#REF!</definedName>
    <definedName name="bu10total96">#REF!</definedName>
    <definedName name="bu10total96a">#REF!</definedName>
    <definedName name="bu10total97">#REF!</definedName>
    <definedName name="bu10total97a">#REF!</definedName>
    <definedName name="bu10total98">#REF!</definedName>
    <definedName name="bu10total98a">#REF!</definedName>
    <definedName name="bu11total84">#REF!</definedName>
    <definedName name="bu11total84a">#REF!</definedName>
    <definedName name="bu11total85">#REF!</definedName>
    <definedName name="bu11total85a">#REF!</definedName>
    <definedName name="bu11total86">#REF!</definedName>
    <definedName name="bu11total86a">#REF!</definedName>
    <definedName name="bu11total87">#REF!</definedName>
    <definedName name="bu11total87a">#REF!</definedName>
    <definedName name="bu11total88">#REF!</definedName>
    <definedName name="bu11total88a">#REF!</definedName>
    <definedName name="bu11total89">#REF!</definedName>
    <definedName name="bu11total89a">#REF!</definedName>
    <definedName name="bu11total90">#REF!</definedName>
    <definedName name="bu11total90a">#REF!</definedName>
    <definedName name="bu11total91">#REF!</definedName>
    <definedName name="bu11total91a">#REF!</definedName>
    <definedName name="bu11total92">#REF!</definedName>
    <definedName name="bu11total92a">#REF!</definedName>
    <definedName name="bu11total93">#REF!</definedName>
    <definedName name="bu11total93a">#REF!</definedName>
    <definedName name="bu11total94">#REF!</definedName>
    <definedName name="bu11total94a">#REF!</definedName>
    <definedName name="bu11total95">#REF!</definedName>
    <definedName name="bu11total95a">#REF!</definedName>
    <definedName name="bu11total96">#REF!</definedName>
    <definedName name="bu11total96a">#REF!</definedName>
    <definedName name="bu11total97">#REF!</definedName>
    <definedName name="bu11total97a">#REF!</definedName>
    <definedName name="bu11total98">#REF!</definedName>
    <definedName name="bu11total98a">#REF!</definedName>
    <definedName name="bu12total84">#REF!</definedName>
    <definedName name="bu12total84a">#REF!</definedName>
    <definedName name="bu12total85">#REF!</definedName>
    <definedName name="bu12total85a">#REF!</definedName>
    <definedName name="bu12total86">#REF!</definedName>
    <definedName name="bu12total86a">#REF!</definedName>
    <definedName name="bu12total87">#REF!</definedName>
    <definedName name="bu12total87a">#REF!</definedName>
    <definedName name="bu12total88">#REF!</definedName>
    <definedName name="bu12total88a">#REF!</definedName>
    <definedName name="bu12total89">#REF!</definedName>
    <definedName name="bu12total89a">#REF!</definedName>
    <definedName name="bu12total90">#REF!</definedName>
    <definedName name="bu12total90a">#REF!</definedName>
    <definedName name="bu12total91">#REF!</definedName>
    <definedName name="bu12total91a">#REF!</definedName>
    <definedName name="bu12total92">#REF!</definedName>
    <definedName name="bu12total92a">#REF!</definedName>
    <definedName name="bu12total93">#REF!</definedName>
    <definedName name="bu12total93a">#REF!</definedName>
    <definedName name="bu12total94">#REF!</definedName>
    <definedName name="bu12total94a">#REF!</definedName>
    <definedName name="bu12total95">#REF!</definedName>
    <definedName name="bu12total95a">#REF!</definedName>
    <definedName name="bu12total96">#REF!</definedName>
    <definedName name="bu12total96a">#REF!</definedName>
    <definedName name="bu12total97">#REF!</definedName>
    <definedName name="bu12total97a">#REF!</definedName>
    <definedName name="bu12total98">#REF!</definedName>
    <definedName name="bu12total98a">#REF!</definedName>
    <definedName name="bu13total84">#REF!</definedName>
    <definedName name="bu13total84a">#REF!</definedName>
    <definedName name="bu13total85">#REF!</definedName>
    <definedName name="bu13total85a">#REF!</definedName>
    <definedName name="bu13total86">#REF!</definedName>
    <definedName name="bu13total86a">#REF!</definedName>
    <definedName name="bu13total87">#REF!</definedName>
    <definedName name="bu13total87a">#REF!</definedName>
    <definedName name="bu13total88">#REF!</definedName>
    <definedName name="bu13total88a">#REF!</definedName>
    <definedName name="bu13total89">#REF!</definedName>
    <definedName name="bu13total89a">#REF!</definedName>
    <definedName name="bu13total90">#REF!</definedName>
    <definedName name="bu13total90a">#REF!</definedName>
    <definedName name="bu13total91">#REF!</definedName>
    <definedName name="bu13total91a">#REF!</definedName>
    <definedName name="bu13total92">#REF!</definedName>
    <definedName name="bu13total92a">#REF!</definedName>
    <definedName name="bu13total93">#REF!</definedName>
    <definedName name="bu13total93a">#REF!</definedName>
    <definedName name="bu13total94">#REF!</definedName>
    <definedName name="bu13total94a">#REF!</definedName>
    <definedName name="bu13total95">#REF!</definedName>
    <definedName name="bu13total95a">#REF!</definedName>
    <definedName name="bu13total96">#REF!</definedName>
    <definedName name="bu13total96a">#REF!</definedName>
    <definedName name="bu13total97">#REF!</definedName>
    <definedName name="bu13total97a">#REF!</definedName>
    <definedName name="bu13total98">#REF!</definedName>
    <definedName name="bu13total98a">#REF!</definedName>
    <definedName name="bu14total84">#REF!</definedName>
    <definedName name="bu14total84a">#REF!</definedName>
    <definedName name="bu14total85">#REF!</definedName>
    <definedName name="bu14total85a">#REF!</definedName>
    <definedName name="bu14total86">#REF!</definedName>
    <definedName name="bu14total86a">#REF!</definedName>
    <definedName name="bu14total87">#REF!</definedName>
    <definedName name="bu14total87a">#REF!</definedName>
    <definedName name="bu14total88">#REF!</definedName>
    <definedName name="bu14total88a">#REF!</definedName>
    <definedName name="bu14total89">#REF!</definedName>
    <definedName name="bu14total89a">#REF!</definedName>
    <definedName name="bu14total90">#REF!</definedName>
    <definedName name="bu14total90a">#REF!</definedName>
    <definedName name="bu14total91">#REF!</definedName>
    <definedName name="bu14total91a">#REF!</definedName>
    <definedName name="bu14total92">#REF!</definedName>
    <definedName name="bu14total92a">#REF!</definedName>
    <definedName name="bu14total93">#REF!</definedName>
    <definedName name="bu14total93a">#REF!</definedName>
    <definedName name="bu14total94">#REF!</definedName>
    <definedName name="bu14total94a">#REF!</definedName>
    <definedName name="bu14total95">#REF!</definedName>
    <definedName name="bu14total95a">#REF!</definedName>
    <definedName name="bu14total96">#REF!</definedName>
    <definedName name="bu14total96a">#REF!</definedName>
    <definedName name="bu14total97">#REF!</definedName>
    <definedName name="bu14total97a">#REF!</definedName>
    <definedName name="bu14total98">#REF!</definedName>
    <definedName name="bu14total98a">#REF!</definedName>
    <definedName name="bu15total84">#REF!</definedName>
    <definedName name="bu15total84a">#REF!</definedName>
    <definedName name="bu15total85">#REF!</definedName>
    <definedName name="bu15total85a">#REF!</definedName>
    <definedName name="bu15total86">#REF!</definedName>
    <definedName name="bu15total86a">#REF!</definedName>
    <definedName name="bu15total87">#REF!</definedName>
    <definedName name="bu15total87a">#REF!</definedName>
    <definedName name="bu15total88">#REF!</definedName>
    <definedName name="bu15total88a">#REF!</definedName>
    <definedName name="bu15total89">#REF!</definedName>
    <definedName name="bu15total89a">#REF!</definedName>
    <definedName name="bu15total90">#REF!</definedName>
    <definedName name="bu15total90a">#REF!</definedName>
    <definedName name="bu15total91">#REF!</definedName>
    <definedName name="bu15total91a">#REF!</definedName>
    <definedName name="bu15total92">#REF!</definedName>
    <definedName name="bu15total92a">#REF!</definedName>
    <definedName name="bu15total93">#REF!</definedName>
    <definedName name="bu15total93a">#REF!</definedName>
    <definedName name="bu15total94">#REF!</definedName>
    <definedName name="bu15total94a">#REF!</definedName>
    <definedName name="bu15total95">#REF!</definedName>
    <definedName name="bu15total95a">#REF!</definedName>
    <definedName name="bu15total96">#REF!</definedName>
    <definedName name="bu15total96a">#REF!</definedName>
    <definedName name="bu15total97">#REF!</definedName>
    <definedName name="bu15total97a">#REF!</definedName>
    <definedName name="bu15total98">#REF!</definedName>
    <definedName name="bu15total98a">#REF!</definedName>
    <definedName name="bu16total84">#REF!</definedName>
    <definedName name="bu16total84a">#REF!</definedName>
    <definedName name="bu16total85">#REF!</definedName>
    <definedName name="bu16total85a">#REF!</definedName>
    <definedName name="bu16total86">#REF!</definedName>
    <definedName name="bu16total86a">#REF!</definedName>
    <definedName name="bu16total87">#REF!</definedName>
    <definedName name="bu16total87a">#REF!</definedName>
    <definedName name="bu16total88">#REF!</definedName>
    <definedName name="bu16total88a">#REF!</definedName>
    <definedName name="bu16total89">#REF!</definedName>
    <definedName name="bu16total89a">#REF!</definedName>
    <definedName name="bu16total90">#REF!</definedName>
    <definedName name="bu16total90a">#REF!</definedName>
    <definedName name="bu16total91">#REF!</definedName>
    <definedName name="bu16total91a">#REF!</definedName>
    <definedName name="bu16total92">#REF!</definedName>
    <definedName name="bu16total92a">#REF!</definedName>
    <definedName name="bu16total93">#REF!</definedName>
    <definedName name="bu16total93a">#REF!</definedName>
    <definedName name="bu16total94">#REF!</definedName>
    <definedName name="bu16total94a">#REF!</definedName>
    <definedName name="bu16total95">#REF!</definedName>
    <definedName name="bu16total95a">#REF!</definedName>
    <definedName name="bu16total96">#REF!</definedName>
    <definedName name="bu16total96a">#REF!</definedName>
    <definedName name="bu16total97">#REF!</definedName>
    <definedName name="bu16total97a">#REF!</definedName>
    <definedName name="bu16total98">#REF!</definedName>
    <definedName name="bu16total98a">#REF!</definedName>
    <definedName name="bu17total84">#REF!</definedName>
    <definedName name="bu17total84a">#REF!</definedName>
    <definedName name="bu17total85">#REF!</definedName>
    <definedName name="bu17total85a">#REF!</definedName>
    <definedName name="bu17total86">#REF!</definedName>
    <definedName name="bu17total86a">#REF!</definedName>
    <definedName name="bu17total87">#REF!</definedName>
    <definedName name="bu17total87a">#REF!</definedName>
    <definedName name="bu17total88">#REF!</definedName>
    <definedName name="bu17total88a">#REF!</definedName>
    <definedName name="bu17total89">#REF!</definedName>
    <definedName name="bu17total89a">#REF!</definedName>
    <definedName name="bu17total90">#REF!</definedName>
    <definedName name="bu17total90a">#REF!</definedName>
    <definedName name="bu17total91">#REF!</definedName>
    <definedName name="bu17total91a">#REF!</definedName>
    <definedName name="bu17total92">#REF!</definedName>
    <definedName name="bu17total92a">#REF!</definedName>
    <definedName name="bu17total93">#REF!</definedName>
    <definedName name="bu17total93a">#REF!</definedName>
    <definedName name="bu17total94">#REF!</definedName>
    <definedName name="bu17total94a">#REF!</definedName>
    <definedName name="bu17total95">#REF!</definedName>
    <definedName name="bu17total95a">#REF!</definedName>
    <definedName name="bu17total96">#REF!</definedName>
    <definedName name="bu17total96a">#REF!</definedName>
    <definedName name="bu17total97">#REF!</definedName>
    <definedName name="bu17total97a">#REF!</definedName>
    <definedName name="bu17total98">#REF!</definedName>
    <definedName name="bu17total98a">#REF!</definedName>
    <definedName name="bu18total84">#REF!</definedName>
    <definedName name="bu18total84a">#REF!</definedName>
    <definedName name="bu18total85">#REF!</definedName>
    <definedName name="bu18total85a">#REF!</definedName>
    <definedName name="bu18total86">#REF!</definedName>
    <definedName name="bu18total86a">#REF!</definedName>
    <definedName name="bu18total87">#REF!</definedName>
    <definedName name="bu18total87a">#REF!</definedName>
    <definedName name="bu18total88">#REF!</definedName>
    <definedName name="bu18total88a">#REF!</definedName>
    <definedName name="bu18total89">#REF!</definedName>
    <definedName name="bu18total89a">#REF!</definedName>
    <definedName name="bu18total90">#REF!</definedName>
    <definedName name="bu18total90a">#REF!</definedName>
    <definedName name="bu18total91">#REF!</definedName>
    <definedName name="bu18total91a">#REF!</definedName>
    <definedName name="bu18total92">#REF!</definedName>
    <definedName name="bu18total92a">#REF!</definedName>
    <definedName name="bu18total93">#REF!</definedName>
    <definedName name="bu18total93a">#REF!</definedName>
    <definedName name="bu18total94">#REF!</definedName>
    <definedName name="bu18total94a">#REF!</definedName>
    <definedName name="bu18total95">#REF!</definedName>
    <definedName name="bu18total95a">#REF!</definedName>
    <definedName name="bu18total96">#REF!</definedName>
    <definedName name="bu18total96a">#REF!</definedName>
    <definedName name="bu18total97">#REF!</definedName>
    <definedName name="bu18total97a">#REF!</definedName>
    <definedName name="bu18total98">#REF!</definedName>
    <definedName name="bu18total98a">#REF!</definedName>
    <definedName name="bu19total84">#REF!</definedName>
    <definedName name="bu19total84a">#REF!</definedName>
    <definedName name="bu19total85">#REF!</definedName>
    <definedName name="bu19total85a">#REF!</definedName>
    <definedName name="bu19total86">#REF!</definedName>
    <definedName name="bu19total86a">#REF!</definedName>
    <definedName name="bu19total87">#REF!</definedName>
    <definedName name="bu19total87a">#REF!</definedName>
    <definedName name="bu19total88">#REF!</definedName>
    <definedName name="bu19total88a">#REF!</definedName>
    <definedName name="bu19total89">#REF!</definedName>
    <definedName name="bu19total89a">#REF!</definedName>
    <definedName name="bu19total90">#REF!</definedName>
    <definedName name="bu19total90a">#REF!</definedName>
    <definedName name="bu19total91">#REF!</definedName>
    <definedName name="bu19total91a">#REF!</definedName>
    <definedName name="bu19total92">#REF!</definedName>
    <definedName name="bu19total92a">#REF!</definedName>
    <definedName name="bu19total93">#REF!</definedName>
    <definedName name="bu19total93a">#REF!</definedName>
    <definedName name="bu19total94">#REF!</definedName>
    <definedName name="bu19total94a">#REF!</definedName>
    <definedName name="bu19total95">#REF!</definedName>
    <definedName name="bu19total95a">#REF!</definedName>
    <definedName name="bu19total96">#REF!</definedName>
    <definedName name="bu19total96a">#REF!</definedName>
    <definedName name="bu19total97">#REF!</definedName>
    <definedName name="bu19total97a">#REF!</definedName>
    <definedName name="bu19total98">#REF!</definedName>
    <definedName name="bu19total98a">#REF!</definedName>
    <definedName name="bu1total84">#REF!</definedName>
    <definedName name="bu1total84a">#REF!</definedName>
    <definedName name="bu1total85">#REF!</definedName>
    <definedName name="bu1total85a">#REF!</definedName>
    <definedName name="bu1total86">#REF!</definedName>
    <definedName name="bu1total86a">#REF!</definedName>
    <definedName name="bu1total87">#REF!</definedName>
    <definedName name="bu1total87a">#REF!</definedName>
    <definedName name="bu1total88">#REF!</definedName>
    <definedName name="bu1total88a">#REF!</definedName>
    <definedName name="bu1total89">#REF!</definedName>
    <definedName name="bu1total89a">#REF!</definedName>
    <definedName name="bu1total90">#REF!</definedName>
    <definedName name="bu1total90a">#REF!</definedName>
    <definedName name="bu1total91">#REF!</definedName>
    <definedName name="bu1total91a">#REF!</definedName>
    <definedName name="bu1total92">#REF!</definedName>
    <definedName name="bu1total92a">#REF!</definedName>
    <definedName name="bu1total93">#REF!</definedName>
    <definedName name="bu1total93a">#REF!</definedName>
    <definedName name="bu1total94">#REF!</definedName>
    <definedName name="bu1total94a">#REF!</definedName>
    <definedName name="bu1total95">#REF!</definedName>
    <definedName name="bu1total95a">#REF!</definedName>
    <definedName name="bu1total96">#REF!</definedName>
    <definedName name="bu1total96a">#REF!</definedName>
    <definedName name="bu1total97">#REF!</definedName>
    <definedName name="bu1total97a">#REF!</definedName>
    <definedName name="bu1total98">#REF!</definedName>
    <definedName name="bu1total98a">#REF!</definedName>
    <definedName name="bu20total84">#REF!</definedName>
    <definedName name="bu20total84a">#REF!</definedName>
    <definedName name="bu20total85">#REF!</definedName>
    <definedName name="bu20total85a">#REF!</definedName>
    <definedName name="bu20total86">#REF!</definedName>
    <definedName name="bu20total86a">#REF!</definedName>
    <definedName name="bu20total87">#REF!</definedName>
    <definedName name="bu20total87a">#REF!</definedName>
    <definedName name="bu20total88">#REF!</definedName>
    <definedName name="bu20total88a">#REF!</definedName>
    <definedName name="bu20total89">#REF!</definedName>
    <definedName name="bu20total89a">#REF!</definedName>
    <definedName name="bu20total90">#REF!</definedName>
    <definedName name="bu20total90a">#REF!</definedName>
    <definedName name="bu20total91">#REF!</definedName>
    <definedName name="bu20total91a">#REF!</definedName>
    <definedName name="bu20total92">#REF!</definedName>
    <definedName name="bu20total92a">#REF!</definedName>
    <definedName name="bu20total93">#REF!</definedName>
    <definedName name="bu20total93a">#REF!</definedName>
    <definedName name="bu20total94">#REF!</definedName>
    <definedName name="bu20total94a">#REF!</definedName>
    <definedName name="bu20total95">#REF!</definedName>
    <definedName name="bu20total95a">#REF!</definedName>
    <definedName name="bu20total96">#REF!</definedName>
    <definedName name="bu20total96a">#REF!</definedName>
    <definedName name="bu20total97">#REF!</definedName>
    <definedName name="bu20total97a">#REF!</definedName>
    <definedName name="bu20total98">#REF!</definedName>
    <definedName name="bu20total98a">#REF!</definedName>
    <definedName name="bu21total84">#REF!</definedName>
    <definedName name="bu21total84a">#REF!</definedName>
    <definedName name="bu21total85">#REF!</definedName>
    <definedName name="bu21total85a">#REF!</definedName>
    <definedName name="bu21total86">#REF!</definedName>
    <definedName name="bu21total86a">#REF!</definedName>
    <definedName name="bu21total87">#REF!</definedName>
    <definedName name="bu21total87a">#REF!</definedName>
    <definedName name="bu21total88">#REF!</definedName>
    <definedName name="bu21total88a">#REF!</definedName>
    <definedName name="bu21total89">#REF!</definedName>
    <definedName name="bu21total89a">#REF!</definedName>
    <definedName name="bu21total90">#REF!</definedName>
    <definedName name="bu21total90a">#REF!</definedName>
    <definedName name="bu21total91">#REF!</definedName>
    <definedName name="bu21total91a">#REF!</definedName>
    <definedName name="bu21total92">#REF!</definedName>
    <definedName name="bu21total92a">#REF!</definedName>
    <definedName name="bu21total93">#REF!</definedName>
    <definedName name="bu21total93a">#REF!</definedName>
    <definedName name="bu21total94">#REF!</definedName>
    <definedName name="bu21total94a">#REF!</definedName>
    <definedName name="bu21total95">#REF!</definedName>
    <definedName name="bu21total95a">#REF!</definedName>
    <definedName name="bu21total96">#REF!</definedName>
    <definedName name="bu21total96a">#REF!</definedName>
    <definedName name="bu21total97">#REF!</definedName>
    <definedName name="bu21total97a">#REF!</definedName>
    <definedName name="bu21total98">#REF!</definedName>
    <definedName name="bu21total98a">#REF!</definedName>
    <definedName name="bu22total84">#REF!</definedName>
    <definedName name="bu22total84a">#REF!</definedName>
    <definedName name="bu22total85">#REF!</definedName>
    <definedName name="bu22total85a">#REF!</definedName>
    <definedName name="bu22total86">#REF!</definedName>
    <definedName name="bu22total86a">#REF!</definedName>
    <definedName name="bu22total87">#REF!</definedName>
    <definedName name="bu22total87a">#REF!</definedName>
    <definedName name="bu22total88">#REF!</definedName>
    <definedName name="bu22total88a">#REF!</definedName>
    <definedName name="bu22total89">#REF!</definedName>
    <definedName name="bu22total89a">#REF!</definedName>
    <definedName name="bu22total90">#REF!</definedName>
    <definedName name="bu22total90a">#REF!</definedName>
    <definedName name="bu22total91">#REF!</definedName>
    <definedName name="bu22total91a">#REF!</definedName>
    <definedName name="bu22total92">#REF!</definedName>
    <definedName name="bu22total92a">#REF!</definedName>
    <definedName name="bu22total93">#REF!</definedName>
    <definedName name="bu22total93a">#REF!</definedName>
    <definedName name="bu22total94">#REF!</definedName>
    <definedName name="bu22total94a">#REF!</definedName>
    <definedName name="bu22total95">#REF!</definedName>
    <definedName name="bu22total95a">#REF!</definedName>
    <definedName name="bu22total96">#REF!</definedName>
    <definedName name="bu22total96a">#REF!</definedName>
    <definedName name="bu22total97">#REF!</definedName>
    <definedName name="bu22total97a">#REF!</definedName>
    <definedName name="bu22total98">#REF!</definedName>
    <definedName name="bu22total98a">#REF!</definedName>
    <definedName name="bu23total84">#REF!</definedName>
    <definedName name="bu23total84a">#REF!</definedName>
    <definedName name="bu23total85">#REF!</definedName>
    <definedName name="bu23total85a">#REF!</definedName>
    <definedName name="bu23total86">#REF!</definedName>
    <definedName name="bu23total86a">#REF!</definedName>
    <definedName name="bu23total87">#REF!</definedName>
    <definedName name="bu23total87a">#REF!</definedName>
    <definedName name="bu23total88">#REF!</definedName>
    <definedName name="bu23total88a">#REF!</definedName>
    <definedName name="bu23total89">#REF!</definedName>
    <definedName name="bu23total89a">#REF!</definedName>
    <definedName name="bu23total90">#REF!</definedName>
    <definedName name="bu23total90a">#REF!</definedName>
    <definedName name="bu23total91">#REF!</definedName>
    <definedName name="bu23total91a">#REF!</definedName>
    <definedName name="bu23total92">#REF!</definedName>
    <definedName name="bu23total92a">#REF!</definedName>
    <definedName name="bu23total93">#REF!</definedName>
    <definedName name="bu23total93a">#REF!</definedName>
    <definedName name="bu23total94">#REF!</definedName>
    <definedName name="bu23total94a">#REF!</definedName>
    <definedName name="bu23total95">#REF!</definedName>
    <definedName name="bu23total95a">#REF!</definedName>
    <definedName name="bu23total96">#REF!</definedName>
    <definedName name="bu23total96a">#REF!</definedName>
    <definedName name="bu23total97">#REF!</definedName>
    <definedName name="bu23total97a">#REF!</definedName>
    <definedName name="bu23total98">#REF!</definedName>
    <definedName name="bu23total98a">#REF!</definedName>
    <definedName name="bu2total84">#REF!</definedName>
    <definedName name="bu2total84a">#REF!</definedName>
    <definedName name="bu2total85">#REF!</definedName>
    <definedName name="bu2total85a">#REF!</definedName>
    <definedName name="bu2total86">#REF!</definedName>
    <definedName name="bu2total86a">#REF!</definedName>
    <definedName name="bu2total87">#REF!</definedName>
    <definedName name="bu2total87a">#REF!</definedName>
    <definedName name="bu2total88">#REF!</definedName>
    <definedName name="bu2total88a">#REF!</definedName>
    <definedName name="bu2total89">#REF!</definedName>
    <definedName name="bu2total89a">#REF!</definedName>
    <definedName name="bu2total90">#REF!</definedName>
    <definedName name="bu2total90a">#REF!</definedName>
    <definedName name="bu2total91">#REF!</definedName>
    <definedName name="bu2total91a">#REF!</definedName>
    <definedName name="bu2total92">#REF!</definedName>
    <definedName name="bu2total92a">#REF!</definedName>
    <definedName name="bu2total93">#REF!</definedName>
    <definedName name="bu2total93a">#REF!</definedName>
    <definedName name="bu2total94">#REF!</definedName>
    <definedName name="bu2total94a">#REF!</definedName>
    <definedName name="bu2total95">#REF!</definedName>
    <definedName name="bu2total95a">#REF!</definedName>
    <definedName name="bu2total96">#REF!</definedName>
    <definedName name="bu2total96a">#REF!</definedName>
    <definedName name="bu2total97">#REF!</definedName>
    <definedName name="bu2total97a">#REF!</definedName>
    <definedName name="bu2total98">#REF!</definedName>
    <definedName name="bu2total98a">#REF!</definedName>
    <definedName name="bu3total84">#REF!</definedName>
    <definedName name="bu3total84a">#REF!</definedName>
    <definedName name="bu3total85">#REF!</definedName>
    <definedName name="bu3total85a">#REF!</definedName>
    <definedName name="bu3total86">#REF!</definedName>
    <definedName name="bu3total86a">#REF!</definedName>
    <definedName name="bu3total87">#REF!</definedName>
    <definedName name="bu3total87a">#REF!</definedName>
    <definedName name="bu3total88">#REF!</definedName>
    <definedName name="bu3total88a">#REF!</definedName>
    <definedName name="bu3total89">#REF!</definedName>
    <definedName name="bu3total89a">#REF!</definedName>
    <definedName name="bu3total90">#REF!</definedName>
    <definedName name="bu3total90a">#REF!</definedName>
    <definedName name="bu3total91">#REF!</definedName>
    <definedName name="bu3total91a">#REF!</definedName>
    <definedName name="bu3total92">#REF!</definedName>
    <definedName name="bu3total92a">#REF!</definedName>
    <definedName name="bu3total93">#REF!</definedName>
    <definedName name="bu3total93a">#REF!</definedName>
    <definedName name="bu3total94">#REF!</definedName>
    <definedName name="bu3total94a">#REF!</definedName>
    <definedName name="bu3total95">#REF!</definedName>
    <definedName name="bu3total95a">#REF!</definedName>
    <definedName name="bu3total96">#REF!</definedName>
    <definedName name="bu3total96a">#REF!</definedName>
    <definedName name="bu3total97">#REF!</definedName>
    <definedName name="bu3total97a">#REF!</definedName>
    <definedName name="bu3total98">#REF!</definedName>
    <definedName name="bu3total98a">#REF!</definedName>
    <definedName name="bu4total84">#REF!</definedName>
    <definedName name="bu4total84a">#REF!</definedName>
    <definedName name="bu4total85">#REF!</definedName>
    <definedName name="bu4total85a">#REF!</definedName>
    <definedName name="bu4total86">#REF!</definedName>
    <definedName name="bu4total86a">#REF!</definedName>
    <definedName name="bu4total87">#REF!</definedName>
    <definedName name="bu4total87a">#REF!</definedName>
    <definedName name="bu4total88">#REF!</definedName>
    <definedName name="bu4total88a">#REF!</definedName>
    <definedName name="bu4total89">#REF!</definedName>
    <definedName name="bu4total89a">#REF!</definedName>
    <definedName name="bu4total90">#REF!</definedName>
    <definedName name="bu4total90a">#REF!</definedName>
    <definedName name="bu4total91">#REF!</definedName>
    <definedName name="bu4total91a">#REF!</definedName>
    <definedName name="bu4total92">#REF!</definedName>
    <definedName name="bu4total92a">#REF!</definedName>
    <definedName name="bu4total93">#REF!</definedName>
    <definedName name="bu4total93a">#REF!</definedName>
    <definedName name="bu4total94">#REF!</definedName>
    <definedName name="bu4total94a">#REF!</definedName>
    <definedName name="bu4total95">#REF!</definedName>
    <definedName name="bu4total95a">#REF!</definedName>
    <definedName name="bu4total96">#REF!</definedName>
    <definedName name="bu4total96a">#REF!</definedName>
    <definedName name="bu4total97">#REF!</definedName>
    <definedName name="bu4total97a">#REF!</definedName>
    <definedName name="bu4total98">#REF!</definedName>
    <definedName name="bu4total98a">#REF!</definedName>
    <definedName name="bu5total84">#REF!</definedName>
    <definedName name="bu5total84a">#REF!</definedName>
    <definedName name="bu5total85">#REF!</definedName>
    <definedName name="bu5total85a">#REF!</definedName>
    <definedName name="bu5total86">#REF!</definedName>
    <definedName name="bu5total86a">#REF!</definedName>
    <definedName name="bu5total87">#REF!</definedName>
    <definedName name="bu5total87a">#REF!</definedName>
    <definedName name="bu5total88">#REF!</definedName>
    <definedName name="bu5total88a">#REF!</definedName>
    <definedName name="bu5total89">#REF!</definedName>
    <definedName name="bu5total89a">#REF!</definedName>
    <definedName name="bu5total90">#REF!</definedName>
    <definedName name="bu5total90a">#REF!</definedName>
    <definedName name="bu5total91">#REF!</definedName>
    <definedName name="bu5total91a">#REF!</definedName>
    <definedName name="bu5total92">#REF!</definedName>
    <definedName name="bu5total92a">#REF!</definedName>
    <definedName name="bu5total93">#REF!</definedName>
    <definedName name="bu5total93a">#REF!</definedName>
    <definedName name="bu5total94">#REF!</definedName>
    <definedName name="bu5total94a">#REF!</definedName>
    <definedName name="bu5total95">#REF!</definedName>
    <definedName name="bu5total95a">#REF!</definedName>
    <definedName name="bu5total96">#REF!</definedName>
    <definedName name="bu5total96a">#REF!</definedName>
    <definedName name="bu5total97">#REF!</definedName>
    <definedName name="bu5total97a">#REF!</definedName>
    <definedName name="bu5total98">#REF!</definedName>
    <definedName name="bu5total98a">#REF!</definedName>
    <definedName name="bu6total84">#REF!</definedName>
    <definedName name="bu6total84a">#REF!</definedName>
    <definedName name="bu6total85">#REF!</definedName>
    <definedName name="bu6total85a">#REF!</definedName>
    <definedName name="bu6total86">#REF!</definedName>
    <definedName name="bu6total86a">#REF!</definedName>
    <definedName name="bu6total87">#REF!</definedName>
    <definedName name="bu6total87a">#REF!</definedName>
    <definedName name="bu6total88">#REF!</definedName>
    <definedName name="bu6total88a">#REF!</definedName>
    <definedName name="bu6total89">#REF!</definedName>
    <definedName name="bu6total89a">#REF!</definedName>
    <definedName name="bu6total90">#REF!</definedName>
    <definedName name="bu6total90a">#REF!</definedName>
    <definedName name="bu6total91">#REF!</definedName>
    <definedName name="bu6total91a">#REF!</definedName>
    <definedName name="bu6total92">#REF!</definedName>
    <definedName name="bu6total92a">#REF!</definedName>
    <definedName name="bu6total93">#REF!</definedName>
    <definedName name="bu6total93a">#REF!</definedName>
    <definedName name="bu6total94">#REF!</definedName>
    <definedName name="bu6total94a">#REF!</definedName>
    <definedName name="bu6total95">#REF!</definedName>
    <definedName name="bu6total95a">#REF!</definedName>
    <definedName name="bu6total96">#REF!</definedName>
    <definedName name="bu6total96a">#REF!</definedName>
    <definedName name="bu6total97">#REF!</definedName>
    <definedName name="bu6total97a">#REF!</definedName>
    <definedName name="bu6total98">#REF!</definedName>
    <definedName name="bu6total98a">#REF!</definedName>
    <definedName name="bu7total84">#REF!</definedName>
    <definedName name="bu7total84a">#REF!</definedName>
    <definedName name="bu7total85">#REF!</definedName>
    <definedName name="bu7total85a">#REF!</definedName>
    <definedName name="bu7total86">#REF!</definedName>
    <definedName name="bu7total86a">#REF!</definedName>
    <definedName name="bu7total87">#REF!</definedName>
    <definedName name="bu7total87a">#REF!</definedName>
    <definedName name="bu7total88">#REF!</definedName>
    <definedName name="bu7total88a">#REF!</definedName>
    <definedName name="bu7total89">#REF!</definedName>
    <definedName name="bu7total89a">#REF!</definedName>
    <definedName name="bu7total90">#REF!</definedName>
    <definedName name="bu7total90a">#REF!</definedName>
    <definedName name="bu7total91">#REF!</definedName>
    <definedName name="bu7total91a">#REF!</definedName>
    <definedName name="bu7total92">#REF!</definedName>
    <definedName name="bu7total92a">#REF!</definedName>
    <definedName name="bu7total93">#REF!</definedName>
    <definedName name="bu7total93a">#REF!</definedName>
    <definedName name="bu7total94">#REF!</definedName>
    <definedName name="bu7total94a">#REF!</definedName>
    <definedName name="bu7total95">#REF!</definedName>
    <definedName name="bu7total95a">#REF!</definedName>
    <definedName name="bu7total96">#REF!</definedName>
    <definedName name="bu7total96a">#REF!</definedName>
    <definedName name="bu7total97">#REF!</definedName>
    <definedName name="bu7total97a">#REF!</definedName>
    <definedName name="bu7total98">#REF!</definedName>
    <definedName name="bu7total98a">#REF!</definedName>
    <definedName name="bu8total84">#REF!</definedName>
    <definedName name="bu8total84a">#REF!</definedName>
    <definedName name="bu8total85">#REF!</definedName>
    <definedName name="bu8total85a">#REF!</definedName>
    <definedName name="bu8total86">#REF!</definedName>
    <definedName name="bu8total86a">#REF!</definedName>
    <definedName name="bu8total87">#REF!</definedName>
    <definedName name="bu8total87a">#REF!</definedName>
    <definedName name="bu8total88">#REF!</definedName>
    <definedName name="bu8total88a">#REF!</definedName>
    <definedName name="bu8total89">#REF!</definedName>
    <definedName name="bu8total89a">#REF!</definedName>
    <definedName name="bu8total90">#REF!</definedName>
    <definedName name="bu8total90a">#REF!</definedName>
    <definedName name="bu8total91">#REF!</definedName>
    <definedName name="bu8total91a">#REF!</definedName>
    <definedName name="bu8total92">#REF!</definedName>
    <definedName name="bu8total92a">#REF!</definedName>
    <definedName name="bu8total93">#REF!</definedName>
    <definedName name="bu8total93a">#REF!</definedName>
    <definedName name="bu8total94">#REF!</definedName>
    <definedName name="bu8total94a">#REF!</definedName>
    <definedName name="bu8total95">#REF!</definedName>
    <definedName name="bu8total95a">#REF!</definedName>
    <definedName name="bu8total96">#REF!</definedName>
    <definedName name="bu8total96a">#REF!</definedName>
    <definedName name="bu8total97">#REF!</definedName>
    <definedName name="bu8total97a">#REF!</definedName>
    <definedName name="bu8total98">#REF!</definedName>
    <definedName name="bu8total98a">#REF!</definedName>
    <definedName name="bu9total84">#REF!</definedName>
    <definedName name="bu9total84a">#REF!</definedName>
    <definedName name="bu9total85">#REF!</definedName>
    <definedName name="bu9total85a">#REF!</definedName>
    <definedName name="bu9total86">#REF!</definedName>
    <definedName name="bu9total86a">#REF!</definedName>
    <definedName name="bu9total87">#REF!</definedName>
    <definedName name="bu9total87a">#REF!</definedName>
    <definedName name="bu9total88">#REF!</definedName>
    <definedName name="bu9total88a">#REF!</definedName>
    <definedName name="bu9total89">#REF!</definedName>
    <definedName name="bu9total89a">#REF!</definedName>
    <definedName name="bu9total90">#REF!</definedName>
    <definedName name="bu9total90a">#REF!</definedName>
    <definedName name="bu9total91">#REF!</definedName>
    <definedName name="bu9total91a">#REF!</definedName>
    <definedName name="bu9total92">#REF!</definedName>
    <definedName name="bu9total92a">#REF!</definedName>
    <definedName name="bu9total93">#REF!</definedName>
    <definedName name="bu9total93a">#REF!</definedName>
    <definedName name="bu9total94">#REF!</definedName>
    <definedName name="bu9total94a">#REF!</definedName>
    <definedName name="bu9total95">#REF!</definedName>
    <definedName name="bu9total95a">#REF!</definedName>
    <definedName name="bu9total96">#REF!</definedName>
    <definedName name="bu9total96a">#REF!</definedName>
    <definedName name="bu9total97">#REF!</definedName>
    <definedName name="bu9total97a">#REF!</definedName>
    <definedName name="bu9total98">#REF!</definedName>
    <definedName name="bu9total98a">#REF!</definedName>
    <definedName name="BUDGET_YTD">#REF!</definedName>
    <definedName name="BudgetPJF">#REF!</definedName>
    <definedName name="BUName">#REF!</definedName>
    <definedName name="BUTypeAreaRes">#REF!</definedName>
    <definedName name="bvfzxcvxczxc">#REF!</definedName>
    <definedName name="bvvlhlkhjl">#REF!</definedName>
    <definedName name="C_">#REF!</definedName>
    <definedName name="C_3">#REF!</definedName>
    <definedName name="C_3_10">#REF!</definedName>
    <definedName name="Cal">#REF!</definedName>
    <definedName name="CalculationC">#REF!</definedName>
    <definedName name="CalculationCom">#REF!</definedName>
    <definedName name="CalculationComEd">#REF!</definedName>
    <definedName name="calculationD">#REF!</definedName>
    <definedName name="CalculationP">#REF!</definedName>
    <definedName name="CalculationPeco">#REF!</definedName>
    <definedName name="Calculations">#REF!</definedName>
    <definedName name="CalculationsC">#REF!</definedName>
    <definedName name="CalculationsC1">#REF!</definedName>
    <definedName name="CalculationsC3">#REF!</definedName>
    <definedName name="CalculationsC4">#REF!</definedName>
    <definedName name="CalculationsC5">#REF!</definedName>
    <definedName name="CalculationsP">#REF!</definedName>
    <definedName name="CalculationsP1">#REF!</definedName>
    <definedName name="CalculationsP2">#REF!</definedName>
    <definedName name="CalculationsP3">#REF!</definedName>
    <definedName name="CalculationsP4">#REF!</definedName>
    <definedName name="CalculationsP5">#REF!</definedName>
    <definedName name="CalculationsP6">#REF!</definedName>
    <definedName name="CalculationsPe">#REF!</definedName>
    <definedName name="CalculationsPeco">#REF!</definedName>
    <definedName name="CalculatP">#REF!</definedName>
    <definedName name="CAPA">#REF!</definedName>
    <definedName name="CAPB">#REF!</definedName>
    <definedName name="Capital">#REF!</definedName>
    <definedName name="CapitalExpenditures">#REF!</definedName>
    <definedName name="cbcvbcv" localSheetId="1" hidden="1">{#N/A,#N/A,FALSE,"Monthly SAIFI";#N/A,#N/A,FALSE,"Yearly SAIFI";#N/A,#N/A,FALSE,"Monthly CAIDI";#N/A,#N/A,FALSE,"Yearly CAIDI";#N/A,#N/A,FALSE,"Monthly SAIDI";#N/A,#N/A,FALSE,"Yearly SAIDI";#N/A,#N/A,FALSE,"Monthly MAIFI";#N/A,#N/A,FALSE,"Yearly MAIFI";#N/A,#N/A,FALSE,"Monthly Cust &gt;=4 Int"}</definedName>
    <definedName name="cbcvbcv" localSheetId="3" hidden="1">{#N/A,#N/A,FALSE,"Monthly SAIFI";#N/A,#N/A,FALSE,"Yearly SAIFI";#N/A,#N/A,FALSE,"Monthly CAIDI";#N/A,#N/A,FALSE,"Yearly CAIDI";#N/A,#N/A,FALSE,"Monthly SAIDI";#N/A,#N/A,FALSE,"Yearly SAIDI";#N/A,#N/A,FALSE,"Monthly MAIFI";#N/A,#N/A,FALSE,"Yearly MAIFI";#N/A,#N/A,FALSE,"Monthly Cust &gt;=4 Int"}</definedName>
    <definedName name="cbcvbcv" hidden="1">{#N/A,#N/A,FALSE,"Monthly SAIFI";#N/A,#N/A,FALSE,"Yearly SAIFI";#N/A,#N/A,FALSE,"Monthly CAIDI";#N/A,#N/A,FALSE,"Yearly CAIDI";#N/A,#N/A,FALSE,"Monthly SAIDI";#N/A,#N/A,FALSE,"Yearly SAIDI";#N/A,#N/A,FALSE,"Monthly MAIFI";#N/A,#N/A,FALSE,"Yearly MAIFI";#N/A,#N/A,FALSE,"Monthly Cust &gt;=4 Int"}</definedName>
    <definedName name="CBEast">#REF!</definedName>
    <definedName name="CBWest">#REF!</definedName>
    <definedName name="CBWorkbookPriority" hidden="1">-250256570</definedName>
    <definedName name="cc1end">#REF!</definedName>
    <definedName name="cc1subrange">#REF!</definedName>
    <definedName name="cc2origin">#REF!</definedName>
    <definedName name="cc2subrange">#REF!</definedName>
    <definedName name="cc3subrange">#REF!</definedName>
    <definedName name="ccbbcvbc" localSheetId="1" hidden="1">{#N/A,#N/A,FALSE,"Monthly SAIFI";#N/A,#N/A,FALSE,"Yearly SAIFI";#N/A,#N/A,FALSE,"Monthly CAIDI";#N/A,#N/A,FALSE,"Yearly CAIDI";#N/A,#N/A,FALSE,"Monthly SAIDI";#N/A,#N/A,FALSE,"Yearly SAIDI";#N/A,#N/A,FALSE,"Monthly MAIFI";#N/A,#N/A,FALSE,"Yearly MAIFI";#N/A,#N/A,FALSE,"Monthly Cust &gt;=4 Int"}</definedName>
    <definedName name="ccbbcvbc" localSheetId="3"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cc">#REF!</definedName>
    <definedName name="Choose_Prefs">#REF!</definedName>
    <definedName name="chrtContract">#REF!</definedName>
    <definedName name="chrtSensitivity">#REF!</definedName>
    <definedName name="chrtSensWages">#REF!</definedName>
    <definedName name="chrtSupplies">#REF!</definedName>
    <definedName name="chrtTax">#REF!</definedName>
    <definedName name="chrtTotalByCo">#REF!</definedName>
    <definedName name="chrtTotalByType">#REF!</definedName>
    <definedName name="chrtWages">#REF!</definedName>
    <definedName name="CKDATES">#REF!</definedName>
    <definedName name="CkDescr">#REF!</definedName>
    <definedName name="ClaculationC">#REF!</definedName>
    <definedName name="ClaculationP">#REF!</definedName>
    <definedName name="ClaculationsC">#REF!</definedName>
    <definedName name="Class">#REF!</definedName>
    <definedName name="CLDR">#REF!</definedName>
    <definedName name="CoAreaDept">#REF!</definedName>
    <definedName name="com">#REF!</definedName>
    <definedName name="Com1E">#REF!</definedName>
    <definedName name="Com2E">#REF!</definedName>
    <definedName name="comed1">#REF!</definedName>
    <definedName name="comed2">#REF!</definedName>
    <definedName name="comedmfr2">#REF!</definedName>
    <definedName name="Company">#REF!</definedName>
    <definedName name="Company_Name">#REF!</definedName>
    <definedName name="CompanyCount">#REF!</definedName>
    <definedName name="COMPAR_PRT_RNG">#REF!</definedName>
    <definedName name="complex">#REF!</definedName>
    <definedName name="ContactExt">#REF!</definedName>
    <definedName name="ContactName">#REF!</definedName>
    <definedName name="CONVERT_IT">#REF!</definedName>
    <definedName name="CONVERT_RTN">#REF!</definedName>
    <definedName name="Corp">#REF!</definedName>
    <definedName name="corp1">#REF!</definedName>
    <definedName name="corp1E">#REF!</definedName>
    <definedName name="corp2">#REF!</definedName>
    <definedName name="CorpE">#REF!</definedName>
    <definedName name="COSTCARECAPCHAR">#REF!</definedName>
    <definedName name="COSTCAREMEDCASE">#REF!</definedName>
    <definedName name="COSTCARESUM">#REF!</definedName>
    <definedName name="COUNTER">#REF!</definedName>
    <definedName name="CPTL94">#REF!</definedName>
    <definedName name="CPTL95">#REF!</definedName>
    <definedName name="CR_AMT">#REF!</definedName>
    <definedName name="credit_rate">#REF!</definedName>
    <definedName name="CREDIT1">#REF!</definedName>
    <definedName name="creditsummary">#REF!</definedName>
    <definedName name="CUR_QRES">#REF!</definedName>
    <definedName name="CUR_QRES0.75">#REF!</definedName>
    <definedName name="CUR_QRES0.80">#REF!</definedName>
    <definedName name="CUR_QRES0.85">#REF!</definedName>
    <definedName name="CUR_QRES0.90">#REF!</definedName>
    <definedName name="CUR_QRES0.95">#REF!</definedName>
    <definedName name="CUR_QRES1.00">#REF!</definedName>
    <definedName name="CUR_QRES1.05">#REF!</definedName>
    <definedName name="CUR_QRES1.10">#REF!</definedName>
    <definedName name="CUR_QRES1.15">#REF!</definedName>
    <definedName name="CUR_QRES1.20">#REF!</definedName>
    <definedName name="CUR_QRES1.25">#REF!</definedName>
    <definedName name="CUR_SENS_FACT">#REF!</definedName>
    <definedName name="CURRENT">#REF!</definedName>
    <definedName name="CURRENT_MESSAGE">#REF!</definedName>
    <definedName name="CurrentEndDate">#REF!</definedName>
    <definedName name="CurrPeriod">#REF!</definedName>
    <definedName name="CustCred4thQtr">#REF!</definedName>
    <definedName name="CustCred4thQtrE">#REF!</definedName>
    <definedName name="CustCredDec">#REF!</definedName>
    <definedName name="CustCredDecE">#REF!</definedName>
    <definedName name="cvxvvdxzv">#REF!</definedName>
    <definedName name="CYDR">#REF!</definedName>
    <definedName name="d">#REF!</definedName>
    <definedName name="D_1">#REF!</definedName>
    <definedName name="D3CY_AMOUNT">#REF!</definedName>
    <definedName name="D3CY_COST">#REF!</definedName>
    <definedName name="D3HY_COST">#REF!</definedName>
    <definedName name="D3TY_AMOUNT">#REF!</definedName>
    <definedName name="D3TY_COST">#REF!</definedName>
    <definedName name="dadasdad">#REF!</definedName>
    <definedName name="dadasdas">#REF!</definedName>
    <definedName name="dafklaf">#REF!</definedName>
    <definedName name="dasdadad">#REF!</definedName>
    <definedName name="DASDD" localSheetId="1" hidden="1">{#N/A,#N/A,FALSE,"Monthly SAIFI";#N/A,#N/A,FALSE,"Yearly SAIFI";#N/A,#N/A,FALSE,"Monthly CAIDI";#N/A,#N/A,FALSE,"Yearly CAIDI";#N/A,#N/A,FALSE,"Monthly SAIDI";#N/A,#N/A,FALSE,"Yearly SAIDI";#N/A,#N/A,FALSE,"Monthly MAIFI";#N/A,#N/A,FALSE,"Yearly MAIFI";#N/A,#N/A,FALSE,"Monthly Cust &gt;=4 Int"}</definedName>
    <definedName name="DASDD" localSheetId="3" hidden="1">{#N/A,#N/A,FALSE,"Monthly SAIFI";#N/A,#N/A,FALSE,"Yearly SAIFI";#N/A,#N/A,FALSE,"Monthly CAIDI";#N/A,#N/A,FALSE,"Yearly CAIDI";#N/A,#N/A,FALSE,"Monthly SAIDI";#N/A,#N/A,FALSE,"Yearly SAIDI";#N/A,#N/A,FALSE,"Monthly MAIFI";#N/A,#N/A,FALSE,"Yearly MAIFI";#N/A,#N/A,FALSE,"Monthly Cust &gt;=4 Int"}</definedName>
    <definedName name="DASDD" hidden="1">{#N/A,#N/A,FALSE,"Monthly SAIFI";#N/A,#N/A,FALSE,"Yearly SAIFI";#N/A,#N/A,FALSE,"Monthly CAIDI";#N/A,#N/A,FALSE,"Yearly CAIDI";#N/A,#N/A,FALSE,"Monthly SAIDI";#N/A,#N/A,FALSE,"Yearly SAIDI";#N/A,#N/A,FALSE,"Monthly MAIFI";#N/A,#N/A,FALSE,"Yearly MAIFI";#N/A,#N/A,FALSE,"Monthly Cust &gt;=4 Int"}</definedName>
    <definedName name="dasfasfdsdaf">#REF!</definedName>
    <definedName name="Data">#REF!</definedName>
    <definedName name="_xlnm.Database">#REF!</definedName>
    <definedName name="Database2">#REF!</definedName>
    <definedName name="DatabaseE">#REF!</definedName>
    <definedName name="DATAFEEDER">#REF!</definedName>
    <definedName name="DateNumber">#REF!</definedName>
    <definedName name="DateNumberCurrentPrior">#REF!</definedName>
    <definedName name="DateNumberQtrPrior">#REF!</definedName>
    <definedName name="DateNumberYearEndPrior">#REF!</definedName>
    <definedName name="DateText">#REF!</definedName>
    <definedName name="DB_AMT">#REF!</definedName>
    <definedName name="dd" localSheetId="1" hidden="1">{#N/A,#N/A,FALSE,"Monthly SAIFI";#N/A,#N/A,FALSE,"Yearly SAIFI";#N/A,#N/A,FALSE,"Monthly CAIDI";#N/A,#N/A,FALSE,"Yearly CAIDI";#N/A,#N/A,FALSE,"Monthly SAIDI";#N/A,#N/A,FALSE,"Yearly SAIDI";#N/A,#N/A,FALSE,"Monthly MAIFI";#N/A,#N/A,FALSE,"Yearly MAIFI";#N/A,#N/A,FALSE,"Monthly Cust &gt;=4 Int"}</definedName>
    <definedName name="dd" localSheetId="3" hidden="1">{#N/A,#N/A,FALSE,"Monthly SAIFI";#N/A,#N/A,FALSE,"Yearly SAIFI";#N/A,#N/A,FALSE,"Monthly CAIDI";#N/A,#N/A,FALSE,"Yearly CAIDI";#N/A,#N/A,FALSE,"Monthly SAIDI";#N/A,#N/A,FALSE,"Yearly SAIDI";#N/A,#N/A,FALSE,"Monthly MAIFI";#N/A,#N/A,FALSE,"Yearly MAIFI";#N/A,#N/A,FALSE,"Monthly Cust &gt;=4 Int"}</definedName>
    <definedName name="dd" hidden="1">{#N/A,#N/A,FALSE,"Monthly SAIFI";#N/A,#N/A,FALSE,"Yearly SAIFI";#N/A,#N/A,FALSE,"Monthly CAIDI";#N/A,#N/A,FALSE,"Yearly CAIDI";#N/A,#N/A,FALSE,"Monthly SAIDI";#N/A,#N/A,FALSE,"Yearly SAIDI";#N/A,#N/A,FALSE,"Monthly MAIFI";#N/A,#N/A,FALSE,"Yearly MAIFI";#N/A,#N/A,FALSE,"Monthly Cust &gt;=4 Int"}</definedName>
    <definedName name="ddd">#REF!</definedName>
    <definedName name="dddd">#REF!</definedName>
    <definedName name="ddfsaf" localSheetId="1" hidden="1">{#N/A,#N/A,FALSE,"Monthly SAIFI";#N/A,#N/A,FALSE,"Yearly SAIFI";#N/A,#N/A,FALSE,"Monthly CAIDI";#N/A,#N/A,FALSE,"Yearly CAIDI";#N/A,#N/A,FALSE,"Monthly SAIDI";#N/A,#N/A,FALSE,"Yearly SAIDI";#N/A,#N/A,FALSE,"Monthly MAIFI";#N/A,#N/A,FALSE,"Yearly MAIFI";#N/A,#N/A,FALSE,"Monthly Cust &gt;=4 Int"}</definedName>
    <definedName name="ddfsaf" localSheetId="3"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dvsdfsdfsdf">#REF!</definedName>
    <definedName name="DEANNA">#REF!</definedName>
    <definedName name="Dec">#REF!</definedName>
    <definedName name="DELAWARE">#REF!</definedName>
    <definedName name="DeliverCk">#REF!</definedName>
    <definedName name="DeliverExt">#REF!</definedName>
    <definedName name="DENT_NU">#REF!</definedName>
    <definedName name="DENT_U">#REF!</definedName>
    <definedName name="DETAIL">#REF!</definedName>
    <definedName name="dfasdfsdfZX" localSheetId="1" hidden="1">{#N/A,#N/A,FALSE,"Monthly SAIFI";#N/A,#N/A,FALSE,"Yearly SAIFI";#N/A,#N/A,FALSE,"Monthly CAIDI";#N/A,#N/A,FALSE,"Yearly CAIDI";#N/A,#N/A,FALSE,"Monthly SAIDI";#N/A,#N/A,FALSE,"Yearly SAIDI";#N/A,#N/A,FALSE,"Monthly MAIFI";#N/A,#N/A,FALSE,"Yearly MAIFI";#N/A,#N/A,FALSE,"Monthly Cust &gt;=4 Int"}</definedName>
    <definedName name="dfasdfsdfZX" localSheetId="3" hidden="1">{#N/A,#N/A,FALSE,"Monthly SAIFI";#N/A,#N/A,FALSE,"Yearly SAIFI";#N/A,#N/A,FALSE,"Monthly CAIDI";#N/A,#N/A,FALSE,"Yearly CAIDI";#N/A,#N/A,FALSE,"Monthly SAIDI";#N/A,#N/A,FALSE,"Yearly SAIDI";#N/A,#N/A,FALSE,"Monthly MAIFI";#N/A,#N/A,FALSE,"Yearly MAIFI";#N/A,#N/A,FALSE,"Monthly Cust &gt;=4 Int"}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36787.5547596065</definedName>
    <definedName name="dfdffgdfgd">#REF!</definedName>
    <definedName name="dfdsfs" localSheetId="1" hidden="1">{#N/A,#N/A,FALSE,"Monthly SAIFI";#N/A,#N/A,FALSE,"Yearly SAIFI";#N/A,#N/A,FALSE,"Monthly CAIDI";#N/A,#N/A,FALSE,"Yearly CAIDI";#N/A,#N/A,FALSE,"Monthly SAIDI";#N/A,#N/A,FALSE,"Yearly SAIDI";#N/A,#N/A,FALSE,"Monthly MAIFI";#N/A,#N/A,FALSE,"Yearly MAIFI";#N/A,#N/A,FALSE,"Monthly Cust &gt;=4 Int"}</definedName>
    <definedName name="dfdsfs" localSheetId="3" hidden="1">{#N/A,#N/A,FALSE,"Monthly SAIFI";#N/A,#N/A,FALSE,"Yearly SAIFI";#N/A,#N/A,FALSE,"Monthly CAIDI";#N/A,#N/A,FALSE,"Yearly CAIDI";#N/A,#N/A,FALSE,"Monthly SAIDI";#N/A,#N/A,FALSE,"Yearly SAIDI";#N/A,#N/A,FALSE,"Monthly MAIFI";#N/A,#N/A,FALSE,"Yearly MAIFI";#N/A,#N/A,FALSE,"Monthly Cust &gt;=4 Int"}</definedName>
    <definedName name="dfdsfs" hidden="1">{#N/A,#N/A,FALSE,"Monthly SAIFI";#N/A,#N/A,FALSE,"Yearly SAIFI";#N/A,#N/A,FALSE,"Monthly CAIDI";#N/A,#N/A,FALSE,"Yearly CAIDI";#N/A,#N/A,FALSE,"Monthly SAIDI";#N/A,#N/A,FALSE,"Yearly SAIDI";#N/A,#N/A,FALSE,"Monthly MAIFI";#N/A,#N/A,FALSE,"Yearly MAIFI";#N/A,#N/A,FALSE,"Monthly Cust &gt;=4 Int"}</definedName>
    <definedName name="dfgdfgh">#REF!</definedName>
    <definedName name="dfgsdgdsfgd">#REF!</definedName>
    <definedName name="dfsasdfasdfsdfasdfasdf" localSheetId="1" hidden="1">{#N/A,#N/A,FALSE,"Monthly SAIFI";#N/A,#N/A,FALSE,"Yearly SAIFI";#N/A,#N/A,FALSE,"Monthly CAIDI";#N/A,#N/A,FALSE,"Yearly CAIDI";#N/A,#N/A,FALSE,"Monthly SAIDI";#N/A,#N/A,FALSE,"Yearly SAIDI";#N/A,#N/A,FALSE,"Monthly MAIFI";#N/A,#N/A,FALSE,"Yearly MAIFI";#N/A,#N/A,FALSE,"Monthly Cust &gt;=4 Int"}</definedName>
    <definedName name="dfsasdfasdfsdfasdfasdf" localSheetId="3"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fsasdfasfs">#REF!</definedName>
    <definedName name="dfsdfsf">#REF!</definedName>
    <definedName name="dfsfasfasfs">#REF!</definedName>
    <definedName name="dfssdfsdfsdfsdf">#REF!</definedName>
    <definedName name="Discount10">#REF!</definedName>
    <definedName name="Discount11">#REF!</definedName>
    <definedName name="Discount12">#REF!</definedName>
    <definedName name="Discount13">#REF!</definedName>
    <definedName name="Discount14">#REF!</definedName>
    <definedName name="Discount15">#REF!</definedName>
    <definedName name="Discount2">#REF!</definedName>
    <definedName name="Discount3">#REF!</definedName>
    <definedName name="Discount4">#REF!</definedName>
    <definedName name="Discount5">#REF!</definedName>
    <definedName name="Discount6">#REF!</definedName>
    <definedName name="Discount7">#REF!</definedName>
    <definedName name="Discount8">#REF!</definedName>
    <definedName name="Discount9">#REF!</definedName>
    <definedName name="discrate">#REF!</definedName>
    <definedName name="Docket">#REF!</definedName>
    <definedName name="DOIT">#REF!</definedName>
    <definedName name="DP1875TB">#REF!</definedName>
    <definedName name="DR">#REF!</definedName>
    <definedName name="dsfasfsadfsdfsa">#REF!</definedName>
    <definedName name="dskdlss" localSheetId="1" hidden="1">{#N/A,#N/A,FALSE,"Monthly SAIFI";#N/A,#N/A,FALSE,"Yearly SAIFI";#N/A,#N/A,FALSE,"Monthly CAIDI";#N/A,#N/A,FALSE,"Yearly CAIDI";#N/A,#N/A,FALSE,"Monthly SAIDI";#N/A,#N/A,FALSE,"Yearly SAIDI";#N/A,#N/A,FALSE,"Monthly MAIFI";#N/A,#N/A,FALSE,"Yearly MAIFI";#N/A,#N/A,FALSE,"Monthly Cust &gt;=4 Int"}</definedName>
    <definedName name="dskdlss" localSheetId="3" hidden="1">{#N/A,#N/A,FALSE,"Monthly SAIFI";#N/A,#N/A,FALSE,"Yearly SAIFI";#N/A,#N/A,FALSE,"Monthly CAIDI";#N/A,#N/A,FALSE,"Yearly CAIDI";#N/A,#N/A,FALSE,"Monthly SAIDI";#N/A,#N/A,FALSE,"Yearly SAIDI";#N/A,#N/A,FALSE,"Monthly MAIFI";#N/A,#N/A,FALSE,"Yearly MAIFI";#N/A,#N/A,FALSE,"Monthly Cust &gt;=4 Int"}</definedName>
    <definedName name="dskdlss" hidden="1">{#N/A,#N/A,FALSE,"Monthly SAIFI";#N/A,#N/A,FALSE,"Yearly SAIFI";#N/A,#N/A,FALSE,"Monthly CAIDI";#N/A,#N/A,FALSE,"Yearly CAIDI";#N/A,#N/A,FALSE,"Monthly SAIDI";#N/A,#N/A,FALSE,"Yearly SAIDI";#N/A,#N/A,FALSE,"Monthly MAIFI";#N/A,#N/A,FALSE,"Yearly MAIFI";#N/A,#N/A,FALSE,"Monthly Cust &gt;=4 Int"}</definedName>
    <definedName name="dy">#REF!</definedName>
    <definedName name="dyCR">#REF!</definedName>
    <definedName name="dyqre90">#REF!</definedName>
    <definedName name="dyqre91">#REF!</definedName>
    <definedName name="dyqre92">#REF!</definedName>
    <definedName name="dyqre93">#REF!</definedName>
    <definedName name="dyqre94">#REF!</definedName>
    <definedName name="dyqre95">#REF!</definedName>
    <definedName name="dyqre96">#REF!</definedName>
    <definedName name="dyqre97">#REF!</definedName>
    <definedName name="dyqre98">#REF!</definedName>
    <definedName name="dyQW">#REF!</definedName>
    <definedName name="dyS">#REF!</definedName>
    <definedName name="E">#REF!</definedName>
    <definedName name="eaewq">#REF!</definedName>
    <definedName name="EASTERN">#REF!</definedName>
    <definedName name="EDPlt01">#REF!</definedName>
    <definedName name="EDPlt02">#REF!</definedName>
    <definedName name="EDPlt03">#REF!</definedName>
    <definedName name="EDPlt04">#REF!</definedName>
    <definedName name="edred" localSheetId="1" hidden="1">{#N/A,#N/A,FALSE,"Monthly SAIFI";#N/A,#N/A,FALSE,"Yearly SAIFI";#N/A,#N/A,FALSE,"Monthly CAIDI";#N/A,#N/A,FALSE,"Yearly CAIDI";#N/A,#N/A,FALSE,"Monthly SAIDI";#N/A,#N/A,FALSE,"Yearly SAIDI";#N/A,#N/A,FALSE,"Monthly MAIFI";#N/A,#N/A,FALSE,"Yearly MAIFI";#N/A,#N/A,FALSE,"Monthly Cust &gt;=4 Int"}</definedName>
    <definedName name="edred" localSheetId="3"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D">#REF!</definedName>
    <definedName name="EL_PR_ACC">#REF!</definedName>
    <definedName name="EL_PR_PMT">#REF!</definedName>
    <definedName name="ELEC_ACC">#REF!</definedName>
    <definedName name="ELEC_CUST">#REF!</definedName>
    <definedName name="ELEC_PMT">#REF!</definedName>
    <definedName name="ELEC_REV">#REF!</definedName>
    <definedName name="ELEC_SALES">#REF!</definedName>
    <definedName name="EMPALL">#REF!</definedName>
    <definedName name="empid">#REF!</definedName>
    <definedName name="ENT">#REF!</definedName>
    <definedName name="EPG">#REF!</definedName>
    <definedName name="EPJFTable">#REF!</definedName>
    <definedName name="EPJFTableE">#REF!</definedName>
    <definedName name="err">#REF!</definedName>
    <definedName name="erser">#REF!</definedName>
    <definedName name="EssOptions">"1100000000130100_11-          00"</definedName>
    <definedName name="Estimated_Fair_Value">"fair_value"</definedName>
    <definedName name="EstimateRetirement">#REF!</definedName>
    <definedName name="expnoyear">#REF!</definedName>
    <definedName name="expnoyearE">#REF!</definedName>
    <definedName name="exptitle">#REF!</definedName>
    <definedName name="exptitleE">#REF!</definedName>
    <definedName name="expwmoney">#REF!</definedName>
    <definedName name="f" localSheetId="1" hidden="1">{#N/A,#N/A,FALSE,"Monthly SAIFI";#N/A,#N/A,FALSE,"Yearly SAIFI";#N/A,#N/A,FALSE,"Monthly CAIDI";#N/A,#N/A,FALSE,"Yearly CAIDI";#N/A,#N/A,FALSE,"Monthly SAIDI";#N/A,#N/A,FALSE,"Yearly SAIDI";#N/A,#N/A,FALSE,"Monthly MAIFI";#N/A,#N/A,FALSE,"Yearly MAIFI";#N/A,#N/A,FALSE,"Monthly Cust &gt;=4 Int"}</definedName>
    <definedName name="f" localSheetId="3" hidden="1">{#N/A,#N/A,FALSE,"Monthly SAIFI";#N/A,#N/A,FALSE,"Yearly SAIFI";#N/A,#N/A,FALSE,"Monthly CAIDI";#N/A,#N/A,FALSE,"Yearly CAIDI";#N/A,#N/A,FALSE,"Monthly SAIDI";#N/A,#N/A,FALSE,"Yearly SAIDI";#N/A,#N/A,FALSE,"Monthly MAIFI";#N/A,#N/A,FALSE,"Yearly MAIFI";#N/A,#N/A,FALSE,"Monthly Cust &gt;=4 Int"}</definedName>
    <definedName name="f" hidden="1">{#N/A,#N/A,FALSE,"Monthly SAIFI";#N/A,#N/A,FALSE,"Yearly SAIFI";#N/A,#N/A,FALSE,"Monthly CAIDI";#N/A,#N/A,FALSE,"Yearly CAIDI";#N/A,#N/A,FALSE,"Monthly SAIDI";#N/A,#N/A,FALSE,"Yearly SAIDI";#N/A,#N/A,FALSE,"Monthly MAIFI";#N/A,#N/A,FALSE,"Yearly MAIFI";#N/A,#N/A,FALSE,"Monthly Cust &gt;=4 Int"}</definedName>
    <definedName name="FACTOR_.75">#REF!</definedName>
    <definedName name="FACTOR_.80">#REF!</definedName>
    <definedName name="FACTOR_.85">#REF!</definedName>
    <definedName name="FACTOR_.90">#REF!</definedName>
    <definedName name="FACTOR_.95">#REF!</definedName>
    <definedName name="FACTOR_1">#REF!</definedName>
    <definedName name="FACTOR_1.05">#REF!</definedName>
    <definedName name="FACTOR_1.1">#REF!</definedName>
    <definedName name="FACTOR_1.15">#REF!</definedName>
    <definedName name="FACTOR_1.2">#REF!</definedName>
    <definedName name="FACTOR_1.25">#REF!</definedName>
    <definedName name="Factor_Category_Lookup">#REF!</definedName>
    <definedName name="Factor_Lookup">#REF!</definedName>
    <definedName name="FACTOR_NAME">#REF!</definedName>
    <definedName name="FACTOR_TABLE">#REF!</definedName>
    <definedName name="FACTOR_VALUE">#REF!</definedName>
    <definedName name="fafasfasf">#REF!</definedName>
    <definedName name="fair_value">#REF!</definedName>
    <definedName name="fasdfsadf">#REF!</definedName>
    <definedName name="fasfsafasf">#REF!</definedName>
    <definedName name="fasfsdf">#REF!</definedName>
    <definedName name="fasfsfsdfsf">#REF!</definedName>
    <definedName name="fdfsdfsdfsdfsdfsd">#REF!</definedName>
    <definedName name="FDSDFSF" localSheetId="1" hidden="1">{#N/A,#N/A,FALSE,"Monthly SAIFI";#N/A,#N/A,FALSE,"Yearly SAIFI";#N/A,#N/A,FALSE,"Monthly CAIDI";#N/A,#N/A,FALSE,"Yearly CAIDI";#N/A,#N/A,FALSE,"Monthly SAIDI";#N/A,#N/A,FALSE,"Yearly SAIDI";#N/A,#N/A,FALSE,"Monthly MAIFI";#N/A,#N/A,FALSE,"Yearly MAIFI";#N/A,#N/A,FALSE,"Monthly Cust &gt;=4 Int"}</definedName>
    <definedName name="FDSDFSF" localSheetId="3"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dsfafs">#REF!</definedName>
    <definedName name="FEBRUARY">#REF!</definedName>
    <definedName name="FERC.ICC">#REF!</definedName>
    <definedName name="ff" localSheetId="1" hidden="1">{#N/A,#N/A,FALSE,"Monthly SAIFI";#N/A,#N/A,FALSE,"Yearly SAIFI";#N/A,#N/A,FALSE,"Monthly CAIDI";#N/A,#N/A,FALSE,"Yearly CAIDI";#N/A,#N/A,FALSE,"Monthly SAIDI";#N/A,#N/A,FALSE,"Yearly SAIDI";#N/A,#N/A,FALSE,"Monthly MAIFI";#N/A,#N/A,FALSE,"Yearly MAIFI";#N/A,#N/A,FALSE,"Monthly Cust &gt;=4 Int"}</definedName>
    <definedName name="ff" localSheetId="3" hidden="1">{#N/A,#N/A,FALSE,"Monthly SAIFI";#N/A,#N/A,FALSE,"Yearly SAIFI";#N/A,#N/A,FALSE,"Monthly CAIDI";#N/A,#N/A,FALSE,"Yearly CAIDI";#N/A,#N/A,FALSE,"Monthly SAIDI";#N/A,#N/A,FALSE,"Yearly SAIDI";#N/A,#N/A,FALSE,"Monthly MAIFI";#N/A,#N/A,FALSE,"Yearly MAIFI";#N/A,#N/A,FALSE,"Monthly Cust &gt;=4 Int"}</definedName>
    <definedName name="ff" hidden="1">{#N/A,#N/A,FALSE,"Monthly SAIFI";#N/A,#N/A,FALSE,"Yearly SAIFI";#N/A,#N/A,FALSE,"Monthly CAIDI";#N/A,#N/A,FALSE,"Yearly CAIDI";#N/A,#N/A,FALSE,"Monthly SAIDI";#N/A,#N/A,FALSE,"Yearly SAIDI";#N/A,#N/A,FALSE,"Monthly MAIFI";#N/A,#N/A,FALSE,"Yearly MAIFI";#N/A,#N/A,FALSE,"Monthly Cust &gt;=4 Int"}</definedName>
    <definedName name="fff" localSheetId="1" hidden="1">{#N/A,#N/A,FALSE,"Monthly SAIFI";#N/A,#N/A,FALSE,"Yearly SAIFI";#N/A,#N/A,FALSE,"Monthly CAIDI";#N/A,#N/A,FALSE,"Yearly CAIDI";#N/A,#N/A,FALSE,"Monthly SAIDI";#N/A,#N/A,FALSE,"Yearly SAIDI";#N/A,#N/A,FALSE,"Monthly MAIFI";#N/A,#N/A,FALSE,"Yearly MAIFI";#N/A,#N/A,FALSE,"Monthly Cust &gt;=4 Int"}</definedName>
    <definedName name="fff" localSheetId="3"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fff">#REF!</definedName>
    <definedName name="ffmbs">#REF!</definedName>
    <definedName name="fghjghjfgjf" localSheetId="1" hidden="1">{#N/A,#N/A,FALSE,"Monthly SAIFI";#N/A,#N/A,FALSE,"Yearly SAIFI";#N/A,#N/A,FALSE,"Monthly CAIDI";#N/A,#N/A,FALSE,"Yearly CAIDI";#N/A,#N/A,FALSE,"Monthly SAIDI";#N/A,#N/A,FALSE,"Yearly SAIDI";#N/A,#N/A,FALSE,"Monthly MAIFI";#N/A,#N/A,FALSE,"Yearly MAIFI";#N/A,#N/A,FALSE,"Monthly Cust &gt;=4 Int"}</definedName>
    <definedName name="fghjghjfgjf" localSheetId="3"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gsdfgdfgdfhdhdf">#REF!</definedName>
    <definedName name="Finance3">#REF!</definedName>
    <definedName name="FinanceOther">#REF!</definedName>
    <definedName name="FinDate">#REF!</definedName>
    <definedName name="findate2">#REF!</definedName>
    <definedName name="findate3">#REF!</definedName>
    <definedName name="FIT">#REF!</definedName>
    <definedName name="fjriesmd">#REF!</definedName>
    <definedName name="flap">#REF!</definedName>
    <definedName name="fmbs">#REF!</definedName>
    <definedName name="fnklsdfjklsgf">#REF!</definedName>
    <definedName name="Forecast">#REF!</definedName>
    <definedName name="fsafsfsaf">#REF!</definedName>
    <definedName name="fsdafasf" localSheetId="1" hidden="1">{#N/A,#N/A,FALSE,"Monthly SAIFI";#N/A,#N/A,FALSE,"Yearly SAIFI";#N/A,#N/A,FALSE,"Monthly CAIDI";#N/A,#N/A,FALSE,"Yearly CAIDI";#N/A,#N/A,FALSE,"Monthly SAIDI";#N/A,#N/A,FALSE,"Yearly SAIDI";#N/A,#N/A,FALSE,"Monthly MAIFI";#N/A,#N/A,FALSE,"Yearly MAIFI";#N/A,#N/A,FALSE,"Monthly Cust &gt;=4 Int"}</definedName>
    <definedName name="fsdafasf" localSheetId="3"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#REF!</definedName>
    <definedName name="fsdfaf">#REF!</definedName>
    <definedName name="fsdfas">#REF!</definedName>
    <definedName name="fsdfsd">#REF!</definedName>
    <definedName name="fsdfsdfas">#REF!</definedName>
    <definedName name="fsdfsdfsfs">#REF!</definedName>
    <definedName name="fsdfsfs" localSheetId="1" hidden="1">{#N/A,#N/A,FALSE,"Monthly SAIFI";#N/A,#N/A,FALSE,"Yearly SAIFI";#N/A,#N/A,FALSE,"Monthly CAIDI";#N/A,#N/A,FALSE,"Yearly CAIDI";#N/A,#N/A,FALSE,"Monthly SAIDI";#N/A,#N/A,FALSE,"Yearly SAIDI";#N/A,#N/A,FALSE,"Monthly MAIFI";#N/A,#N/A,FALSE,"Yearly MAIFI";#N/A,#N/A,FALSE,"Monthly Cust &gt;=4 Int"}</definedName>
    <definedName name="fsdfsfs" localSheetId="3"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localSheetId="1" hidden="1">{#N/A,#N/A,FALSE,"Monthly SAIFI";#N/A,#N/A,FALSE,"Yearly SAIFI";#N/A,#N/A,FALSE,"Monthly CAIDI";#N/A,#N/A,FALSE,"Yearly CAIDI";#N/A,#N/A,FALSE,"Monthly SAIDI";#N/A,#N/A,FALSE,"Yearly SAIDI";#N/A,#N/A,FALSE,"Monthly MAIFI";#N/A,#N/A,FALSE,"Yearly MAIFI";#N/A,#N/A,FALSE,"Monthly Cust &gt;=4 Int"}</definedName>
    <definedName name="fsdfsfsdfasfa" localSheetId="3"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dfsfsf">#REF!</definedName>
    <definedName name="fsdfwer">#REF!</definedName>
    <definedName name="fsfsafkskfsf">#REF!</definedName>
    <definedName name="fsfsafs">#REF!</definedName>
    <definedName name="fsfsdfsafs">#REF!</definedName>
    <definedName name="fsfsfsafasf" localSheetId="1" hidden="1">{#N/A,#N/A,FALSE,"Monthly SAIFI";#N/A,#N/A,FALSE,"Yearly SAIFI";#N/A,#N/A,FALSE,"Monthly CAIDI";#N/A,#N/A,FALSE,"Yearly CAIDI";#N/A,#N/A,FALSE,"Monthly SAIDI";#N/A,#N/A,FALSE,"Yearly SAIDI";#N/A,#N/A,FALSE,"Monthly MAIFI";#N/A,#N/A,FALSE,"Yearly MAIFI";#N/A,#N/A,FALSE,"Monthly Cust &gt;=4 Int"}</definedName>
    <definedName name="fsfsfsafasf" localSheetId="3"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ull_credit">#REF!</definedName>
    <definedName name="Function">#REF!</definedName>
    <definedName name="fwrwerwerwerwer" localSheetId="1" hidden="1">{#N/A,#N/A,FALSE,"Monthly SAIFI";#N/A,#N/A,FALSE,"Yearly SAIFI";#N/A,#N/A,FALSE,"Monthly CAIDI";#N/A,#N/A,FALSE,"Yearly CAIDI";#N/A,#N/A,FALSE,"Monthly SAIDI";#N/A,#N/A,FALSE,"Yearly SAIDI";#N/A,#N/A,FALSE,"Monthly MAIFI";#N/A,#N/A,FALSE,"Yearly MAIFI";#N/A,#N/A,FALSE,"Monthly Cust &gt;=4 Int"}</definedName>
    <definedName name="fwrwerwerwerwer" localSheetId="3"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FY4D">#REF!</definedName>
    <definedName name="G">#REF!</definedName>
    <definedName name="GAM83M">#REF!</definedName>
    <definedName name="gatt">#REF!</definedName>
    <definedName name="gattmale">#REF!</definedName>
    <definedName name="gdfgdgdg">#REF!</definedName>
    <definedName name="gdfgsdfgsdfgsadf">#REF!</definedName>
    <definedName name="gdistrres">#REF!</definedName>
    <definedName name="gdistrupis">#REF!</definedName>
    <definedName name="GEN_INST">#REF!</definedName>
    <definedName name="GENERAL_HELP">#REF!</definedName>
    <definedName name="GenInput">#REF!</definedName>
    <definedName name="GenPay">#REF!</definedName>
    <definedName name="gfdfxdf">#REF!</definedName>
    <definedName name="gfdsgsdgfsd">#REF!</definedName>
    <definedName name="gfhfhfdhg">#REF!</definedName>
    <definedName name="gg">#REF!</definedName>
    <definedName name="ggg">#REF!</definedName>
    <definedName name="ghjgfj" localSheetId="1" hidden="1">{#N/A,#N/A,FALSE,"Monthly SAIFI";#N/A,#N/A,FALSE,"Yearly SAIFI";#N/A,#N/A,FALSE,"Monthly CAIDI";#N/A,#N/A,FALSE,"Yearly CAIDI";#N/A,#N/A,FALSE,"Monthly SAIDI";#N/A,#N/A,FALSE,"Yearly SAIDI";#N/A,#N/A,FALSE,"Monthly MAIFI";#N/A,#N/A,FALSE,"Yearly MAIFI";#N/A,#N/A,FALSE,"Monthly Cust &gt;=4 Int"}</definedName>
    <definedName name="ghjgfj" localSheetId="3"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localSheetId="1" hidden="1">{#N/A,#N/A,FALSE,"Monthly SAIFI";#N/A,#N/A,FALSE,"Yearly SAIFI";#N/A,#N/A,FALSE,"Monthly CAIDI";#N/A,#N/A,FALSE,"Yearly CAIDI";#N/A,#N/A,FALSE,"Monthly SAIDI";#N/A,#N/A,FALSE,"Yearly SAIDI";#N/A,#N/A,FALSE,"Monthly MAIFI";#N/A,#N/A,FALSE,"Yearly MAIFI";#N/A,#N/A,FALSE,"Monthly Cust &gt;=4 Int"}</definedName>
    <definedName name="ghjgfjfj" localSheetId="3"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localSheetId="1" hidden="1">{#N/A,#N/A,FALSE,"Monthly SAIFI";#N/A,#N/A,FALSE,"Yearly SAIFI";#N/A,#N/A,FALSE,"Monthly CAIDI";#N/A,#N/A,FALSE,"Yearly CAIDI";#N/A,#N/A,FALSE,"Monthly SAIDI";#N/A,#N/A,FALSE,"Yearly SAIDI";#N/A,#N/A,FALSE,"Monthly MAIFI";#N/A,#N/A,FALSE,"Yearly MAIFI";#N/A,#N/A,FALSE,"Monthly Cust &gt;=4 Int"}</definedName>
    <definedName name="ghjgfjg" localSheetId="3"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localSheetId="1" hidden="1">{#N/A,#N/A,FALSE,"Monthly SAIFI";#N/A,#N/A,FALSE,"Yearly SAIFI";#N/A,#N/A,FALSE,"Monthly CAIDI";#N/A,#N/A,FALSE,"Yearly CAIDI";#N/A,#N/A,FALSE,"Monthly SAIDI";#N/A,#N/A,FALSE,"Yearly SAIDI";#N/A,#N/A,FALSE,"Monthly MAIFI";#N/A,#N/A,FALSE,"Yearly MAIFI";#N/A,#N/A,FALSE,"Monthly Cust &gt;=4 Int"}</definedName>
    <definedName name="ghjgjgfjf" localSheetId="3"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prodres">#REF!</definedName>
    <definedName name="gprodupis">#REF!</definedName>
    <definedName name="GR_PRT_RANGE">#REF!</definedName>
    <definedName name="GRAPH_SELECT">#REF!</definedName>
    <definedName name="GRAPH_TABLE">#REF!</definedName>
    <definedName name="grec8490">#REF!</definedName>
    <definedName name="grec8491">#REF!</definedName>
    <definedName name="grec8492">#REF!</definedName>
    <definedName name="grec8493">#REF!</definedName>
    <definedName name="grec8494">#REF!</definedName>
    <definedName name="grec8495">#REF!</definedName>
    <definedName name="grec8496">#REF!</definedName>
    <definedName name="grec8497">#REF!</definedName>
    <definedName name="grec8498">#REF!</definedName>
    <definedName name="grec8590">#REF!</definedName>
    <definedName name="grec8591">#REF!</definedName>
    <definedName name="grec8592">#REF!</definedName>
    <definedName name="grec8593">#REF!</definedName>
    <definedName name="grec8594">#REF!</definedName>
    <definedName name="grec8595">#REF!</definedName>
    <definedName name="grec8596">#REF!</definedName>
    <definedName name="grec8597">#REF!</definedName>
    <definedName name="grec8598">#REF!</definedName>
    <definedName name="grec8690">#REF!</definedName>
    <definedName name="grec8691">#REF!</definedName>
    <definedName name="grec8692">#REF!</definedName>
    <definedName name="grec8693">#REF!</definedName>
    <definedName name="grec8694">#REF!</definedName>
    <definedName name="grec8695">#REF!</definedName>
    <definedName name="grec8696">#REF!</definedName>
    <definedName name="grec8697">#REF!</definedName>
    <definedName name="grec8698">#REF!</definedName>
    <definedName name="grec8790">#REF!</definedName>
    <definedName name="grec8791">#REF!</definedName>
    <definedName name="grec8792">#REF!</definedName>
    <definedName name="grec8793">#REF!</definedName>
    <definedName name="grec8794">#REF!</definedName>
    <definedName name="grec8795">#REF!</definedName>
    <definedName name="grec8796">#REF!</definedName>
    <definedName name="grec8797">#REF!</definedName>
    <definedName name="grec8798">#REF!</definedName>
    <definedName name="grec8890">#REF!</definedName>
    <definedName name="grec8891">#REF!</definedName>
    <definedName name="grec8892">#REF!</definedName>
    <definedName name="grec8893">#REF!</definedName>
    <definedName name="grec8894">#REF!</definedName>
    <definedName name="grec8895">#REF!</definedName>
    <definedName name="grec8896">#REF!</definedName>
    <definedName name="grec8897">#REF!</definedName>
    <definedName name="grec8898">#REF!</definedName>
    <definedName name="gross_rec_caution">#REF!</definedName>
    <definedName name="GRS">#REF!</definedName>
    <definedName name="grtm1">#REF!</definedName>
    <definedName name="grtm2">#REF!</definedName>
    <definedName name="grtm3">#REF!</definedName>
    <definedName name="grtm4">#REF!</definedName>
    <definedName name="gtransres">#REF!</definedName>
    <definedName name="gtransupis">#REF!</definedName>
    <definedName name="GVKey">""</definedName>
    <definedName name="h" localSheetId="1" hidden="1">{#N/A,#N/A,FALSE,"Monthly SAIFI";#N/A,#N/A,FALSE,"Yearly SAIFI";#N/A,#N/A,FALSE,"Monthly CAIDI";#N/A,#N/A,FALSE,"Yearly CAIDI";#N/A,#N/A,FALSE,"Monthly SAIDI";#N/A,#N/A,FALSE,"Yearly SAIDI";#N/A,#N/A,FALSE,"Monthly MAIFI";#N/A,#N/A,FALSE,"Yearly MAIFI";#N/A,#N/A,FALSE,"Monthly Cust &gt;=4 Int"}</definedName>
    <definedName name="h" localSheetId="3" hidden="1">{#N/A,#N/A,FALSE,"Monthly SAIFI";#N/A,#N/A,FALSE,"Yearly SAIFI";#N/A,#N/A,FALSE,"Monthly CAIDI";#N/A,#N/A,FALSE,"Yearly CAIDI";#N/A,#N/A,FALSE,"Monthly SAIDI";#N/A,#N/A,FALSE,"Yearly SAIDI";#N/A,#N/A,FALSE,"Monthly MAIFI";#N/A,#N/A,FALSE,"Yearly MAIFI";#N/A,#N/A,FALSE,"Monthly Cust &gt;=4 Int"}</definedName>
    <definedName name="h" hidden="1">{#N/A,#N/A,FALSE,"Monthly SAIFI";#N/A,#N/A,FALSE,"Yearly SAIFI";#N/A,#N/A,FALSE,"Monthly CAIDI";#N/A,#N/A,FALSE,"Yearly CAIDI";#N/A,#N/A,FALSE,"Monthly SAIDI";#N/A,#N/A,FALSE,"Yearly SAIDI";#N/A,#N/A,FALSE,"Monthly MAIFI";#N/A,#N/A,FALSE,"Yearly MAIFI";#N/A,#N/A,FALSE,"Monthly Cust &gt;=4 Int"}</definedName>
    <definedName name="HELP_LOCATOR">#REF!</definedName>
    <definedName name="hh" localSheetId="1" hidden="1">{#N/A,#N/A,FALSE,"Monthly SAIFI";#N/A,#N/A,FALSE,"Yearly SAIFI";#N/A,#N/A,FALSE,"Monthly CAIDI";#N/A,#N/A,FALSE,"Yearly CAIDI";#N/A,#N/A,FALSE,"Monthly SAIDI";#N/A,#N/A,FALSE,"Yearly SAIDI";#N/A,#N/A,FALSE,"Monthly MAIFI";#N/A,#N/A,FALSE,"Yearly MAIFI";#N/A,#N/A,FALSE,"Monthly Cust &gt;=4 Int"}</definedName>
    <definedName name="hh" localSheetId="3" hidden="1">{#N/A,#N/A,FALSE,"Monthly SAIFI";#N/A,#N/A,FALSE,"Yearly SAIFI";#N/A,#N/A,FALSE,"Monthly CAIDI";#N/A,#N/A,FALSE,"Yearly CAIDI";#N/A,#N/A,FALSE,"Monthly SAIDI";#N/A,#N/A,FALSE,"Yearly SAIDI";#N/A,#N/A,FALSE,"Monthly MAIFI";#N/A,#N/A,FALSE,"Yearly MAIFI";#N/A,#N/A,FALSE,"Monthly Cust &gt;=4 Int"}</definedName>
    <definedName name="hh" hidden="1">{#N/A,#N/A,FALSE,"Monthly SAIFI";#N/A,#N/A,FALSE,"Yearly SAIFI";#N/A,#N/A,FALSE,"Monthly CAIDI";#N/A,#N/A,FALSE,"Yearly CAIDI";#N/A,#N/A,FALSE,"Monthly SAIDI";#N/A,#N/A,FALSE,"Yearly SAIDI";#N/A,#N/A,FALSE,"Monthly MAIFI";#N/A,#N/A,FALSE,"Yearly MAIFI";#N/A,#N/A,FALSE,"Monthly Cust &gt;=4 Int"}</definedName>
    <definedName name="hhifgfcgfcg">#REF!</definedName>
    <definedName name="hjfjghjgfjgj" localSheetId="1" hidden="1">{#N/A,#N/A,FALSE,"Monthly SAIFI";#N/A,#N/A,FALSE,"Yearly SAIFI";#N/A,#N/A,FALSE,"Monthly CAIDI";#N/A,#N/A,FALSE,"Yearly CAIDI";#N/A,#N/A,FALSE,"Monthly SAIDI";#N/A,#N/A,FALSE,"Yearly SAIDI";#N/A,#N/A,FALSE,"Monthly MAIFI";#N/A,#N/A,FALSE,"Yearly MAIFI";#N/A,#N/A,FALSE,"Monthly Cust &gt;=4 Int"}</definedName>
    <definedName name="hjfjghjgfjgj" localSheetId="3"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localSheetId="1" hidden="1">{#N/A,#N/A,FALSE,"Monthly SAIFI";#N/A,#N/A,FALSE,"Yearly SAIFI";#N/A,#N/A,FALSE,"Monthly CAIDI";#N/A,#N/A,FALSE,"Yearly CAIDI";#N/A,#N/A,FALSE,"Monthly SAIDI";#N/A,#N/A,FALSE,"Yearly SAIDI";#N/A,#N/A,FALSE,"Monthly MAIFI";#N/A,#N/A,FALSE,"Yearly MAIFI";#N/A,#N/A,FALSE,"Monthly Cust &gt;=4 Int"}</definedName>
    <definedName name="hjghjgf" localSheetId="3"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i">#REF!</definedName>
    <definedName name="IDN">#REF!</definedName>
    <definedName name="IL_AG_SRs">#REF!</definedName>
    <definedName name="ImplementDate">#REF!</definedName>
    <definedName name="Indirect">#REF!</definedName>
    <definedName name="INPUT">#N/A</definedName>
    <definedName name="INPUT1">#REF!</definedName>
    <definedName name="INPUT2">#REF!</definedName>
    <definedName name="INPUT3">#REF!</definedName>
    <definedName name="INSERTRANGE">#REF!</definedName>
    <definedName name="INST_MULT_CV">#REF!</definedName>
    <definedName name="INST_PMT_SCHED">#REF!</definedName>
    <definedName name="Instrat3">#REF!</definedName>
    <definedName name="INSTRUCT">#REF!</definedName>
    <definedName name="int.rate">#REF!</definedName>
    <definedName name="interest">#REF!</definedName>
    <definedName name="interestrate">#REF!</definedName>
    <definedName name="invdtrat">#REF!</definedName>
    <definedName name="InvNbr">#REF!</definedName>
    <definedName name="InvStrat">#REF!</definedName>
    <definedName name="InvStratif">#REF!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"XLL"</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39420.5644328704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T">#REF!</definedName>
    <definedName name="IT_VP_name">#REF!</definedName>
    <definedName name="ITBU">#REF!</definedName>
    <definedName name="item_data">#REF!</definedName>
    <definedName name="ITVP1">#REF!</definedName>
    <definedName name="ITVP2">#REF!</definedName>
    <definedName name="itvp5">#REF!</definedName>
    <definedName name="JANUARY">#REF!</definedName>
    <definedName name="jeff" localSheetId="1" hidden="1">{#N/A,#N/A,FALSE,"Monthly SAIFI";#N/A,#N/A,FALSE,"Yearly SAIFI";#N/A,#N/A,FALSE,"Monthly CAIDI";#N/A,#N/A,FALSE,"Yearly CAIDI";#N/A,#N/A,FALSE,"Monthly SAIDI";#N/A,#N/A,FALSE,"Yearly SAIDI";#N/A,#N/A,FALSE,"Monthly MAIFI";#N/A,#N/A,FALSE,"Yearly MAIFI";#N/A,#N/A,FALSE,"Monthly Cust &gt;=4 Int"}</definedName>
    <definedName name="jeff" localSheetId="3"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localSheetId="1" hidden="1">{#N/A,#N/A,FALSE,"Monthly SAIFI";#N/A,#N/A,FALSE,"Yearly SAIFI";#N/A,#N/A,FALSE,"Monthly CAIDI";#N/A,#N/A,FALSE,"Yearly CAIDI";#N/A,#N/A,FALSE,"Monthly SAIDI";#N/A,#N/A,FALSE,"Yearly SAIDI";#N/A,#N/A,FALSE,"Monthly MAIFI";#N/A,#N/A,FALSE,"Yearly MAIFI";#N/A,#N/A,FALSE,"Monthly Cust &gt;=4 Int"}</definedName>
    <definedName name="jghjgjgfjgj" localSheetId="3"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hyfesg">#REF!</definedName>
    <definedName name="John" localSheetId="1" hidden="1">{#N/A,#N/A,FALSE,"Monthly SAIFI";#N/A,#N/A,FALSE,"Yearly SAIFI";#N/A,#N/A,FALSE,"Monthly CAIDI";#N/A,#N/A,FALSE,"Yearly CAIDI";#N/A,#N/A,FALSE,"Monthly SAIDI";#N/A,#N/A,FALSE,"Yearly SAIDI";#N/A,#N/A,FALSE,"Monthly MAIFI";#N/A,#N/A,FALSE,"Yearly MAIFI";#N/A,#N/A,FALSE,"Monthly Cust &gt;=4 Int"}</definedName>
    <definedName name="John" localSheetId="3"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Jul">#REF!</definedName>
    <definedName name="Jun">#REF!</definedName>
    <definedName name="JV_DETAIL">#REF!</definedName>
    <definedName name="k" localSheetId="1" hidden="1">{#N/A,#N/A,FALSE,"Monthly SAIFI";#N/A,#N/A,FALSE,"Yearly SAIFI";#N/A,#N/A,FALSE,"Monthly CAIDI";#N/A,#N/A,FALSE,"Yearly CAIDI";#N/A,#N/A,FALSE,"Monthly SAIDI";#N/A,#N/A,FALSE,"Yearly SAIDI";#N/A,#N/A,FALSE,"Monthly MAIFI";#N/A,#N/A,FALSE,"Yearly MAIFI";#N/A,#N/A,FALSE,"Monthly Cust &gt;=4 Int"}</definedName>
    <definedName name="k" localSheetId="3" hidden="1">{#N/A,#N/A,FALSE,"Monthly SAIFI";#N/A,#N/A,FALSE,"Yearly SAIFI";#N/A,#N/A,FALSE,"Monthly CAIDI";#N/A,#N/A,FALSE,"Yearly CAIDI";#N/A,#N/A,FALSE,"Monthly SAIDI";#N/A,#N/A,FALSE,"Yearly SAIDI";#N/A,#N/A,FALSE,"Monthly MAIFI";#N/A,#N/A,FALSE,"Yearly MAIFI";#N/A,#N/A,FALSE,"Monthly Cust &gt;=4 Int"}</definedName>
    <definedName name="k" hidden="1">{#N/A,#N/A,FALSE,"Monthly SAIFI";#N/A,#N/A,FALSE,"Yearly SAIFI";#N/A,#N/A,FALSE,"Monthly CAIDI";#N/A,#N/A,FALSE,"Yearly CAIDI";#N/A,#N/A,FALSE,"Monthly SAIDI";#N/A,#N/A,FALSE,"Yearly SAIDI";#N/A,#N/A,FALSE,"Monthly MAIFI";#N/A,#N/A,FALSE,"Yearly MAIFI";#N/A,#N/A,FALSE,"Monthly Cust &gt;=4 Int"}</definedName>
    <definedName name="ket_it">#REF!</definedName>
    <definedName name="Key_Stakeholder_Interface">#REF!</definedName>
    <definedName name="KeyE1" hidden="1">#REF!</definedName>
    <definedName name="kk" localSheetId="1" hidden="1">{#N/A,#N/A,FALSE,"Monthly SAIFI";#N/A,#N/A,FALSE,"Yearly SAIFI";#N/A,#N/A,FALSE,"Monthly CAIDI";#N/A,#N/A,FALSE,"Yearly CAIDI";#N/A,#N/A,FALSE,"Monthly SAIDI";#N/A,#N/A,FALSE,"Yearly SAIDI";#N/A,#N/A,FALSE,"Monthly MAIFI";#N/A,#N/A,FALSE,"Yearly MAIFI";#N/A,#N/A,FALSE,"Monthly Cust &gt;=4 Int"}</definedName>
    <definedName name="kk" localSheetId="3" hidden="1">{#N/A,#N/A,FALSE,"Monthly SAIFI";#N/A,#N/A,FALSE,"Yearly SAIFI";#N/A,#N/A,FALSE,"Monthly CAIDI";#N/A,#N/A,FALSE,"Yearly CAIDI";#N/A,#N/A,FALSE,"Monthly SAIDI";#N/A,#N/A,FALSE,"Yearly SAIDI";#N/A,#N/A,FALSE,"Monthly MAIFI";#N/A,#N/A,FALSE,"Yearly MAIFI";#N/A,#N/A,FALSE,"Monthly Cust &gt;=4 Int"}</definedName>
    <definedName name="kk" hidden="1">{#N/A,#N/A,FALSE,"Monthly SAIFI";#N/A,#N/A,FALSE,"Yearly SAIFI";#N/A,#N/A,FALSE,"Monthly CAIDI";#N/A,#N/A,FALSE,"Yearly CAIDI";#N/A,#N/A,FALSE,"Monthly SAIDI";#N/A,#N/A,FALSE,"Yearly SAIDI";#N/A,#N/A,FALSE,"Monthly MAIFI";#N/A,#N/A,FALSE,"Yearly MAIFI";#N/A,#N/A,FALSE,"Monthly Cust &gt;=4 Int"}</definedName>
    <definedName name="kkk" localSheetId="1" hidden="1">{#N/A,#N/A,FALSE,"Monthly SAIFI";#N/A,#N/A,FALSE,"Yearly SAIFI";#N/A,#N/A,FALSE,"Monthly CAIDI";#N/A,#N/A,FALSE,"Yearly CAIDI";#N/A,#N/A,FALSE,"Monthly SAIDI";#N/A,#N/A,FALSE,"Yearly SAIDI";#N/A,#N/A,FALSE,"Monthly MAIFI";#N/A,#N/A,FALSE,"Yearly MAIFI";#N/A,#N/A,FALSE,"Monthly Cust &gt;=4 Int"}</definedName>
    <definedName name="kkk" localSheetId="3"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Labor01">#REF!</definedName>
    <definedName name="Labor02">#REF!</definedName>
    <definedName name="Labor03">#REF!</definedName>
    <definedName name="Labor04">#REF!</definedName>
    <definedName name="lastrow">#REF!</definedName>
    <definedName name="Line_No.">#REF!</definedName>
    <definedName name="loilpuioopy" localSheetId="1" hidden="1">{#N/A,#N/A,FALSE,"Monthly SAIFI";#N/A,#N/A,FALSE,"Yearly SAIFI";#N/A,#N/A,FALSE,"Monthly CAIDI";#N/A,#N/A,FALSE,"Yearly CAIDI";#N/A,#N/A,FALSE,"Monthly SAIDI";#N/A,#N/A,FALSE,"Yearly SAIDI";#N/A,#N/A,FALSE,"Monthly MAIFI";#N/A,#N/A,FALSE,"Yearly MAIFI";#N/A,#N/A,FALSE,"Monthly Cust &gt;=4 Int"}</definedName>
    <definedName name="loilpuioopy" localSheetId="3" hidden="1">{#N/A,#N/A,FALSE,"Monthly SAIFI";#N/A,#N/A,FALSE,"Yearly SAIFI";#N/A,#N/A,FALSE,"Monthly CAIDI";#N/A,#N/A,FALSE,"Yearly CAIDI";#N/A,#N/A,FALSE,"Monthly SAIDI";#N/A,#N/A,FALSE,"Yearly SAIDI";#N/A,#N/A,FALSE,"Monthly MAIFI";#N/A,#N/A,FALSE,"Yearly MAIFI";#N/A,#N/A,FALSE,"Monthly Cust &gt;=4 Int"}</definedName>
    <definedName name="loilpuioopy" hidden="1">{#N/A,#N/A,FALSE,"Monthly SAIFI";#N/A,#N/A,FALSE,"Yearly SAIFI";#N/A,#N/A,FALSE,"Monthly CAIDI";#N/A,#N/A,FALSE,"Yearly CAIDI";#N/A,#N/A,FALSE,"Monthly SAIDI";#N/A,#N/A,FALSE,"Yearly SAIDI";#N/A,#N/A,FALSE,"Monthly MAIFI";#N/A,#N/A,FALSE,"Yearly MAIFI";#N/A,#N/A,FALSE,"Monthly Cust &gt;=4 Int"}</definedName>
    <definedName name="LONGBUDESCR">#REF!</definedName>
    <definedName name="LOOP_1">#REF!</definedName>
    <definedName name="LOOP_2">#REF!</definedName>
    <definedName name="LOOP_3">#REF!</definedName>
    <definedName name="loss">#REF!</definedName>
    <definedName name="LRP_Data">#REF!</definedName>
    <definedName name="lsdfj" localSheetId="1" hidden="1">{#N/A,#N/A,FALSE,"Monthly SAIFI";#N/A,#N/A,FALSE,"Yearly SAIFI";#N/A,#N/A,FALSE,"Monthly CAIDI";#N/A,#N/A,FALSE,"Yearly CAIDI";#N/A,#N/A,FALSE,"Monthly SAIDI";#N/A,#N/A,FALSE,"Yearly SAIDI";#N/A,#N/A,FALSE,"Monthly MAIFI";#N/A,#N/A,FALSE,"Yearly MAIFI";#N/A,#N/A,FALSE,"Monthly Cust &gt;=4 Int"}</definedName>
    <definedName name="lsdfj" localSheetId="3"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localSheetId="1" hidden="1">{#N/A,#N/A,FALSE,"Monthly SAIFI";#N/A,#N/A,FALSE,"Yearly SAIFI";#N/A,#N/A,FALSE,"Monthly CAIDI";#N/A,#N/A,FALSE,"Yearly CAIDI";#N/A,#N/A,FALSE,"Monthly SAIDI";#N/A,#N/A,FALSE,"Yearly SAIDI";#N/A,#N/A,FALSE,"Monthly MAIFI";#N/A,#N/A,FALSE,"Yearly MAIFI";#N/A,#N/A,FALSE,"Monthly Cust &gt;=4 Int"}</definedName>
    <definedName name="lsdjf" localSheetId="3"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localSheetId="1" hidden="1">{#N/A,#N/A,FALSE,"Monthly SAIFI";#N/A,#N/A,FALSE,"Yearly SAIFI";#N/A,#N/A,FALSE,"Monthly CAIDI";#N/A,#N/A,FALSE,"Yearly CAIDI";#N/A,#N/A,FALSE,"Monthly SAIDI";#N/A,#N/A,FALSE,"Yearly SAIDI";#N/A,#N/A,FALSE,"Monthly MAIFI";#N/A,#N/A,FALSE,"Yearly MAIFI";#N/A,#N/A,FALSE,"Monthly Cust &gt;=4 Int"}</definedName>
    <definedName name="lsdjfl" localSheetId="3"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localSheetId="1" hidden="1">{#N/A,#N/A,FALSE,"Monthly SAIFI";#N/A,#N/A,FALSE,"Yearly SAIFI";#N/A,#N/A,FALSE,"Monthly CAIDI";#N/A,#N/A,FALSE,"Yearly CAIDI";#N/A,#N/A,FALSE,"Monthly SAIDI";#N/A,#N/A,FALSE,"Yearly SAIDI";#N/A,#N/A,FALSE,"Monthly MAIFI";#N/A,#N/A,FALSE,"Yearly MAIFI";#N/A,#N/A,FALSE,"Monthly Cust &gt;=4 Int"}</definedName>
    <definedName name="lsdjfls" localSheetId="3"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localSheetId="1" hidden="1">{#N/A,#N/A,FALSE,"Monthly SAIFI";#N/A,#N/A,FALSE,"Yearly SAIFI";#N/A,#N/A,FALSE,"Monthly CAIDI";#N/A,#N/A,FALSE,"Yearly CAIDI";#N/A,#N/A,FALSE,"Monthly SAIDI";#N/A,#N/A,FALSE,"Yearly SAIDI";#N/A,#N/A,FALSE,"Monthly MAIFI";#N/A,#N/A,FALSE,"Yearly MAIFI";#N/A,#N/A,FALSE,"Monthly Cust &gt;=4 Int"}</definedName>
    <definedName name="lsdjfsdl" localSheetId="3"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localSheetId="1" hidden="1">{#N/A,#N/A,FALSE,"Monthly SAIFI";#N/A,#N/A,FALSE,"Yearly SAIFI";#N/A,#N/A,FALSE,"Monthly CAIDI";#N/A,#N/A,FALSE,"Yearly CAIDI";#N/A,#N/A,FALSE,"Monthly SAIDI";#N/A,#N/A,FALSE,"Yearly SAIDI";#N/A,#N/A,FALSE,"Monthly MAIFI";#N/A,#N/A,FALSE,"Yearly MAIFI";#N/A,#N/A,FALSE,"Monthly Cust &gt;=4 Int"}</definedName>
    <definedName name="lsdjfsl" localSheetId="3"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localSheetId="1" hidden="1">{#N/A,#N/A,FALSE,"Monthly SAIFI";#N/A,#N/A,FALSE,"Yearly SAIFI";#N/A,#N/A,FALSE,"Monthly CAIDI";#N/A,#N/A,FALSE,"Yearly CAIDI";#N/A,#N/A,FALSE,"Monthly SAIDI";#N/A,#N/A,FALSE,"Yearly SAIDI";#N/A,#N/A,FALSE,"Monthly MAIFI";#N/A,#N/A,FALSE,"Yearly MAIFI";#N/A,#N/A,FALSE,"Monthly Cust &gt;=4 Int"}</definedName>
    <definedName name="lsjfls" localSheetId="3"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ltd.bal">#REF!</definedName>
    <definedName name="ltd.cost">#REF!</definedName>
    <definedName name="Macro3">#REF!</definedName>
    <definedName name="Macro4">#REF!</definedName>
    <definedName name="Macro5">#REF!</definedName>
    <definedName name="MACROS">#REF!</definedName>
    <definedName name="Mar">#REF!</definedName>
    <definedName name="May">#REF!</definedName>
    <definedName name="MEDICARE">#REF!</definedName>
    <definedName name="Meet_Cost_Commitments">#REF!</definedName>
    <definedName name="Meet_Production_Commitments">#REF!</definedName>
    <definedName name="mgmfeparg">#REF!</definedName>
    <definedName name="mmmtns">#REF!</definedName>
    <definedName name="mmtns">#REF!</definedName>
    <definedName name="MO_GAS_ACC">#REF!</definedName>
    <definedName name="MO_GAS_PMT">#REF!</definedName>
    <definedName name="modelgrheader">#REF!</definedName>
    <definedName name="modelqreheader">#REF!</definedName>
    <definedName name="MonAct">#REF!</definedName>
    <definedName name="MonBudVar">#REF!</definedName>
    <definedName name="money">#REF!</definedName>
    <definedName name="MonQtrVar">#REF!</definedName>
    <definedName name="Month">#REF!</definedName>
    <definedName name="MonthlyCFBUD">#REF!</definedName>
    <definedName name="MonthlyCFLE">#REF!</definedName>
    <definedName name="mtns">#REF!</definedName>
    <definedName name="mttns">#REF!</definedName>
    <definedName name="MULTCVDATA">#REF!</definedName>
    <definedName name="n">#REF!</definedName>
    <definedName name="NDCA">#REF!</definedName>
    <definedName name="ne">#REF!</definedName>
    <definedName name="new_98_IS">#REF!,#REF!,#REF!</definedName>
    <definedName name="New_99_IS">#REF!,#REF!,#REF!</definedName>
    <definedName name="New_BS">#REF!,#REF!,#REF!</definedName>
    <definedName name="NEXT_STEP">#REF!</definedName>
    <definedName name="NOILL">#REF!</definedName>
    <definedName name="NON_MED_NU">#REF!</definedName>
    <definedName name="NON_MED_U">#REF!</definedName>
    <definedName name="NON_UTIL">#REF!</definedName>
    <definedName name="NORTHEAST">#REF!</definedName>
    <definedName name="NORTHWEST">#REF!</definedName>
    <definedName name="Nov">#REF!</definedName>
    <definedName name="Nuclear">#REF!</definedName>
    <definedName name="NvsASD">"V2001-08-31"</definedName>
    <definedName name="NvsAutoDrillOk">"VN"</definedName>
    <definedName name="NvsElapsedTime">0.0000724537021596916</definedName>
    <definedName name="NvsEndTime">36817.4223792824</definedName>
    <definedName name="NvsInstSpec">"%,LACTUALS,SBAL,R,FACCOUNT,V275900,FBUSINESS_UNIT,V10200"</definedName>
    <definedName name="NvsLayoutType">"M3"</definedName>
    <definedName name="NvsNplSpec">"%,XZF.ACCOUNT.PSDetail"</definedName>
    <definedName name="NvsPanelEffdt">"V1995-01-01"</definedName>
    <definedName name="NvsPanelSetid">"VMFG"</definedName>
    <definedName name="NvsParentRef">#REF!</definedName>
    <definedName name="NvsReqBU">"V10200"</definedName>
    <definedName name="NvsReqBUOnly">"VN"</definedName>
    <definedName name="NvsTransLed">"VN"</definedName>
    <definedName name="NvsTreeASD">"V2001-08-31"</definedName>
    <definedName name="NvsValTbl.ACCOUNT">"GL_ACCOUNT_TBL"</definedName>
    <definedName name="NvsValTbl.BUSINESS_UNIT">"BUS_UNIT_TBL_GL"</definedName>
    <definedName name="NvsValTbl.CURRENCY_CD">"CURRENCY_CD_TBL"</definedName>
    <definedName name="OBRADR">#REF!</definedName>
    <definedName name="Oct">#REF!</definedName>
    <definedName name="OMA">#REF!</definedName>
    <definedName name="OMB">#REF!</definedName>
    <definedName name="OMD1E">#REF!</definedName>
    <definedName name="OMD2E">#REF!</definedName>
    <definedName name="OMExpenses">#REF!</definedName>
    <definedName name="one">#REF!,#REF!,#REF!</definedName>
    <definedName name="ONM">#REF!</definedName>
    <definedName name="ootherdebt">#REF!</definedName>
    <definedName name="Operational_Excellence_">#REF!</definedName>
    <definedName name="Operational_Execution_And_Safety">#REF!</definedName>
    <definedName name="OPR">#REF!</definedName>
    <definedName name="OtherDebt">#REF!</definedName>
    <definedName name="OtherFinal">#REF!</definedName>
    <definedName name="OtherFinalE">#REF!</definedName>
    <definedName name="page_one">#REF!</definedName>
    <definedName name="page_two">#REF!</definedName>
    <definedName name="PAGE1">#REF!</definedName>
    <definedName name="PAGE2">#REF!</definedName>
    <definedName name="PAGE2A">#REF!</definedName>
    <definedName name="PAGE3">#REF!</definedName>
    <definedName name="PAGE4">#REF!</definedName>
    <definedName name="PAGEA">#REF!</definedName>
    <definedName name="PAGEC">#REF!</definedName>
    <definedName name="PAGEE">#REF!</definedName>
    <definedName name="PD_CLAIMS_NSG1">#REF!</definedName>
    <definedName name="PD_CLAIMS_NSG2">#REF!</definedName>
    <definedName name="PD_CLAIMS_PGL1">#REF!</definedName>
    <definedName name="PD_CLAIMS_PGL2">#REF!</definedName>
    <definedName name="PD_CLAIMS_SUM">#REF!</definedName>
    <definedName name="pe">#REF!</definedName>
    <definedName name="PECO_LABS_FUELS_ALL">#REF!</definedName>
    <definedName name="peco1">#REF!</definedName>
    <definedName name="peco2">#REF!</definedName>
    <definedName name="pecobod45">#REF!</definedName>
    <definedName name="pecomfr3">#REF!</definedName>
    <definedName name="PER">#REF!</definedName>
    <definedName name="Perf_Ratings">#REF!</definedName>
    <definedName name="PGCOUNT">#REF!</definedName>
    <definedName name="pgm_pri1">#REF!</definedName>
    <definedName name="Phase">#REF!</definedName>
    <definedName name="PHASE_HELP">#REF!</definedName>
    <definedName name="PJFTable">#REF!</definedName>
    <definedName name="PJFTable2">#REF!</definedName>
    <definedName name="PLACE_HOLD">#REF!</definedName>
    <definedName name="plt1t">#REF!</definedName>
    <definedName name="plt2t">#REF!</definedName>
    <definedName name="PMTSCHEDULE">#REF!</definedName>
    <definedName name="PostDate">#REF!</definedName>
    <definedName name="PowerTeam">#REF!</definedName>
    <definedName name="ppstk">#REF!</definedName>
    <definedName name="prefstk.cost">#REF!</definedName>
    <definedName name="PREPAID_TAX">#REF!</definedName>
    <definedName name="Pri">#REF!</definedName>
    <definedName name="Print_98_IS">#REF!,#REF!,#REF!</definedName>
    <definedName name="Print_99_IS">#REF!,#REF!,#REF!</definedName>
    <definedName name="_xlnm.Print_Area" localSheetId="6">'MEEIA 2 adjs'!$A$1:$Q$15</definedName>
    <definedName name="_xlnm.Print_Area" localSheetId="5">'MEEIA 2 calcs'!$A$1:$AV$14</definedName>
    <definedName name="_xlnm.Print_Area" localSheetId="4">'MEEIA 3 adjs'!$A$1:$B$2</definedName>
    <definedName name="_xlnm.Print_Area" localSheetId="1">'MEEIA 3 calcs - PAYS adj'!$A$1:$O$14</definedName>
    <definedName name="_xlnm.Print_Area" localSheetId="0">'MEEIA 3 calcs original'!$A$1:$O$14</definedName>
    <definedName name="_xlnm.Print_Area">#REF!</definedName>
    <definedName name="Print_Area_MI">#REF!</definedName>
    <definedName name="Print_Area1">#REF!</definedName>
    <definedName name="Print_BS">#REF!,#REF!,#REF!</definedName>
    <definedName name="PRINT_SET_UP">#REF!</definedName>
    <definedName name="Print_TFI_use">#REF!,#REF!,#REF!</definedName>
    <definedName name="_xlnm.Print_Titles">#REF!,#REF!</definedName>
    <definedName name="PrintA">#REF!</definedName>
    <definedName name="PrintArea">#REF!</definedName>
    <definedName name="PRINTLOGO">#REF!</definedName>
    <definedName name="PRINTPRINTIT">#REF!</definedName>
    <definedName name="Prior">#REF!</definedName>
    <definedName name="PriorQTREnd">#REF!</definedName>
    <definedName name="PRNFILE">#REF!</definedName>
    <definedName name="prod04">#REF!</definedName>
    <definedName name="Profitability_">#REF!</definedName>
    <definedName name="proforma2">#REF!</definedName>
    <definedName name="Projects">#REF!</definedName>
    <definedName name="Property">#REF!</definedName>
    <definedName name="PropertyE">#REF!</definedName>
    <definedName name="PRT_COMPARE">#REF!</definedName>
    <definedName name="PRT_GR">#REF!</definedName>
    <definedName name="PRT_GRAPH_RTN">#REF!</definedName>
    <definedName name="PRT_GRAPHS">#REF!</definedName>
    <definedName name="PRT_GRAPHS?">#REF!</definedName>
    <definedName name="PRT_GRPH_1">#REF!</definedName>
    <definedName name="PRT_GRPH_10">#REF!</definedName>
    <definedName name="PRT_GRPH_11">#REF!</definedName>
    <definedName name="PRT_GRPH_12">#REF!</definedName>
    <definedName name="PRT_GRPH_2">#REF!</definedName>
    <definedName name="PRT_GRPH_3">#REF!</definedName>
    <definedName name="PRT_GRPH_4">#REF!</definedName>
    <definedName name="PRT_GRPH_5">#REF!</definedName>
    <definedName name="PRT_GRPH_6">#REF!</definedName>
    <definedName name="PRT_GRPH_7">#REF!</definedName>
    <definedName name="PRT_GRPH_8">#REF!</definedName>
    <definedName name="PRT_GRPH_9">#REF!</definedName>
    <definedName name="PRT_MODEL">#REF!</definedName>
    <definedName name="PRT_QRES">#REF!</definedName>
    <definedName name="PRT_REPORT_RTN">#REF!</definedName>
    <definedName name="PRT_REPORTS">#REF!</definedName>
    <definedName name="PRT_REPORTS?">#REF!</definedName>
    <definedName name="PRT_RESET">#REF!</definedName>
    <definedName name="pstk.bal">#REF!</definedName>
    <definedName name="pstk.cost">#REF!</definedName>
    <definedName name="PY_ytd">#REF!</definedName>
    <definedName name="pymonth">#REF!</definedName>
    <definedName name="QES">#REF!</definedName>
    <definedName name="qq">#REF!</definedName>
    <definedName name="qqqq">#REF!</definedName>
    <definedName name="qre">#REF!</definedName>
    <definedName name="QRE_HELP">#REF!</definedName>
    <definedName name="QRE_MARGINS">#REF!</definedName>
    <definedName name="QRE_SUMMARY">#REF!</definedName>
    <definedName name="qsqe">#REF!</definedName>
    <definedName name="QuarterEndDate">#REF!</definedName>
    <definedName name="Range1">#REF!</definedName>
    <definedName name="Range10">#REF!</definedName>
    <definedName name="Range11">#REF!</definedName>
    <definedName name="Range12">#REF!</definedName>
    <definedName name="Range13">#REF!</definedName>
    <definedName name="Range14">#REF!</definedName>
    <definedName name="Range15">#REF!</definedName>
    <definedName name="Range16">#REF!</definedName>
    <definedName name="Range17">#REF!</definedName>
    <definedName name="Range18">#REF!</definedName>
    <definedName name="Range19">#REF!</definedName>
    <definedName name="Range2">#REF!</definedName>
    <definedName name="Range20">#REF!</definedName>
    <definedName name="Range21">#REF!</definedName>
    <definedName name="Range22">#REF!</definedName>
    <definedName name="Range23">#REF!</definedName>
    <definedName name="Range24">#REF!</definedName>
    <definedName name="Range25">#REF!</definedName>
    <definedName name="Range26">#REF!</definedName>
    <definedName name="Range27">#REF!</definedName>
    <definedName name="Range28">#REF!</definedName>
    <definedName name="Range29">#REF!</definedName>
    <definedName name="Range3">#REF!</definedName>
    <definedName name="Range30">#REF!</definedName>
    <definedName name="Range31">#REF!</definedName>
    <definedName name="Range32">#REF!</definedName>
    <definedName name="Range33">#REF!</definedName>
    <definedName name="Range34">#REF!</definedName>
    <definedName name="Range35">#REF!</definedName>
    <definedName name="Range36">#REF!</definedName>
    <definedName name="Range37">#REF!</definedName>
    <definedName name="Range38">#REF!</definedName>
    <definedName name="Range39">#REF!</definedName>
    <definedName name="Range4">#REF!</definedName>
    <definedName name="Range40">#REF!</definedName>
    <definedName name="Range41">#REF!</definedName>
    <definedName name="Range5">#REF!</definedName>
    <definedName name="Range6">#REF!</definedName>
    <definedName name="Range7">#REF!</definedName>
    <definedName name="Range8">#REF!</definedName>
    <definedName name="Range9">#REF!</definedName>
    <definedName name="Rate_Class">#REF!</definedName>
    <definedName name="rate_classE">#REF!</definedName>
    <definedName name="rate90">#REF!</definedName>
    <definedName name="rate91">#REF!</definedName>
    <definedName name="rate92">#REF!</definedName>
    <definedName name="rate93">#REF!</definedName>
    <definedName name="rate94">#REF!</definedName>
    <definedName name="rate95">#REF!</definedName>
    <definedName name="rate96">#REF!</definedName>
    <definedName name="rate97">#REF!</definedName>
    <definedName name="rate98">#REF!</definedName>
    <definedName name="rb2E">#REF!</definedName>
    <definedName name="RBD1E">#REF!</definedName>
    <definedName name="rbd2e">#REF!</definedName>
    <definedName name="rbnoyear">#REF!</definedName>
    <definedName name="rbtitle">#REF!</definedName>
    <definedName name="rbtitlee">#REF!</definedName>
    <definedName name="RBU">#REF!</definedName>
    <definedName name="rbwmoney">#REF!</definedName>
    <definedName name="reawreqw" localSheetId="1" hidden="1">{#N/A,#N/A,FALSE,"Monthly SAIFI";#N/A,#N/A,FALSE,"Yearly SAIFI";#N/A,#N/A,FALSE,"Monthly CAIDI";#N/A,#N/A,FALSE,"Yearly CAIDI";#N/A,#N/A,FALSE,"Monthly SAIDI";#N/A,#N/A,FALSE,"Yearly SAIDI";#N/A,#N/A,FALSE,"Monthly MAIFI";#N/A,#N/A,FALSE,"Yearly MAIFI";#N/A,#N/A,FALSE,"Monthly Cust &gt;=4 Int"}</definedName>
    <definedName name="reawreqw" localSheetId="3" hidden="1">{#N/A,#N/A,FALSE,"Monthly SAIFI";#N/A,#N/A,FALSE,"Yearly SAIFI";#N/A,#N/A,FALSE,"Monthly CAIDI";#N/A,#N/A,FALSE,"Yearly CAIDI";#N/A,#N/A,FALSE,"Monthly SAIDI";#N/A,#N/A,FALSE,"Yearly SAIDI";#N/A,#N/A,FALSE,"Monthly MAIFI";#N/A,#N/A,FALSE,"Yearly MAIFI";#N/A,#N/A,FALSE,"Monthly Cust &gt;=4 Int"}</definedName>
    <definedName name="reawreqw" hidden="1">{#N/A,#N/A,FALSE,"Monthly SAIFI";#N/A,#N/A,FALSE,"Yearly SAIFI";#N/A,#N/A,FALSE,"Monthly CAIDI";#N/A,#N/A,FALSE,"Yearly CAIDI";#N/A,#N/A,FALSE,"Monthly SAIDI";#N/A,#N/A,FALSE,"Yearly SAIDI";#N/A,#N/A,FALSE,"Monthly MAIFI";#N/A,#N/A,FALSE,"Yearly MAIFI";#N/A,#N/A,FALSE,"Monthly Cust &gt;=4 Int"}</definedName>
    <definedName name="REB1P1">#REF!</definedName>
    <definedName name="_xlnm.Recorder">#REF!</definedName>
    <definedName name="reduced_credit">#REF!</definedName>
    <definedName name="reduced_credit_caption">#REF!</definedName>
    <definedName name="Refresh_Report">#REF!</definedName>
    <definedName name="REPORT_SELECT">#REF!</definedName>
    <definedName name="REPORT_TABLE">#REF!</definedName>
    <definedName name="ReportingDate">#REF!</definedName>
    <definedName name="ReqDate">#REF!</definedName>
    <definedName name="RESET_SENS_FACT">#REF!</definedName>
    <definedName name="ResourceType">#REF!</definedName>
    <definedName name="RETURN">#REF!</definedName>
    <definedName name="RID">#REF!</definedName>
    <definedName name="RMC">#REF!</definedName>
    <definedName name="rmc2e">#REF!</definedName>
    <definedName name="ROA">#REF!</definedName>
    <definedName name="RoleMapColumn">#REF!</definedName>
    <definedName name="RoleMapRow">#REF!</definedName>
    <definedName name="RoleMapTable">#REF!</definedName>
    <definedName name="RtdEarnings">#REF!</definedName>
    <definedName name="rtdearningse">#REF!</definedName>
    <definedName name="RWOEstimates">#REF!</definedName>
    <definedName name="rwrw">#REF!</definedName>
    <definedName name="s">#REF!</definedName>
    <definedName name="saaaagd">#REF!</definedName>
    <definedName name="saaanghvi21">#REF!</definedName>
    <definedName name="safasdfsad">#REF!</definedName>
    <definedName name="Safety_Workforce_Eff_">#REF!</definedName>
    <definedName name="saff">#REF!</definedName>
    <definedName name="safsafs">#REF!</definedName>
    <definedName name="safsfsad">#REF!</definedName>
    <definedName name="safsgfsdf">#REF!</definedName>
    <definedName name="salkgasgs">#REF!</definedName>
    <definedName name="Sample">#REF!</definedName>
    <definedName name="Sample_2_VLookup">#REF!</definedName>
    <definedName name="Sample_VLookup">#REF!</definedName>
    <definedName name="Sample2">#REF!</definedName>
    <definedName name="sanahgsg">#REF!</definedName>
    <definedName name="sangg">#REF!</definedName>
    <definedName name="sangh">#REF!</definedName>
    <definedName name="sanghiii">#REF!</definedName>
    <definedName name="sanghvi">#REF!</definedName>
    <definedName name="sanghvi215">#REF!</definedName>
    <definedName name="sanghvi231">#REF!</definedName>
    <definedName name="sanghvi232">#REF!</definedName>
    <definedName name="sanghvi2323">#REF!</definedName>
    <definedName name="SAPBEXrevision" hidden="1">18</definedName>
    <definedName name="SAPBEXsysID" hidden="1">"BWP"</definedName>
    <definedName name="SAPBEXwbID" hidden="1">"3PHPFV8FO7PRQRDHFGKHVVOKV"</definedName>
    <definedName name="sasas">#REF!</definedName>
    <definedName name="saSAsa" localSheetId="1" hidden="1">{#N/A,#N/A,FALSE,"Monthly SAIFI";#N/A,#N/A,FALSE,"Yearly SAIFI";#N/A,#N/A,FALSE,"Monthly CAIDI";#N/A,#N/A,FALSE,"Yearly CAIDI";#N/A,#N/A,FALSE,"Monthly SAIDI";#N/A,#N/A,FALSE,"Yearly SAIDI";#N/A,#N/A,FALSE,"Monthly MAIFI";#N/A,#N/A,FALSE,"Yearly MAIFI";#N/A,#N/A,FALSE,"Monthly Cust &gt;=4 Int"}</definedName>
    <definedName name="saSAsa" localSheetId="3" hidden="1">{#N/A,#N/A,FALSE,"Monthly SAIFI";#N/A,#N/A,FALSE,"Yearly SAIFI";#N/A,#N/A,FALSE,"Monthly CAIDI";#N/A,#N/A,FALSE,"Yearly CAIDI";#N/A,#N/A,FALSE,"Monthly SAIDI";#N/A,#N/A,FALSE,"Yearly SAIDI";#N/A,#N/A,FALSE,"Monthly MAIFI";#N/A,#N/A,FALSE,"Yearly MAIFI";#N/A,#N/A,FALSE,"Monthly Cust &gt;=4 Int"}</definedName>
    <definedName name="saSAsa" hidden="1">{#N/A,#N/A,FALSE,"Monthly SAIFI";#N/A,#N/A,FALSE,"Yearly SAIFI";#N/A,#N/A,FALSE,"Monthly CAIDI";#N/A,#N/A,FALSE,"Yearly CAIDI";#N/A,#N/A,FALSE,"Monthly SAIDI";#N/A,#N/A,FALSE,"Yearly SAIDI";#N/A,#N/A,FALSE,"Monthly MAIFI";#N/A,#N/A,FALSE,"Yearly MAIFI";#N/A,#N/A,FALSE,"Monthly Cust &gt;=4 Int"}</definedName>
    <definedName name="sasg">#REF!</definedName>
    <definedName name="SBU_SHEET_HELP">#REF!</definedName>
    <definedName name="sch.A">#REF!</definedName>
    <definedName name="sch.b._FERC_ICC">#REF!</definedName>
    <definedName name="Schedule_CC1">#REF!</definedName>
    <definedName name="Schedule_CC2">#REF!</definedName>
    <definedName name="Schedule_CC3">#REF!</definedName>
    <definedName name="SCHUYLKILL">#REF!</definedName>
    <definedName name="sdajsadf">#REF!</definedName>
    <definedName name="sdasda">#REF!</definedName>
    <definedName name="sdf" localSheetId="1" hidden="1">{#N/A,#N/A,FALSE,"Monthly SAIFI";#N/A,#N/A,FALSE,"Yearly SAIFI";#N/A,#N/A,FALSE,"Monthly CAIDI";#N/A,#N/A,FALSE,"Yearly CAIDI";#N/A,#N/A,FALSE,"Monthly SAIDI";#N/A,#N/A,FALSE,"Yearly SAIDI";#N/A,#N/A,FALSE,"Monthly MAIFI";#N/A,#N/A,FALSE,"Yearly MAIFI";#N/A,#N/A,FALSE,"Monthly Cust &gt;=4 Int"}</definedName>
    <definedName name="sdf" localSheetId="3"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localSheetId="1" hidden="1">{#N/A,#N/A,FALSE,"Monthly SAIFI";#N/A,#N/A,FALSE,"Yearly SAIFI";#N/A,#N/A,FALSE,"Monthly CAIDI";#N/A,#N/A,FALSE,"Yearly CAIDI";#N/A,#N/A,FALSE,"Monthly SAIDI";#N/A,#N/A,FALSE,"Yearly SAIDI";#N/A,#N/A,FALSE,"Monthly MAIFI";#N/A,#N/A,FALSE,"Yearly MAIFI";#N/A,#N/A,FALSE,"Monthly Cust &gt;=4 Int"}</definedName>
    <definedName name="sdfaadfasdfasdaasdfsdf" localSheetId="3"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dfafsdf">#REF!</definedName>
    <definedName name="sdfafsd">#REF!</definedName>
    <definedName name="sdfasdfasdfasdfasdfsdf" localSheetId="1" hidden="1">{#N/A,#N/A,FALSE,"Monthly SAIFI";#N/A,#N/A,FALSE,"Yearly SAIFI";#N/A,#N/A,FALSE,"Monthly CAIDI";#N/A,#N/A,FALSE,"Yearly CAIDI";#N/A,#N/A,FALSE,"Monthly SAIDI";#N/A,#N/A,FALSE,"Yearly SAIDI";#N/A,#N/A,FALSE,"Monthly MAIFI";#N/A,#N/A,FALSE,"Yearly MAIFI";#N/A,#N/A,FALSE,"Monthly Cust &gt;=4 Int"}</definedName>
    <definedName name="sdfasdfasdfasdfasdfsdf" localSheetId="3"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asfasfasfsdf">#REF!</definedName>
    <definedName name="sdfasfsf">#REF!</definedName>
    <definedName name="sdfdfafaf">#REF!</definedName>
    <definedName name="sdfdfsf">#REF!</definedName>
    <definedName name="sdfds" localSheetId="1" hidden="1">{#N/A,#N/A,FALSE,"Monthly SAIFI";#N/A,#N/A,FALSE,"Yearly SAIFI";#N/A,#N/A,FALSE,"Monthly CAIDI";#N/A,#N/A,FALSE,"Yearly CAIDI";#N/A,#N/A,FALSE,"Monthly SAIDI";#N/A,#N/A,FALSE,"Yearly SAIDI";#N/A,#N/A,FALSE,"Monthly MAIFI";#N/A,#N/A,FALSE,"Yearly MAIFI";#N/A,#N/A,FALSE,"Monthly Cust &gt;=4 Int"}</definedName>
    <definedName name="sdfds" localSheetId="3"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fsfaf">#REF!</definedName>
    <definedName name="sdfsadfsf">#REF!</definedName>
    <definedName name="sdfsdfafasf">#REF!</definedName>
    <definedName name="sdfsdfdfdf">#REF!</definedName>
    <definedName name="sdfsdffsdfasfsdfsfasfsdfsfsdf" localSheetId="1" hidden="1">{#N/A,#N/A,FALSE,"Monthly SAIFI";#N/A,#N/A,FALSE,"Yearly SAIFI";#N/A,#N/A,FALSE,"Monthly CAIDI";#N/A,#N/A,FALSE,"Yearly CAIDI";#N/A,#N/A,FALSE,"Monthly SAIDI";#N/A,#N/A,FALSE,"Yearly SAIDI";#N/A,#N/A,FALSE,"Monthly MAIFI";#N/A,#N/A,FALSE,"Yearly MAIFI";#N/A,#N/A,FALSE,"Monthly Cust &gt;=4 Int"}</definedName>
    <definedName name="sdfsdffsdfasfsdfsfasfsdfsfsdf" localSheetId="3"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#REF!</definedName>
    <definedName name="sdfsdfsdasdfsd">#REF!</definedName>
    <definedName name="sdfsdfsdf">#REF!</definedName>
    <definedName name="sdfsdfsdfsdfsdf">#REF!</definedName>
    <definedName name="sdfsdfsfsa" localSheetId="1" hidden="1">{#N/A,#N/A,FALSE,"Monthly SAIFI";#N/A,#N/A,FALSE,"Yearly SAIFI";#N/A,#N/A,FALSE,"Monthly CAIDI";#N/A,#N/A,FALSE,"Yearly CAIDI";#N/A,#N/A,FALSE,"Monthly SAIDI";#N/A,#N/A,FALSE,"Yearly SAIDI";#N/A,#N/A,FALSE,"Monthly MAIFI";#N/A,#N/A,FALSE,"Yearly MAIFI";#N/A,#N/A,FALSE,"Monthly Cust &gt;=4 Int"}</definedName>
    <definedName name="sdfsdfsfsa" localSheetId="3"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dfsf">#REF!</definedName>
    <definedName name="sdgf" hidden="1">#REF!</definedName>
    <definedName name="sdgrsdfsfsdsd">#REF!</definedName>
    <definedName name="sdsdsa">#REF!</definedName>
    <definedName name="sdsdsddsf">#REF!</definedName>
    <definedName name="sefasdfasdfsdf">#REF!</definedName>
    <definedName name="SendCk">#REF!</definedName>
    <definedName name="SendMC">#REF!</definedName>
    <definedName name="SENS_DATA_RTN">#REF!</definedName>
    <definedName name="SENS_MESSAGE">#REF!</definedName>
    <definedName name="SENS_NET_CREDIT">#REF!</definedName>
    <definedName name="Sep">#REF!</definedName>
    <definedName name="SERP">#REF!</definedName>
    <definedName name="sf">#REF!</definedName>
    <definedName name="SFDD">#REF!</definedName>
    <definedName name="sffsfa" localSheetId="1" hidden="1">{#N/A,#N/A,FALSE,"Monthly SAIFI";#N/A,#N/A,FALSE,"Yearly SAIFI";#N/A,#N/A,FALSE,"Monthly CAIDI";#N/A,#N/A,FALSE,"Yearly CAIDI";#N/A,#N/A,FALSE,"Monthly SAIDI";#N/A,#N/A,FALSE,"Yearly SAIDI";#N/A,#N/A,FALSE,"Monthly MAIFI";#N/A,#N/A,FALSE,"Yearly MAIFI";#N/A,#N/A,FALSE,"Monthly Cust &gt;=4 Int"}</definedName>
    <definedName name="sffsfa" localSheetId="3"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d">#REF!</definedName>
    <definedName name="sfsdfasf">#REF!</definedName>
    <definedName name="sfsdfsafsf">#REF!</definedName>
    <definedName name="sfsdfsdf">#REF!</definedName>
    <definedName name="sfsdfsfsfsd">#REF!</definedName>
    <definedName name="sfsf">#REF!</definedName>
    <definedName name="sfsfasfsdfsdf">#REF!</definedName>
    <definedName name="SFSFD" localSheetId="1" hidden="1">{#N/A,#N/A,FALSE,"Monthly SAIFI";#N/A,#N/A,FALSE,"Yearly SAIFI";#N/A,#N/A,FALSE,"Monthly CAIDI";#N/A,#N/A,FALSE,"Yearly CAIDI";#N/A,#N/A,FALSE,"Monthly SAIDI";#N/A,#N/A,FALSE,"Yearly SAIDI";#N/A,#N/A,FALSE,"Monthly MAIFI";#N/A,#N/A,FALSE,"Yearly MAIFI";#N/A,#N/A,FALSE,"Monthly Cust &gt;=4 Int"}</definedName>
    <definedName name="SFSFD" localSheetId="3"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fsfs">#REF!</definedName>
    <definedName name="sfsfsf">#REF!</definedName>
    <definedName name="sfsssr">#REF!</definedName>
    <definedName name="SFVD">#REF!</definedName>
    <definedName name="sgggggkjjkkj">#REF!</definedName>
    <definedName name="shedulecc1">#REF!</definedName>
    <definedName name="Sheet1" localSheetId="1" hidden="1">{#N/A,#N/A,FALSE,"Monthly SAIFI";#N/A,#N/A,FALSE,"Yearly SAIFI";#N/A,#N/A,FALSE,"Monthly CAIDI";#N/A,#N/A,FALSE,"Yearly CAIDI";#N/A,#N/A,FALSE,"Monthly SAIDI";#N/A,#N/A,FALSE,"Yearly SAIDI";#N/A,#N/A,FALSE,"Monthly MAIFI";#N/A,#N/A,FALSE,"Yearly MAIFI";#N/A,#N/A,FALSE,"Monthly Cust &gt;=4 Int"}</definedName>
    <definedName name="Sheet1" localSheetId="3"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IT">#REF!</definedName>
    <definedName name="SLA_Unit_Cost">#REF!</definedName>
    <definedName name="slldk" localSheetId="1" hidden="1">{#N/A,#N/A,FALSE,"Monthly SAIFI";#N/A,#N/A,FALSE,"Yearly SAIFI";#N/A,#N/A,FALSE,"Monthly CAIDI";#N/A,#N/A,FALSE,"Yearly CAIDI";#N/A,#N/A,FALSE,"Monthly SAIDI";#N/A,#N/A,FALSE,"Yearly SAIDI";#N/A,#N/A,FALSE,"Monthly MAIFI";#N/A,#N/A,FALSE,"Yearly MAIFI";#N/A,#N/A,FALSE,"Monthly Cust &gt;=4 Int"}</definedName>
    <definedName name="slldk" localSheetId="3" hidden="1">{#N/A,#N/A,FALSE,"Monthly SAIFI";#N/A,#N/A,FALSE,"Yearly SAIFI";#N/A,#N/A,FALSE,"Monthly CAIDI";#N/A,#N/A,FALSE,"Yearly CAIDI";#N/A,#N/A,FALSE,"Monthly SAIDI";#N/A,#N/A,FALSE,"Yearly SAIDI";#N/A,#N/A,FALSE,"Monthly MAIFI";#N/A,#N/A,FALSE,"Yearly MAIFI";#N/A,#N/A,FALSE,"Monthly Cust &gt;=4 Int"}</definedName>
    <definedName name="slldk" hidden="1">{#N/A,#N/A,FALSE,"Monthly SAIFI";#N/A,#N/A,FALSE,"Yearly SAIFI";#N/A,#N/A,FALSE,"Monthly CAIDI";#N/A,#N/A,FALSE,"Yearly CAIDI";#N/A,#N/A,FALSE,"Monthly SAIDI";#N/A,#N/A,FALSE,"Yearly SAIDI";#N/A,#N/A,FALSE,"Monthly MAIFI";#N/A,#N/A,FALSE,"Yearly MAIFI";#N/A,#N/A,FALSE,"Monthly Cust &gt;=4 Int"}</definedName>
    <definedName name="SMRPEast">#REF!</definedName>
    <definedName name="SMRPWest">#REF!</definedName>
    <definedName name="snfsdfs">#REF!</definedName>
    <definedName name="snghviw">#REF!</definedName>
    <definedName name="solver_adj" hidden="1">#REF!,#REF!,#REF!,#REF!,#REF!,#REF!,#REF!</definedName>
    <definedName name="solver_lin" hidden="1">0</definedName>
    <definedName name="solver_num" hidden="1">0</definedName>
    <definedName name="solver_tmp" hidden="1">#REF!,#REF!,#REF!,#REF!,#REF!,#REF!,#REF!</definedName>
    <definedName name="solver_typ" hidden="1">1</definedName>
    <definedName name="solver_val" hidden="1">0</definedName>
    <definedName name="SortE" hidden="1">#REF!</definedName>
    <definedName name="SOUTH">#REF!</definedName>
    <definedName name="SPSet">"current"</definedName>
    <definedName name="SPWS_WBID">"5212E8AE-A962-4131-8FBC-A40040E9ED32"</definedName>
    <definedName name="SR">#REF!</definedName>
    <definedName name="SR_To_Allocation_Lookup">#REF!</definedName>
    <definedName name="ss">#REF!</definedName>
    <definedName name="start84">#REF!</definedName>
    <definedName name="start85">#REF!</definedName>
    <definedName name="start86">#REF!</definedName>
    <definedName name="start87">#REF!</definedName>
    <definedName name="start88">#REF!</definedName>
    <definedName name="start89">#REF!</definedName>
    <definedName name="start90">#REF!</definedName>
    <definedName name="start91">#REF!</definedName>
    <definedName name="start92">#REF!</definedName>
    <definedName name="start93">#REF!</definedName>
    <definedName name="start94">#REF!</definedName>
    <definedName name="start95">#REF!</definedName>
    <definedName name="start96">#REF!</definedName>
    <definedName name="start97">#REF!</definedName>
    <definedName name="start98">#REF!</definedName>
    <definedName name="StartDate">#REF!</definedName>
    <definedName name="startdate2">#REF!</definedName>
    <definedName name="startdte">#REF!</definedName>
    <definedName name="startdte4">#REF!</definedName>
    <definedName name="std.bal">#REF!</definedName>
    <definedName name="std.cwip.bal">#REF!</definedName>
    <definedName name="STM_ACC">#REF!</definedName>
    <definedName name="STM_PMT">#REF!</definedName>
    <definedName name="SUMMARY">#REF!</definedName>
    <definedName name="summary_caution">#REF!</definedName>
    <definedName name="Sx">#REF!</definedName>
    <definedName name="T">#REF!</definedName>
    <definedName name="TABLE">#REF!</definedName>
    <definedName name="TAX_EXP">#REF!</definedName>
    <definedName name="tblActivity_Key">#REF!</definedName>
    <definedName name="tblActivity_Key_OLD">#REF!</definedName>
    <definedName name="tblCharts">#REF!</definedName>
    <definedName name="tblHelp">#REF!</definedName>
    <definedName name="tblReports">#REF!</definedName>
    <definedName name="tblWorksheets">#REF!</definedName>
    <definedName name="td01e">#REF!</definedName>
    <definedName name="td02e">#REF!</definedName>
    <definedName name="td03e">#REF!</definedName>
    <definedName name="td04e">#REF!</definedName>
    <definedName name="tdg01e">#REF!</definedName>
    <definedName name="tdg02e">#REF!</definedName>
    <definedName name="tdg03e">#REF!</definedName>
    <definedName name="tdg04e">#REF!</definedName>
    <definedName name="TempInvDec">#REF!</definedName>
    <definedName name="tempinvdece">#REF!</definedName>
    <definedName name="TempInvSept">#REF!</definedName>
    <definedName name="temptinsepte">#REF!</definedName>
    <definedName name="TepmInv4thQtr">#REF!</definedName>
    <definedName name="tepminv4thqtre">#REF!</definedName>
    <definedName name="TEST">#REF!</definedName>
    <definedName name="three">#REF!,#REF!,#REF!</definedName>
    <definedName name="titlewomoney">#REF!</definedName>
    <definedName name="titlewomoneye">#REF!</definedName>
    <definedName name="TOT_CO_ACC">#REF!</definedName>
    <definedName name="TOT_CO_PMTS">#REF!</definedName>
    <definedName name="TOT_CO_PR_AC">#REF!</definedName>
    <definedName name="TOT_CO_PR_PMT">#REF!</definedName>
    <definedName name="Total">#REF!</definedName>
    <definedName name="TOTAL_AMT">#REF!</definedName>
    <definedName name="total84">#REF!</definedName>
    <definedName name="total85">#REF!</definedName>
    <definedName name="total86">#REF!</definedName>
    <definedName name="total87">#REF!</definedName>
    <definedName name="total88">#REF!</definedName>
    <definedName name="total89">#REF!</definedName>
    <definedName name="total90">#REF!</definedName>
    <definedName name="total91">#REF!</definedName>
    <definedName name="total92">#REF!</definedName>
    <definedName name="total93">#REF!</definedName>
    <definedName name="total94">#REF!</definedName>
    <definedName name="total95">#REF!</definedName>
    <definedName name="total96">#REF!</definedName>
    <definedName name="total97">#REF!</definedName>
    <definedName name="total98">#REF!</definedName>
    <definedName name="TOTALS">#REF!</definedName>
    <definedName name="totalse">#REF!</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rans04">#REF!</definedName>
    <definedName name="Tree">#REF!</definedName>
    <definedName name="two">#REF!,#REF!,#REF!</definedName>
    <definedName name="TY">#REF!</definedName>
    <definedName name="TypeCost">#REF!</definedName>
    <definedName name="tyty" localSheetId="1" hidden="1">{#N/A,#N/A,FALSE,"Monthly SAIFI";#N/A,#N/A,FALSE,"Yearly SAIFI";#N/A,#N/A,FALSE,"Monthly CAIDI";#N/A,#N/A,FALSE,"Yearly CAIDI";#N/A,#N/A,FALSE,"Monthly SAIDI";#N/A,#N/A,FALSE,"Yearly SAIDI";#N/A,#N/A,FALSE,"Monthly MAIFI";#N/A,#N/A,FALSE,"Yearly MAIFI";#N/A,#N/A,FALSE,"Monthly Cust &gt;=4 Int"}</definedName>
    <definedName name="tyty" localSheetId="3" hidden="1">{#N/A,#N/A,FALSE,"Monthly SAIFI";#N/A,#N/A,FALSE,"Yearly SAIFI";#N/A,#N/A,FALSE,"Monthly CAIDI";#N/A,#N/A,FALSE,"Yearly CAIDI";#N/A,#N/A,FALSE,"Monthly SAIDI";#N/A,#N/A,FALSE,"Yearly SAIDI";#N/A,#N/A,FALSE,"Monthly MAIFI";#N/A,#N/A,FALSE,"Yearly MAIFI";#N/A,#N/A,FALSE,"Monthly Cust &gt;=4 Int"}</definedName>
    <definedName name="tyty" hidden="1">{#N/A,#N/A,FALSE,"Monthly SAIFI";#N/A,#N/A,FALSE,"Yearly SAIFI";#N/A,#N/A,FALSE,"Monthly CAIDI";#N/A,#N/A,FALSE,"Yearly CAIDI";#N/A,#N/A,FALSE,"Monthly SAIDI";#N/A,#N/A,FALSE,"Yearly SAIDI";#N/A,#N/A,FALSE,"Monthly MAIFI";#N/A,#N/A,FALSE,"Yearly MAIFI";#N/A,#N/A,FALSE,"Monthly Cust &gt;=4 Int"}</definedName>
    <definedName name="U">#REF!</definedName>
    <definedName name="UNANT">#REF!</definedName>
    <definedName name="UNBILLED">#REF!</definedName>
    <definedName name="unit">#REF!</definedName>
    <definedName name="unite">#REF!</definedName>
    <definedName name="units">#REF!</definedName>
    <definedName name="unitse">#REF!</definedName>
    <definedName name="UnknownProj">#REF!</definedName>
    <definedName name="UNT">#REF!</definedName>
    <definedName name="UTILRANGE">#REF!</definedName>
    <definedName name="ValuationYear">#REF!</definedName>
    <definedName name="vcbcvbcv" localSheetId="1" hidden="1">{#N/A,#N/A,FALSE,"Monthly SAIFI";#N/A,#N/A,FALSE,"Yearly SAIFI";#N/A,#N/A,FALSE,"Monthly CAIDI";#N/A,#N/A,FALSE,"Yearly CAIDI";#N/A,#N/A,FALSE,"Monthly SAIDI";#N/A,#N/A,FALSE,"Yearly SAIDI";#N/A,#N/A,FALSE,"Monthly MAIFI";#N/A,#N/A,FALSE,"Yearly MAIFI";#N/A,#N/A,FALSE,"Monthly Cust &gt;=4 Int"}</definedName>
    <definedName name="vcbcvbcv" localSheetId="3"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VndName">#REF!</definedName>
    <definedName name="vvv">#REF!</definedName>
    <definedName name="vxcvxc">#REF!</definedName>
    <definedName name="vxcvxcvx">#REF!</definedName>
    <definedName name="vxvxvxcvxc">#REF!</definedName>
    <definedName name="vxzvxcvxzcvxcv">#REF!</definedName>
    <definedName name="wearwerawer">#REF!</definedName>
    <definedName name="wer" localSheetId="1" hidden="1">{#N/A,#N/A,FALSE,"Monthly SAIFI";#N/A,#N/A,FALSE,"Yearly SAIFI";#N/A,#N/A,FALSE,"Monthly CAIDI";#N/A,#N/A,FALSE,"Yearly CAIDI";#N/A,#N/A,FALSE,"Monthly SAIDI";#N/A,#N/A,FALSE,"Yearly SAIDI";#N/A,#N/A,FALSE,"Monthly MAIFI";#N/A,#N/A,FALSE,"Yearly MAIFI";#N/A,#N/A,FALSE,"Monthly Cust &gt;=4 Int"}</definedName>
    <definedName name="wer" localSheetId="3" hidden="1">{#N/A,#N/A,FALSE,"Monthly SAIFI";#N/A,#N/A,FALSE,"Yearly SAIFI";#N/A,#N/A,FALSE,"Monthly CAIDI";#N/A,#N/A,FALSE,"Yearly CAIDI";#N/A,#N/A,FALSE,"Monthly SAIDI";#N/A,#N/A,FALSE,"Yearly SAIDI";#N/A,#N/A,FALSE,"Monthly MAIFI";#N/A,#N/A,FALSE,"Yearly MAIFI";#N/A,#N/A,FALSE,"Monthly Cust &gt;=4 Int"}</definedName>
    <definedName name="wer" hidden="1">{#N/A,#N/A,FALSE,"Monthly SAIFI";#N/A,#N/A,FALSE,"Yearly SAIFI";#N/A,#N/A,FALSE,"Monthly CAIDI";#N/A,#N/A,FALSE,"Yearly CAIDI";#N/A,#N/A,FALSE,"Monthly SAIDI";#N/A,#N/A,FALSE,"Yearly SAIDI";#N/A,#N/A,FALSE,"Monthly MAIFI";#N/A,#N/A,FALSE,"Yearly MAIFI";#N/A,#N/A,FALSE,"Monthly Cust &gt;=4 Int"}</definedName>
    <definedName name="werw3">#REF!</definedName>
    <definedName name="werwerwe">#REF!</definedName>
    <definedName name="WESTERN">#REF!</definedName>
    <definedName name="Workforce">#REF!</definedName>
    <definedName name="WPCUT">#REF!</definedName>
    <definedName name="wrn.Aging._.and._.Trend._.Analysis." localSheetId="1"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page1." localSheetId="1" hidden="1">{"page1",#N/A,FALSE,"260"}</definedName>
    <definedName name="wrn.page1." localSheetId="3" hidden="1">{"page1",#N/A,FALSE,"260"}</definedName>
    <definedName name="wrn.page1." hidden="1">{"page1",#N/A,FALSE,"260"}</definedName>
    <definedName name="wrn.PrintAll." localSheetId="1" hidden="1">{#N/A,#N/A,FALSE,"Monthly SAIFI";#N/A,#N/A,FALSE,"Yearly SAIFI";#N/A,#N/A,FALSE,"Monthly CAIDI";#N/A,#N/A,FALSE,"Yearly CAIDI";#N/A,#N/A,FALSE,"Monthly SAIDI";#N/A,#N/A,FALSE,"Yearly SAIDI";#N/A,#N/A,FALSE,"Monthly MAIFI";#N/A,#N/A,FALSE,"Yearly MAIFI";#N/A,#N/A,FALSE,"Monthly Cust &gt;=4 Int"}</definedName>
    <definedName name="wrn.PrintAll." localSheetId="3" hidden="1">{#N/A,#N/A,FALSE,"Monthly SAIFI";#N/A,#N/A,FALSE,"Yearly SAIFI";#N/A,#N/A,FALSE,"Monthly CAIDI";#N/A,#N/A,FALSE,"Yearly CAIDI";#N/A,#N/A,FALSE,"Monthly SAIDI";#N/A,#N/A,FALSE,"Yearly SAIDI";#N/A,#N/A,FALSE,"Monthly MAIFI";#N/A,#N/A,FALSE,"Yearly MAIFI";#N/A,#N/A,FALSE,"Monthly Cust &gt;=4 Int"}</definedName>
    <definedName name="wrn.PrintAll." hidden="1">{#N/A,#N/A,FALSE,"Monthly SAIFI";#N/A,#N/A,FALSE,"Yearly SAIFI";#N/A,#N/A,FALSE,"Monthly CAIDI";#N/A,#N/A,FALSE,"Yearly CAIDI";#N/A,#N/A,FALSE,"Monthly SAIDI";#N/A,#N/A,FALSE,"Yearly SAIDI";#N/A,#N/A,FALSE,"Monthly MAIFI";#N/A,#N/A,FALSE,"Yearly MAIFI";#N/A,#N/A,FALSE,"Monthly Cust &gt;=4 Int"}</definedName>
    <definedName name="wrn.R_D._.Tax._.Services." localSheetId="1" hidden="1">{#N/A,#N/A,FALSE,"R&amp;D Quick Calc";#N/A,#N/A,FALSE,"DOE Fee Schedule"}</definedName>
    <definedName name="wrn.R_D._.Tax._.Services." localSheetId="3" hidden="1">{#N/A,#N/A,FALSE,"R&amp;D Quick Calc";#N/A,#N/A,FALSE,"DOE Fee Schedule"}</definedName>
    <definedName name="wrn.R_D._.Tax._.Services." hidden="1">{#N/A,#N/A,FALSE,"R&amp;D Quick Calc";#N/A,#N/A,FALSE,"DOE Fee Schedule"}</definedName>
    <definedName name="ww">#REF!</definedName>
    <definedName name="wwww">#REF!</definedName>
    <definedName name="xcvxvx">#REF!</definedName>
    <definedName name="xvsdgsgfsf">#REF!</definedName>
    <definedName name="xvxvxzvxc">#REF!</definedName>
    <definedName name="xx">#REF!</definedName>
    <definedName name="xxx">#REF!</definedName>
    <definedName name="xxxx">#REF!</definedName>
    <definedName name="xzczczczxc">#REF!</definedName>
    <definedName name="y" localSheetId="1" hidden="1">{#N/A,#N/A,FALSE,"Monthly SAIFI";#N/A,#N/A,FALSE,"Yearly SAIFI";#N/A,#N/A,FALSE,"Monthly CAIDI";#N/A,#N/A,FALSE,"Yearly CAIDI";#N/A,#N/A,FALSE,"Monthly SAIDI";#N/A,#N/A,FALSE,"Yearly SAIDI";#N/A,#N/A,FALSE,"Monthly MAIFI";#N/A,#N/A,FALSE,"Yearly MAIFI";#N/A,#N/A,FALSE,"Monthly Cust &gt;=4 Int"}</definedName>
    <definedName name="y" localSheetId="3" hidden="1">{#N/A,#N/A,FALSE,"Monthly SAIFI";#N/A,#N/A,FALSE,"Yearly SAIFI";#N/A,#N/A,FALSE,"Monthly CAIDI";#N/A,#N/A,FALSE,"Yearly CAIDI";#N/A,#N/A,FALSE,"Monthly SAIDI";#N/A,#N/A,FALSE,"Yearly SAIDI";#N/A,#N/A,FALSE,"Monthly MAIFI";#N/A,#N/A,FALSE,"Yearly MAIFI";#N/A,#N/A,FALSE,"Monthly Cust &gt;=4 Int"}</definedName>
    <definedName name="y" hidden="1">{#N/A,#N/A,FALSE,"Monthly SAIFI";#N/A,#N/A,FALSE,"Yearly SAIFI";#N/A,#N/A,FALSE,"Monthly CAIDI";#N/A,#N/A,FALSE,"Yearly CAIDI";#N/A,#N/A,FALSE,"Monthly SAIDI";#N/A,#N/A,FALSE,"Yearly SAIDI";#N/A,#N/A,FALSE,"Monthly MAIFI";#N/A,#N/A,FALSE,"Yearly MAIFI";#N/A,#N/A,FALSE,"Monthly Cust &gt;=4 Int"}</definedName>
    <definedName name="YEAct">#REF!</definedName>
    <definedName name="Year">#REF!</definedName>
    <definedName name="YEBudVar">#REF!</definedName>
    <definedName name="YEQtrVar">#REF!</definedName>
    <definedName name="YesNo">#REF!</definedName>
    <definedName name="YORK_COUNTY">#REF!</definedName>
    <definedName name="yrtm1">#REF!</definedName>
    <definedName name="yrtm2">#REF!</definedName>
    <definedName name="yrtm3">#REF!</definedName>
    <definedName name="yrtm4">#REF!</definedName>
    <definedName name="yryryrr" localSheetId="1" hidden="1">{#N/A,#N/A,FALSE,"Monthly SAIFI";#N/A,#N/A,FALSE,"Yearly SAIFI";#N/A,#N/A,FALSE,"Monthly CAIDI";#N/A,#N/A,FALSE,"Yearly CAIDI";#N/A,#N/A,FALSE,"Monthly SAIDI";#N/A,#N/A,FALSE,"Yearly SAIDI";#N/A,#N/A,FALSE,"Monthly MAIFI";#N/A,#N/A,FALSE,"Yearly MAIFI";#N/A,#N/A,FALSE,"Monthly Cust &gt;=4 Int"}</definedName>
    <definedName name="yryryrr" localSheetId="3" hidden="1">{#N/A,#N/A,FALSE,"Monthly SAIFI";#N/A,#N/A,FALSE,"Yearly SAIFI";#N/A,#N/A,FALSE,"Monthly CAIDI";#N/A,#N/A,FALSE,"Yearly CAIDI";#N/A,#N/A,FALSE,"Monthly SAIDI";#N/A,#N/A,FALSE,"Yearly SAIDI";#N/A,#N/A,FALSE,"Monthly MAIFI";#N/A,#N/A,FALSE,"Yearly MAIFI";#N/A,#N/A,FALSE,"Monthly Cust &gt;=4 Int"}</definedName>
    <definedName name="yryryrr" hidden="1">{#N/A,#N/A,FALSE,"Monthly SAIFI";#N/A,#N/A,FALSE,"Yearly SAIFI";#N/A,#N/A,FALSE,"Monthly CAIDI";#N/A,#N/A,FALSE,"Yearly CAIDI";#N/A,#N/A,FALSE,"Monthly SAIDI";#N/A,#N/A,FALSE,"Yearly SAIDI";#N/A,#N/A,FALSE,"Monthly MAIFI";#N/A,#N/A,FALSE,"Yearly MAIFI";#N/A,#N/A,FALSE,"Monthly Cust &gt;=4 Int"}</definedName>
    <definedName name="YTDAct">#REF!</definedName>
    <definedName name="YTDBudVar">#REF!</definedName>
    <definedName name="YTDCFLE">#REF!</definedName>
    <definedName name="YTDQtrVar">#REF!</definedName>
    <definedName name="z" localSheetId="1" hidden="1">{#N/A,#N/A,FALSE,"Monthly SAIFI";#N/A,#N/A,FALSE,"Yearly SAIFI";#N/A,#N/A,FALSE,"Monthly CAIDI";#N/A,#N/A,FALSE,"Yearly CAIDI";#N/A,#N/A,FALSE,"Monthly SAIDI";#N/A,#N/A,FALSE,"Yearly SAIDI";#N/A,#N/A,FALSE,"Monthly MAIFI";#N/A,#N/A,FALSE,"Yearly MAIFI";#N/A,#N/A,FALSE,"Monthly Cust &gt;=4 Int"}</definedName>
    <definedName name="z" localSheetId="3" hidden="1">{#N/A,#N/A,FALSE,"Monthly SAIFI";#N/A,#N/A,FALSE,"Yearly SAIFI";#N/A,#N/A,FALSE,"Monthly CAIDI";#N/A,#N/A,FALSE,"Yearly CAIDI";#N/A,#N/A,FALSE,"Monthly SAIDI";#N/A,#N/A,FALSE,"Yearly SAIDI";#N/A,#N/A,FALSE,"Monthly MAIFI";#N/A,#N/A,FALSE,"Yearly MAIFI";#N/A,#N/A,FALSE,"Monthly Cust &gt;=4 Int"}</definedName>
    <definedName name="z" hidden="1">{#N/A,#N/A,FALSE,"Monthly SAIFI";#N/A,#N/A,FALSE,"Yearly SAIFI";#N/A,#N/A,FALSE,"Monthly CAIDI";#N/A,#N/A,FALSE,"Yearly CAIDI";#N/A,#N/A,FALSE,"Monthly SAIDI";#N/A,#N/A,FALSE,"Yearly SAIDI";#N/A,#N/A,FALSE,"Monthly MAIFI";#N/A,#N/A,FALSE,"Yearly MAIFI";#N/A,#N/A,FALSE,"Monthly Cust &gt;=4 Int"}</definedName>
    <definedName name="Zxczxczczc">#REF!</definedName>
    <definedName name="zxdc">#REF!</definedName>
    <definedName name="zz">#REF!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6" i="35" l="1"/>
  <c r="AE16" i="35"/>
  <c r="AD16" i="35"/>
  <c r="K3" i="35" l="1"/>
  <c r="K14" i="35"/>
  <c r="AD17" i="35"/>
  <c r="AE17" i="35"/>
  <c r="AF17" i="35"/>
  <c r="AD6" i="34"/>
  <c r="AD8" i="34" s="1"/>
  <c r="AE6" i="34"/>
  <c r="AF6" i="34"/>
  <c r="AF8" i="34" s="1"/>
  <c r="AG6" i="34"/>
  <c r="AH6" i="34"/>
  <c r="AH8" i="34" s="1"/>
  <c r="AI6" i="34"/>
  <c r="AI8" i="34" s="1"/>
  <c r="AJ6" i="34"/>
  <c r="AK6" i="34"/>
  <c r="AL6" i="34"/>
  <c r="AN6" i="34"/>
  <c r="AN8" i="34" s="1"/>
  <c r="AO6" i="34"/>
  <c r="AO8" i="34" s="1"/>
  <c r="AP6" i="34"/>
  <c r="AQ6" i="34"/>
  <c r="AQ8" i="34" s="1"/>
  <c r="AR6" i="34"/>
  <c r="AS6" i="34"/>
  <c r="AT6" i="34"/>
  <c r="AT8" i="34" s="1"/>
  <c r="AU6" i="34"/>
  <c r="AU8" i="34" s="1"/>
  <c r="AV6" i="34"/>
  <c r="AV8" i="34" s="1"/>
  <c r="AW6" i="34"/>
  <c r="AX6" i="34"/>
  <c r="AX8" i="34" s="1"/>
  <c r="AY6" i="34"/>
  <c r="AY8" i="34" s="1"/>
  <c r="AZ6" i="34"/>
  <c r="BA6" i="34"/>
  <c r="BA8" i="34" s="1"/>
  <c r="BB6" i="34"/>
  <c r="BB8" i="34" s="1"/>
  <c r="BC6" i="34"/>
  <c r="BD6" i="34"/>
  <c r="BD8" i="34" s="1"/>
  <c r="BE6" i="34"/>
  <c r="BE8" i="34" s="1"/>
  <c r="BF6" i="34"/>
  <c r="BG6" i="34"/>
  <c r="BG8" i="34" s="1"/>
  <c r="BH6" i="34"/>
  <c r="C8" i="34"/>
  <c r="C10" i="34" s="1"/>
  <c r="C11" i="34" s="1"/>
  <c r="D8" i="34"/>
  <c r="E8" i="34"/>
  <c r="F8" i="34"/>
  <c r="G8" i="34"/>
  <c r="H8" i="34"/>
  <c r="I8" i="34"/>
  <c r="J8" i="34"/>
  <c r="K8" i="34"/>
  <c r="L8" i="34"/>
  <c r="M8" i="34"/>
  <c r="N8" i="34"/>
  <c r="O8" i="34"/>
  <c r="P8" i="34"/>
  <c r="Q8" i="34"/>
  <c r="R8" i="34"/>
  <c r="S8" i="34"/>
  <c r="T8" i="34"/>
  <c r="U8" i="34"/>
  <c r="V8" i="34"/>
  <c r="W8" i="34"/>
  <c r="X8" i="34"/>
  <c r="Y8" i="34"/>
  <c r="Z8" i="34"/>
  <c r="AA8" i="34"/>
  <c r="AB8" i="34"/>
  <c r="AC8" i="34"/>
  <c r="AE8" i="34"/>
  <c r="AG8" i="34"/>
  <c r="AJ8" i="34"/>
  <c r="AK8" i="34"/>
  <c r="AL8" i="34"/>
  <c r="AP8" i="34"/>
  <c r="AR8" i="34"/>
  <c r="AS8" i="34"/>
  <c r="AW8" i="34"/>
  <c r="AZ8" i="34"/>
  <c r="BC8" i="34"/>
  <c r="BF8" i="34"/>
  <c r="BH8" i="34"/>
  <c r="C12" i="34" l="1"/>
  <c r="C13" i="34" s="1"/>
  <c r="D10" i="34" s="1"/>
  <c r="D11" i="34" s="1"/>
  <c r="K9" i="35"/>
  <c r="K10" i="35"/>
  <c r="K11" i="35" s="1"/>
  <c r="K15" i="35" s="1"/>
  <c r="AM6" i="34" s="1"/>
  <c r="AM8" i="34" s="1"/>
  <c r="D12" i="34" l="1"/>
  <c r="D13" i="34" s="1"/>
  <c r="E10" i="34" s="1"/>
  <c r="E12" i="34" s="1"/>
  <c r="E13" i="34" s="1"/>
  <c r="F10" i="34" s="1"/>
  <c r="F12" i="34" s="1"/>
  <c r="F13" i="34" s="1"/>
  <c r="G10" i="34" s="1"/>
  <c r="G12" i="34" s="1"/>
  <c r="G13" i="34" s="1"/>
  <c r="H10" i="34" s="1"/>
  <c r="H12" i="34" s="1"/>
  <c r="H13" i="34" s="1"/>
  <c r="I10" i="34" s="1"/>
  <c r="I12" i="34" s="1"/>
  <c r="I13" i="34" s="1"/>
  <c r="J10" i="34" s="1"/>
  <c r="J12" i="34" s="1"/>
  <c r="J13" i="34" s="1"/>
  <c r="K10" i="34" s="1"/>
  <c r="K12" i="34" s="1"/>
  <c r="K13" i="34" s="1"/>
  <c r="L10" i="34" s="1"/>
  <c r="L12" i="34" s="1"/>
  <c r="L13" i="34" s="1"/>
  <c r="M10" i="34" s="1"/>
  <c r="M12" i="34" s="1"/>
  <c r="M13" i="34" s="1"/>
  <c r="N10" i="34" s="1"/>
  <c r="N12" i="34" s="1"/>
  <c r="N13" i="34" s="1"/>
  <c r="O10" i="34" s="1"/>
  <c r="O12" i="34" s="1"/>
  <c r="O13" i="34" s="1"/>
  <c r="P10" i="34" s="1"/>
  <c r="P12" i="34" s="1"/>
  <c r="P13" i="34" s="1"/>
  <c r="Q10" i="34" s="1"/>
  <c r="Q12" i="34" s="1"/>
  <c r="Q13" i="34" s="1"/>
  <c r="R10" i="34" s="1"/>
  <c r="R12" i="34" s="1"/>
  <c r="R13" i="34" s="1"/>
  <c r="S10" i="34" s="1"/>
  <c r="S12" i="34" s="1"/>
  <c r="S13" i="34" s="1"/>
  <c r="T10" i="34" s="1"/>
  <c r="T12" i="34" s="1"/>
  <c r="T13" i="34" s="1"/>
  <c r="U10" i="34" s="1"/>
  <c r="U12" i="34" s="1"/>
  <c r="U13" i="34" s="1"/>
  <c r="V10" i="34" s="1"/>
  <c r="V12" i="34" s="1"/>
  <c r="V13" i="34" s="1"/>
  <c r="W10" i="34" s="1"/>
  <c r="W12" i="34" s="1"/>
  <c r="W13" i="34" s="1"/>
  <c r="X10" i="34" s="1"/>
  <c r="X12" i="34" s="1"/>
  <c r="X13" i="34" s="1"/>
  <c r="Y10" i="34" s="1"/>
  <c r="Y12" i="34" s="1"/>
  <c r="Y13" i="34" s="1"/>
  <c r="Z10" i="34" s="1"/>
  <c r="Z12" i="34" s="1"/>
  <c r="Z13" i="34" s="1"/>
  <c r="AA10" i="34" s="1"/>
  <c r="AA12" i="34" s="1"/>
  <c r="AA13" i="34" s="1"/>
  <c r="AB10" i="34" s="1"/>
  <c r="AB12" i="34" s="1"/>
  <c r="AB13" i="34" s="1"/>
  <c r="AC10" i="34" s="1"/>
  <c r="AC12" i="34" s="1"/>
  <c r="AC13" i="34" s="1"/>
  <c r="BH6" i="27"/>
  <c r="E11" i="34" l="1"/>
  <c r="F11" i="34" s="1"/>
  <c r="G11" i="34" s="1"/>
  <c r="H11" i="34" s="1"/>
  <c r="I11" i="34" s="1"/>
  <c r="J11" i="34" s="1"/>
  <c r="K11" i="34" s="1"/>
  <c r="L11" i="34" s="1"/>
  <c r="M11" i="34" s="1"/>
  <c r="N11" i="34" s="1"/>
  <c r="O11" i="34" s="1"/>
  <c r="P11" i="34" s="1"/>
  <c r="Q11" i="34" s="1"/>
  <c r="R11" i="34" s="1"/>
  <c r="S11" i="34" s="1"/>
  <c r="T11" i="34" s="1"/>
  <c r="U11" i="34" s="1"/>
  <c r="V11" i="34" s="1"/>
  <c r="W11" i="34" s="1"/>
  <c r="X11" i="34" s="1"/>
  <c r="Y11" i="34" s="1"/>
  <c r="Z11" i="34" s="1"/>
  <c r="AA11" i="34" s="1"/>
  <c r="AB11" i="34" s="1"/>
  <c r="AC11" i="34" s="1"/>
  <c r="CQ8" i="1"/>
  <c r="BH8" i="27"/>
  <c r="BG6" i="27" l="1"/>
  <c r="CP8" i="1" l="1"/>
  <c r="BG8" i="27"/>
  <c r="BF6" i="27" l="1"/>
  <c r="BI6" i="34" s="1"/>
  <c r="BJ6" i="34" s="1"/>
  <c r="BF8" i="27" l="1"/>
  <c r="CO8" i="1"/>
  <c r="BE6" i="27" l="1"/>
  <c r="CN8" i="1" l="1"/>
  <c r="BE8" i="27"/>
  <c r="BD6" i="27" l="1"/>
  <c r="CM8" i="1" l="1"/>
  <c r="BD8" i="27" l="1"/>
  <c r="BC6" i="27" l="1"/>
  <c r="CL8" i="1" l="1"/>
  <c r="BC8" i="27"/>
  <c r="BB6" i="27" l="1"/>
  <c r="EP6" i="29" l="1"/>
  <c r="FE6" i="29"/>
  <c r="ER6" i="29"/>
  <c r="EZ6" i="29"/>
  <c r="EK6" i="29"/>
  <c r="EF6" i="29"/>
  <c r="EE6" i="29"/>
  <c r="ED6" i="29"/>
  <c r="CK8" i="1" l="1"/>
  <c r="BB8" i="27"/>
  <c r="BA6" i="27" l="1"/>
  <c r="CJ8" i="1" l="1"/>
  <c r="BA8" i="27" l="1"/>
  <c r="AZ6" i="27" l="1"/>
  <c r="Y8" i="1" l="1"/>
  <c r="CI8" i="1"/>
  <c r="EB102" i="26"/>
  <c r="EC102" i="26" s="1"/>
  <c r="EB81" i="26"/>
  <c r="EC81" i="26" s="1"/>
  <c r="AY6" i="27" l="1"/>
  <c r="AY8" i="27" s="1"/>
  <c r="CH8" i="1" l="1"/>
  <c r="AX6" i="27" l="1"/>
  <c r="CG8" i="1" l="1"/>
  <c r="CX60" i="26" l="1"/>
  <c r="CW60" i="26"/>
  <c r="CX50" i="26"/>
  <c r="CW50" i="26"/>
  <c r="CY50" i="26" s="1"/>
  <c r="CX40" i="26"/>
  <c r="CW40" i="26"/>
  <c r="CX30" i="26"/>
  <c r="CW30" i="26"/>
  <c r="CX20" i="26"/>
  <c r="CW20" i="26"/>
  <c r="CU60" i="29"/>
  <c r="CT60" i="29"/>
  <c r="CV60" i="29" s="1"/>
  <c r="CU50" i="29"/>
  <c r="CT50" i="29"/>
  <c r="CV50" i="29" s="1"/>
  <c r="CU40" i="29"/>
  <c r="CT40" i="29"/>
  <c r="CU30" i="29"/>
  <c r="CT30" i="29"/>
  <c r="CU20" i="29"/>
  <c r="CT20" i="29"/>
  <c r="CV20" i="29" s="1"/>
  <c r="CV40" i="29" l="1"/>
  <c r="CV30" i="29"/>
  <c r="CY60" i="26"/>
  <c r="CY40" i="26"/>
  <c r="CY30" i="26"/>
  <c r="CY20" i="26"/>
  <c r="AW6" i="27" l="1"/>
  <c r="CF8" i="1" l="1"/>
  <c r="AV6" i="27" l="1"/>
  <c r="CE8" i="1" l="1"/>
  <c r="AU6" i="27" l="1"/>
  <c r="AT6" i="27" l="1"/>
  <c r="CD8" i="1"/>
  <c r="CC8" i="1" l="1"/>
  <c r="AS6" i="27" l="1"/>
  <c r="CB8" i="1" l="1"/>
  <c r="AR6" i="27" l="1"/>
  <c r="CA8" i="1" l="1"/>
  <c r="AQ6" i="27" l="1"/>
  <c r="BZ8" i="1" l="1"/>
  <c r="AP6" i="27" l="1"/>
  <c r="AZ8" i="27" l="1"/>
  <c r="AX8" i="27"/>
  <c r="BY8" i="1"/>
  <c r="DY90" i="29" l="1"/>
  <c r="AO6" i="27" l="1"/>
  <c r="AO8" i="27" l="1"/>
  <c r="BX8" i="1" l="1"/>
  <c r="AN6" i="27" l="1"/>
  <c r="K14" i="33" l="1"/>
  <c r="K3" i="33"/>
  <c r="K9" i="33" l="1"/>
  <c r="K10" i="33" s="1"/>
  <c r="K11" i="33" s="1"/>
  <c r="K15" i="33" s="1"/>
  <c r="AM6" i="27" s="1"/>
  <c r="AL6" i="27" l="1"/>
  <c r="AL8" i="27" s="1"/>
  <c r="BU34" i="29" l="1"/>
  <c r="BT34" i="29"/>
  <c r="BS34" i="29"/>
  <c r="BR34" i="29"/>
  <c r="BQ34" i="29"/>
  <c r="BP34" i="29"/>
  <c r="BO34" i="29"/>
  <c r="BN34" i="29"/>
  <c r="BM34" i="29"/>
  <c r="BL34" i="29"/>
  <c r="BK34" i="29"/>
  <c r="BJ34" i="29"/>
  <c r="BJ35" i="29" s="1"/>
  <c r="BJ36" i="29" s="1"/>
  <c r="AL5" i="27"/>
  <c r="BM15" i="29"/>
  <c r="BJ15" i="29"/>
  <c r="BJ37" i="29" l="1"/>
  <c r="BJ38" i="29" s="1"/>
  <c r="BK35" i="29" s="1"/>
  <c r="BK37" i="29" s="1"/>
  <c r="BK38" i="29" s="1"/>
  <c r="BL35" i="29" s="1"/>
  <c r="BL37" i="29" s="1"/>
  <c r="BL38" i="29" s="1"/>
  <c r="BM35" i="29" s="1"/>
  <c r="BM37" i="29" s="1"/>
  <c r="BM38" i="29" s="1"/>
  <c r="BN35" i="29" s="1"/>
  <c r="BN37" i="29" s="1"/>
  <c r="BN38" i="29" s="1"/>
  <c r="BO35" i="29" s="1"/>
  <c r="BO37" i="29" s="1"/>
  <c r="BO38" i="29" s="1"/>
  <c r="BP35" i="29" s="1"/>
  <c r="BP37" i="29" s="1"/>
  <c r="BP38" i="29" s="1"/>
  <c r="BQ35" i="29" s="1"/>
  <c r="BQ37" i="29" s="1"/>
  <c r="BQ38" i="29" s="1"/>
  <c r="BR35" i="29" s="1"/>
  <c r="BR37" i="29" s="1"/>
  <c r="BR38" i="29" s="1"/>
  <c r="BS35" i="29" s="1"/>
  <c r="BS37" i="29" s="1"/>
  <c r="BS38" i="29" s="1"/>
  <c r="BT35" i="29" s="1"/>
  <c r="BT37" i="29" s="1"/>
  <c r="BT38" i="29" s="1"/>
  <c r="BU35" i="29" s="1"/>
  <c r="BU37" i="29" s="1"/>
  <c r="BU38" i="29" s="1"/>
  <c r="BK36" i="29" l="1"/>
  <c r="BL36" i="29" s="1"/>
  <c r="BM36" i="29" s="1"/>
  <c r="BN36" i="29" s="1"/>
  <c r="BO36" i="29" s="1"/>
  <c r="BP36" i="29" s="1"/>
  <c r="BQ36" i="29" s="1"/>
  <c r="BR36" i="29" s="1"/>
  <c r="BS36" i="29" s="1"/>
  <c r="BT36" i="29" s="1"/>
  <c r="BU36" i="29" s="1"/>
  <c r="BU17" i="29" l="1"/>
  <c r="BT17" i="29"/>
  <c r="BS17" i="29"/>
  <c r="BR17" i="29"/>
  <c r="BQ17" i="29"/>
  <c r="BP17" i="29"/>
  <c r="BO17" i="29"/>
  <c r="BN17" i="29"/>
  <c r="BL17" i="29"/>
  <c r="BK17" i="29"/>
  <c r="BM17" i="29"/>
  <c r="BJ17" i="29"/>
  <c r="BJ19" i="29" s="1"/>
  <c r="BJ20" i="29" l="1"/>
  <c r="BJ21" i="29"/>
  <c r="BJ22" i="29" s="1"/>
  <c r="BK19" i="29" s="1"/>
  <c r="BK21" i="29" s="1"/>
  <c r="BK22" i="29" s="1"/>
  <c r="BL19" i="29" s="1"/>
  <c r="BL21" i="29" s="1"/>
  <c r="BL22" i="29" s="1"/>
  <c r="BM19" i="29" s="1"/>
  <c r="BM21" i="29" s="1"/>
  <c r="BM22" i="29" s="1"/>
  <c r="BK20" i="29" l="1"/>
  <c r="BL20" i="29" s="1"/>
  <c r="BM20" i="29" s="1"/>
  <c r="BA3" i="29" l="1"/>
  <c r="BA2" i="29"/>
  <c r="BM3" i="26"/>
  <c r="BM2" i="26"/>
  <c r="BM1" i="26" l="1"/>
  <c r="BA1" i="29"/>
  <c r="AK6" i="27" l="1"/>
  <c r="AJ6" i="27" l="1"/>
  <c r="BW8" i="1" l="1"/>
  <c r="BV8" i="1"/>
  <c r="BU8" i="1"/>
  <c r="BT8" i="1"/>
  <c r="BS8" i="1"/>
  <c r="BR8" i="1"/>
  <c r="BQ8" i="1" l="1"/>
  <c r="BP8" i="1" l="1"/>
  <c r="AF6" i="27" l="1"/>
  <c r="AE6" i="27"/>
  <c r="AH6" i="27" l="1"/>
  <c r="AI6" i="27"/>
  <c r="AG6" i="27"/>
  <c r="BO8" i="1"/>
  <c r="AF8" i="27" l="1"/>
  <c r="AT8" i="27"/>
  <c r="AS8" i="27"/>
  <c r="AQ8" i="27"/>
  <c r="AP8" i="27"/>
  <c r="AK8" i="27"/>
  <c r="AI8" i="27"/>
  <c r="AH8" i="27"/>
  <c r="AW8" i="27"/>
  <c r="AV8" i="27"/>
  <c r="AU8" i="27"/>
  <c r="AR8" i="27"/>
  <c r="AN8" i="27"/>
  <c r="AM8" i="27"/>
  <c r="AJ8" i="27"/>
  <c r="AG8" i="27"/>
  <c r="BN8" i="1" l="1"/>
  <c r="AD6" i="27" l="1"/>
  <c r="AD8" i="27" s="1"/>
  <c r="BM6" i="1"/>
  <c r="BM8" i="1" s="1"/>
  <c r="BL8" i="1" l="1"/>
  <c r="BK8" i="1" l="1"/>
  <c r="BJ8" i="1" l="1"/>
  <c r="BI8" i="1"/>
  <c r="BV35" i="29" l="1"/>
  <c r="BW35" i="29" s="1"/>
  <c r="DY80" i="29" l="1"/>
  <c r="DZ80" i="29" s="1"/>
  <c r="T8" i="27" l="1"/>
  <c r="AY8" i="1" l="1"/>
  <c r="D48" i="29" l="1"/>
  <c r="E48" i="29"/>
  <c r="F48" i="29"/>
  <c r="G48" i="29"/>
  <c r="H48" i="29"/>
  <c r="I48" i="29"/>
  <c r="J48" i="29"/>
  <c r="C48" i="29"/>
  <c r="C49" i="29" s="1"/>
  <c r="D38" i="29"/>
  <c r="E38" i="29"/>
  <c r="F38" i="29"/>
  <c r="G38" i="29"/>
  <c r="H38" i="29"/>
  <c r="I38" i="29"/>
  <c r="J38" i="29"/>
  <c r="C38" i="29"/>
  <c r="D28" i="29"/>
  <c r="E28" i="29"/>
  <c r="F28" i="29"/>
  <c r="G28" i="29"/>
  <c r="H28" i="29"/>
  <c r="I28" i="29"/>
  <c r="J28" i="29"/>
  <c r="C28" i="29"/>
  <c r="C29" i="29" s="1"/>
  <c r="D18" i="29"/>
  <c r="E18" i="29"/>
  <c r="F18" i="29"/>
  <c r="G18" i="29"/>
  <c r="H18" i="29"/>
  <c r="I18" i="29"/>
  <c r="J18" i="29"/>
  <c r="C18" i="29"/>
  <c r="J29" i="29" l="1"/>
  <c r="J30" i="29" s="1"/>
  <c r="J39" i="29"/>
  <c r="J40" i="29" s="1"/>
  <c r="J49" i="29"/>
  <c r="J50" i="29" s="1"/>
  <c r="D8" i="29"/>
  <c r="E8" i="29"/>
  <c r="F8" i="29"/>
  <c r="G8" i="29"/>
  <c r="G9" i="29" s="1"/>
  <c r="G10" i="29" s="1"/>
  <c r="H8" i="29"/>
  <c r="I8" i="29"/>
  <c r="J8" i="29"/>
  <c r="C8" i="29"/>
  <c r="E49" i="29"/>
  <c r="D49" i="29"/>
  <c r="D50" i="29" s="1"/>
  <c r="I39" i="29"/>
  <c r="I40" i="29" s="1"/>
  <c r="F39" i="29"/>
  <c r="F40" i="29" s="1"/>
  <c r="E39" i="29"/>
  <c r="E40" i="29" s="1"/>
  <c r="D39" i="29"/>
  <c r="D40" i="29" s="1"/>
  <c r="C39" i="29"/>
  <c r="C40" i="29" s="1"/>
  <c r="I29" i="29"/>
  <c r="I30" i="29" s="1"/>
  <c r="H29" i="29"/>
  <c r="H30" i="29" s="1"/>
  <c r="G29" i="29"/>
  <c r="G30" i="29" s="1"/>
  <c r="H19" i="29"/>
  <c r="H20" i="29" s="1"/>
  <c r="E19" i="29"/>
  <c r="E20" i="29" s="1"/>
  <c r="D19" i="29"/>
  <c r="D20" i="29" s="1"/>
  <c r="C19" i="29"/>
  <c r="C20" i="29" s="1"/>
  <c r="J84" i="29"/>
  <c r="J91" i="29" s="1"/>
  <c r="J47" i="29" s="1"/>
  <c r="J51" i="29" s="1"/>
  <c r="I84" i="29"/>
  <c r="I91" i="29" s="1"/>
  <c r="I47" i="29" s="1"/>
  <c r="H84" i="29"/>
  <c r="H87" i="29" s="1"/>
  <c r="H7" i="29" s="1"/>
  <c r="G84" i="29"/>
  <c r="F84" i="29"/>
  <c r="F90" i="29" s="1"/>
  <c r="F37" i="29" s="1"/>
  <c r="E84" i="29"/>
  <c r="E87" i="29" s="1"/>
  <c r="E7" i="29" s="1"/>
  <c r="D84" i="29"/>
  <c r="D88" i="29" s="1"/>
  <c r="D17" i="29" s="1"/>
  <c r="C84" i="29"/>
  <c r="C76" i="29"/>
  <c r="J67" i="29"/>
  <c r="I67" i="29"/>
  <c r="H67" i="29"/>
  <c r="G67" i="29"/>
  <c r="F67" i="29"/>
  <c r="E67" i="29"/>
  <c r="D67" i="29"/>
  <c r="C67" i="29"/>
  <c r="G87" i="29" l="1"/>
  <c r="G7" i="29" s="1"/>
  <c r="G89" i="29"/>
  <c r="G27" i="29" s="1"/>
  <c r="G31" i="29" s="1"/>
  <c r="C88" i="29"/>
  <c r="C17" i="29" s="1"/>
  <c r="C89" i="29"/>
  <c r="C27" i="29" s="1"/>
  <c r="C31" i="29" s="1"/>
  <c r="F89" i="29"/>
  <c r="F27" i="29" s="1"/>
  <c r="F31" i="29" s="1"/>
  <c r="C91" i="29"/>
  <c r="C47" i="29" s="1"/>
  <c r="C51" i="29" s="1"/>
  <c r="C52" i="29" s="1"/>
  <c r="C9" i="29"/>
  <c r="C10" i="29" s="1"/>
  <c r="C90" i="29"/>
  <c r="C37" i="29" s="1"/>
  <c r="D89" i="29"/>
  <c r="D27" i="29" s="1"/>
  <c r="D90" i="29"/>
  <c r="D37" i="29" s="1"/>
  <c r="D41" i="29" s="1"/>
  <c r="E91" i="29"/>
  <c r="E47" i="29" s="1"/>
  <c r="E51" i="29" s="1"/>
  <c r="E89" i="29"/>
  <c r="E27" i="29" s="1"/>
  <c r="E31" i="29" s="1"/>
  <c r="E90" i="29"/>
  <c r="E37" i="29" s="1"/>
  <c r="F88" i="29"/>
  <c r="F17" i="29" s="1"/>
  <c r="F21" i="29" s="1"/>
  <c r="E88" i="29"/>
  <c r="E17" i="29" s="1"/>
  <c r="I89" i="29"/>
  <c r="I27" i="29" s="1"/>
  <c r="E50" i="29"/>
  <c r="C87" i="29"/>
  <c r="I51" i="29"/>
  <c r="I87" i="29"/>
  <c r="F87" i="29"/>
  <c r="F7" i="29" s="1"/>
  <c r="F11" i="29" s="1"/>
  <c r="H91" i="29"/>
  <c r="H47" i="29" s="1"/>
  <c r="H51" i="29" s="1"/>
  <c r="I90" i="29"/>
  <c r="I37" i="29" s="1"/>
  <c r="E11" i="29"/>
  <c r="I88" i="29"/>
  <c r="I17" i="29" s="1"/>
  <c r="I21" i="29" s="1"/>
  <c r="G91" i="29"/>
  <c r="G47" i="29" s="1"/>
  <c r="G51" i="29" s="1"/>
  <c r="H88" i="29"/>
  <c r="H17" i="29" s="1"/>
  <c r="F91" i="29"/>
  <c r="H11" i="29"/>
  <c r="H89" i="29"/>
  <c r="H27" i="29" s="1"/>
  <c r="H31" i="29" s="1"/>
  <c r="D87" i="29"/>
  <c r="D7" i="29" s="1"/>
  <c r="D11" i="29" s="1"/>
  <c r="G11" i="29"/>
  <c r="J90" i="29"/>
  <c r="J37" i="29" s="1"/>
  <c r="J41" i="29" s="1"/>
  <c r="G88" i="29"/>
  <c r="G17" i="29" s="1"/>
  <c r="D91" i="29"/>
  <c r="D47" i="29" s="1"/>
  <c r="D51" i="29" s="1"/>
  <c r="D9" i="29"/>
  <c r="D10" i="29" s="1"/>
  <c r="I41" i="29"/>
  <c r="H90" i="29"/>
  <c r="H37" i="29" s="1"/>
  <c r="H41" i="29" s="1"/>
  <c r="E9" i="29"/>
  <c r="E10" i="29" s="1"/>
  <c r="G90" i="29"/>
  <c r="G37" i="29" s="1"/>
  <c r="G41" i="29" s="1"/>
  <c r="G39" i="29"/>
  <c r="G40" i="29" s="1"/>
  <c r="J88" i="29"/>
  <c r="J17" i="29" s="1"/>
  <c r="J21" i="29" s="1"/>
  <c r="H9" i="29"/>
  <c r="H10" i="29" s="1"/>
  <c r="F29" i="29"/>
  <c r="F30" i="29" s="1"/>
  <c r="H39" i="29"/>
  <c r="H40" i="29" s="1"/>
  <c r="J89" i="29"/>
  <c r="J27" i="29" s="1"/>
  <c r="J31" i="29" s="1"/>
  <c r="I9" i="29"/>
  <c r="I10" i="29" s="1"/>
  <c r="F19" i="29"/>
  <c r="F20" i="29" s="1"/>
  <c r="J9" i="29"/>
  <c r="J10" i="29" s="1"/>
  <c r="J87" i="29"/>
  <c r="J7" i="29" s="1"/>
  <c r="J11" i="29" s="1"/>
  <c r="G21" i="29"/>
  <c r="G19" i="29"/>
  <c r="G20" i="29" s="1"/>
  <c r="D29" i="29"/>
  <c r="D30" i="29" s="1"/>
  <c r="D31" i="29"/>
  <c r="I19" i="29"/>
  <c r="I20" i="29" s="1"/>
  <c r="C41" i="29"/>
  <c r="C42" i="29" s="1"/>
  <c r="H21" i="29"/>
  <c r="I31" i="29"/>
  <c r="C21" i="29"/>
  <c r="C22" i="29" s="1"/>
  <c r="D21" i="29"/>
  <c r="F9" i="29"/>
  <c r="F10" i="29" s="1"/>
  <c r="E41" i="29"/>
  <c r="E21" i="29"/>
  <c r="J19" i="29"/>
  <c r="J20" i="29" s="1"/>
  <c r="F41" i="29"/>
  <c r="F49" i="29"/>
  <c r="C30" i="29"/>
  <c r="G49" i="29"/>
  <c r="H49" i="29"/>
  <c r="E29" i="29"/>
  <c r="E30" i="29" s="1"/>
  <c r="I49" i="29"/>
  <c r="E76" i="29"/>
  <c r="D76" i="29"/>
  <c r="G76" i="29"/>
  <c r="H76" i="29"/>
  <c r="I76" i="29"/>
  <c r="F76" i="29"/>
  <c r="J76" i="29"/>
  <c r="AP51" i="26"/>
  <c r="AO52" i="26"/>
  <c r="AO51" i="26"/>
  <c r="C92" i="29" l="1"/>
  <c r="F92" i="29"/>
  <c r="F47" i="29"/>
  <c r="F51" i="29" s="1"/>
  <c r="C32" i="29"/>
  <c r="C33" i="29" s="1"/>
  <c r="C34" i="29" s="1"/>
  <c r="D32" i="29" s="1"/>
  <c r="D33" i="29" s="1"/>
  <c r="D34" i="29" s="1"/>
  <c r="E32" i="29" s="1"/>
  <c r="E33" i="29" s="1"/>
  <c r="C7" i="29"/>
  <c r="C11" i="29" s="1"/>
  <c r="E92" i="29"/>
  <c r="I92" i="29"/>
  <c r="I7" i="29"/>
  <c r="I11" i="29" s="1"/>
  <c r="G92" i="29"/>
  <c r="J92" i="29"/>
  <c r="C53" i="29"/>
  <c r="C54" i="29" s="1"/>
  <c r="D52" i="29" s="1"/>
  <c r="H92" i="29"/>
  <c r="D92" i="29"/>
  <c r="C50" i="29"/>
  <c r="C23" i="29"/>
  <c r="C24" i="29" s="1"/>
  <c r="D22" i="29" s="1"/>
  <c r="D23" i="29" s="1"/>
  <c r="F50" i="29"/>
  <c r="I50" i="29"/>
  <c r="C43" i="29"/>
  <c r="C44" i="29" s="1"/>
  <c r="H50" i="29"/>
  <c r="G50" i="29"/>
  <c r="C12" i="29" l="1"/>
  <c r="C13" i="29" s="1"/>
  <c r="C14" i="29" s="1"/>
  <c r="D12" i="29" s="1"/>
  <c r="D13" i="29" s="1"/>
  <c r="D14" i="29" s="1"/>
  <c r="D42" i="29"/>
  <c r="D43" i="29" s="1"/>
  <c r="D44" i="29" s="1"/>
  <c r="E42" i="29" s="1"/>
  <c r="E43" i="29" s="1"/>
  <c r="E44" i="29" s="1"/>
  <c r="F42" i="29" s="1"/>
  <c r="E34" i="29"/>
  <c r="D24" i="29"/>
  <c r="D53" i="29"/>
  <c r="D54" i="29" s="1"/>
  <c r="E52" i="29" s="1"/>
  <c r="E53" i="29" s="1"/>
  <c r="E12" i="29" l="1"/>
  <c r="E13" i="29" s="1"/>
  <c r="E14" i="29" s="1"/>
  <c r="F32" i="29"/>
  <c r="F33" i="29" s="1"/>
  <c r="F34" i="29" s="1"/>
  <c r="F43" i="29"/>
  <c r="F44" i="29" s="1"/>
  <c r="G42" i="29" s="1"/>
  <c r="E22" i="29"/>
  <c r="E54" i="29"/>
  <c r="F52" i="29" s="1"/>
  <c r="F53" i="29" s="1"/>
  <c r="G32" i="29" l="1"/>
  <c r="G33" i="29" s="1"/>
  <c r="G34" i="29" s="1"/>
  <c r="F12" i="29"/>
  <c r="F13" i="29" s="1"/>
  <c r="F14" i="29" s="1"/>
  <c r="G43" i="29"/>
  <c r="G44" i="29" s="1"/>
  <c r="H42" i="29" s="1"/>
  <c r="E23" i="29"/>
  <c r="E24" i="29" s="1"/>
  <c r="F54" i="29"/>
  <c r="G52" i="29" s="1"/>
  <c r="G53" i="29" s="1"/>
  <c r="G12" i="29" l="1"/>
  <c r="G13" i="29" s="1"/>
  <c r="G14" i="29" s="1"/>
  <c r="H32" i="29"/>
  <c r="H33" i="29" s="1"/>
  <c r="H34" i="29" s="1"/>
  <c r="H43" i="29"/>
  <c r="H44" i="29" s="1"/>
  <c r="I42" i="29" s="1"/>
  <c r="F22" i="29"/>
  <c r="G54" i="29"/>
  <c r="H52" i="29" s="1"/>
  <c r="H53" i="29" s="1"/>
  <c r="I32" i="29" l="1"/>
  <c r="I33" i="29" s="1"/>
  <c r="I34" i="29" s="1"/>
  <c r="H12" i="29"/>
  <c r="H13" i="29" s="1"/>
  <c r="H14" i="29" s="1"/>
  <c r="I12" i="29" s="1"/>
  <c r="I13" i="29" s="1"/>
  <c r="I14" i="29" s="1"/>
  <c r="I43" i="29"/>
  <c r="I44" i="29" s="1"/>
  <c r="J42" i="29" s="1"/>
  <c r="F23" i="29"/>
  <c r="F24" i="29" s="1"/>
  <c r="H54" i="29"/>
  <c r="I52" i="29" s="1"/>
  <c r="I53" i="29" s="1"/>
  <c r="J12" i="29" l="1"/>
  <c r="J13" i="29" s="1"/>
  <c r="J14" i="29" s="1"/>
  <c r="J32" i="29"/>
  <c r="J33" i="29" s="1"/>
  <c r="J34" i="29" s="1"/>
  <c r="J43" i="29"/>
  <c r="J44" i="29" s="1"/>
  <c r="G22" i="29"/>
  <c r="I54" i="29"/>
  <c r="J52" i="29" s="1"/>
  <c r="J53" i="29" s="1"/>
  <c r="AR56" i="26"/>
  <c r="AQ56" i="26"/>
  <c r="AP56" i="26"/>
  <c r="AO56" i="26"/>
  <c r="AN56" i="26"/>
  <c r="AM56" i="26"/>
  <c r="AL56" i="26"/>
  <c r="AK56" i="26"/>
  <c r="AJ56" i="26"/>
  <c r="AI56" i="26"/>
  <c r="AH56" i="26"/>
  <c r="AG56" i="26"/>
  <c r="AF56" i="26"/>
  <c r="AE56" i="26"/>
  <c r="AD56" i="26"/>
  <c r="AC56" i="26"/>
  <c r="AB56" i="26"/>
  <c r="AA56" i="26"/>
  <c r="Z56" i="26"/>
  <c r="Y56" i="26"/>
  <c r="X56" i="26"/>
  <c r="W56" i="26"/>
  <c r="U56" i="26"/>
  <c r="T56" i="26"/>
  <c r="S56" i="26"/>
  <c r="R56" i="26"/>
  <c r="Q56" i="26"/>
  <c r="P56" i="26"/>
  <c r="O56" i="26"/>
  <c r="N56" i="26"/>
  <c r="M56" i="26"/>
  <c r="L56" i="26"/>
  <c r="K56" i="26"/>
  <c r="J56" i="26"/>
  <c r="I56" i="26"/>
  <c r="H56" i="26"/>
  <c r="G56" i="26"/>
  <c r="F56" i="26"/>
  <c r="E56" i="26"/>
  <c r="AR55" i="26"/>
  <c r="AQ55" i="26"/>
  <c r="AP55" i="26"/>
  <c r="AO55" i="26"/>
  <c r="AN55" i="26"/>
  <c r="AM55" i="26"/>
  <c r="AL55" i="26"/>
  <c r="AK55" i="26"/>
  <c r="AJ55" i="26"/>
  <c r="AI55" i="26"/>
  <c r="AH55" i="26"/>
  <c r="AG55" i="26"/>
  <c r="AF55" i="26"/>
  <c r="AE55" i="26"/>
  <c r="AD55" i="26"/>
  <c r="AC55" i="26"/>
  <c r="AB55" i="26"/>
  <c r="AA55" i="26"/>
  <c r="Z55" i="26"/>
  <c r="Y55" i="26"/>
  <c r="X55" i="26"/>
  <c r="W55" i="26"/>
  <c r="V55" i="26"/>
  <c r="U55" i="26"/>
  <c r="T55" i="26"/>
  <c r="S55" i="26"/>
  <c r="R55" i="26"/>
  <c r="Q55" i="26"/>
  <c r="P55" i="26"/>
  <c r="O55" i="26"/>
  <c r="N55" i="26"/>
  <c r="M55" i="26"/>
  <c r="L55" i="26"/>
  <c r="K55" i="26"/>
  <c r="J55" i="26"/>
  <c r="I55" i="26"/>
  <c r="H55" i="26"/>
  <c r="G55" i="26"/>
  <c r="F55" i="26"/>
  <c r="E55" i="26"/>
  <c r="AR54" i="26"/>
  <c r="AQ54" i="26"/>
  <c r="AP54" i="26"/>
  <c r="AO54" i="26"/>
  <c r="AN54" i="26"/>
  <c r="AM54" i="26"/>
  <c r="AL54" i="26"/>
  <c r="AK54" i="26"/>
  <c r="AJ54" i="26"/>
  <c r="AI54" i="26"/>
  <c r="AH54" i="26"/>
  <c r="AG54" i="26"/>
  <c r="AF54" i="26"/>
  <c r="AE54" i="26"/>
  <c r="AD54" i="26"/>
  <c r="AC54" i="26"/>
  <c r="AB54" i="26"/>
  <c r="AA54" i="26"/>
  <c r="Z54" i="26"/>
  <c r="Y54" i="26"/>
  <c r="X54" i="26"/>
  <c r="W54" i="26"/>
  <c r="V54" i="26"/>
  <c r="U54" i="26"/>
  <c r="T54" i="26"/>
  <c r="S54" i="26"/>
  <c r="R54" i="26"/>
  <c r="Q54" i="26"/>
  <c r="P54" i="26"/>
  <c r="O54" i="26"/>
  <c r="N54" i="26"/>
  <c r="M54" i="26"/>
  <c r="L54" i="26"/>
  <c r="K54" i="26"/>
  <c r="J54" i="26"/>
  <c r="I54" i="26"/>
  <c r="H54" i="26"/>
  <c r="G54" i="26"/>
  <c r="F54" i="26"/>
  <c r="E54" i="26"/>
  <c r="AR53" i="26"/>
  <c r="AQ53" i="26"/>
  <c r="AP53" i="26"/>
  <c r="AO53" i="26"/>
  <c r="AO57" i="26" s="1"/>
  <c r="AO31" i="26" s="1"/>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AR52" i="26"/>
  <c r="AQ52" i="26"/>
  <c r="AP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AR51" i="26"/>
  <c r="AR57" i="26" s="1"/>
  <c r="AR31" i="26" s="1"/>
  <c r="AQ51" i="26"/>
  <c r="AP57" i="26"/>
  <c r="AP31" i="26" s="1"/>
  <c r="AN51" i="26"/>
  <c r="AN57" i="26" s="1"/>
  <c r="AN31" i="26" s="1"/>
  <c r="AM51" i="26"/>
  <c r="AL51" i="26"/>
  <c r="AL57" i="26" s="1"/>
  <c r="AL31" i="26" s="1"/>
  <c r="AK51" i="26"/>
  <c r="AJ51" i="26"/>
  <c r="AJ57" i="26" s="1"/>
  <c r="AJ31" i="26" s="1"/>
  <c r="AI51" i="26"/>
  <c r="AH51" i="26"/>
  <c r="AH57" i="26" s="1"/>
  <c r="AH31" i="26" s="1"/>
  <c r="AG51" i="26"/>
  <c r="AF51" i="26"/>
  <c r="AF57" i="26" s="1"/>
  <c r="AF31" i="26" s="1"/>
  <c r="AE51" i="26"/>
  <c r="AD51" i="26"/>
  <c r="AD57" i="26" s="1"/>
  <c r="AD31" i="26" s="1"/>
  <c r="AC51" i="26"/>
  <c r="AB51" i="26"/>
  <c r="AB57" i="26" s="1"/>
  <c r="AB31" i="26" s="1"/>
  <c r="AA51" i="26"/>
  <c r="Z51" i="26"/>
  <c r="Z57" i="26" s="1"/>
  <c r="Z31" i="26" s="1"/>
  <c r="Y51" i="26"/>
  <c r="X51" i="26"/>
  <c r="X57" i="26" s="1"/>
  <c r="X31" i="26" s="1"/>
  <c r="W51" i="26"/>
  <c r="V51" i="26"/>
  <c r="U51" i="26"/>
  <c r="T51" i="26"/>
  <c r="T57" i="26" s="1"/>
  <c r="T31" i="26" s="1"/>
  <c r="S51" i="26"/>
  <c r="R51" i="26"/>
  <c r="R57" i="26" s="1"/>
  <c r="R31" i="26" s="1"/>
  <c r="Q51" i="26"/>
  <c r="P51" i="26"/>
  <c r="P57" i="26" s="1"/>
  <c r="P31" i="26" s="1"/>
  <c r="O51" i="26"/>
  <c r="N51" i="26"/>
  <c r="N57" i="26" s="1"/>
  <c r="N31" i="26" s="1"/>
  <c r="N35" i="26" s="1"/>
  <c r="M51" i="26"/>
  <c r="L51" i="26"/>
  <c r="L57" i="26" s="1"/>
  <c r="L31" i="26" s="1"/>
  <c r="L35" i="26" s="1"/>
  <c r="K51" i="26"/>
  <c r="J51" i="26"/>
  <c r="J57" i="26" s="1"/>
  <c r="J31" i="26" s="1"/>
  <c r="J35" i="26" s="1"/>
  <c r="I51" i="26"/>
  <c r="H51" i="26"/>
  <c r="H57" i="26" s="1"/>
  <c r="H31" i="26" s="1"/>
  <c r="H35" i="26" s="1"/>
  <c r="G51" i="26"/>
  <c r="F51" i="26"/>
  <c r="F57" i="26" s="1"/>
  <c r="F31" i="26" s="1"/>
  <c r="F35" i="26" s="1"/>
  <c r="E51" i="26"/>
  <c r="AR48" i="26"/>
  <c r="AQ48" i="26"/>
  <c r="AP48" i="26"/>
  <c r="AO48" i="26"/>
  <c r="AN48" i="26"/>
  <c r="AM48" i="26"/>
  <c r="AL48" i="26"/>
  <c r="AK48" i="26"/>
  <c r="AJ48" i="26"/>
  <c r="AI48" i="26"/>
  <c r="AH48" i="26"/>
  <c r="AG48" i="26"/>
  <c r="AF48" i="26"/>
  <c r="AE48" i="26"/>
  <c r="AD48" i="26"/>
  <c r="AC48" i="26"/>
  <c r="AB48" i="26"/>
  <c r="AA48" i="26"/>
  <c r="Z48" i="26"/>
  <c r="Y48" i="26"/>
  <c r="X48" i="26"/>
  <c r="W48" i="26"/>
  <c r="V48" i="26"/>
  <c r="U48" i="26"/>
  <c r="T48" i="26"/>
  <c r="S48" i="26"/>
  <c r="R48" i="26"/>
  <c r="Q48" i="26"/>
  <c r="P48" i="26"/>
  <c r="O48" i="26"/>
  <c r="N48" i="26"/>
  <c r="M48" i="26"/>
  <c r="L48" i="26"/>
  <c r="K48" i="26"/>
  <c r="J48" i="26"/>
  <c r="I48" i="26"/>
  <c r="H48" i="26"/>
  <c r="G48" i="26"/>
  <c r="F48" i="26"/>
  <c r="E48" i="26"/>
  <c r="V56" i="26"/>
  <c r="R32" i="26"/>
  <c r="S32" i="26"/>
  <c r="T32" i="26"/>
  <c r="U32" i="26"/>
  <c r="V32" i="26"/>
  <c r="W32" i="26"/>
  <c r="X32" i="26"/>
  <c r="Y32" i="26"/>
  <c r="Z32" i="26"/>
  <c r="AA32" i="26"/>
  <c r="AB32" i="26"/>
  <c r="AC32" i="26"/>
  <c r="AD32" i="26"/>
  <c r="AE32" i="26"/>
  <c r="AF32" i="26"/>
  <c r="AG32" i="26"/>
  <c r="AH32" i="26"/>
  <c r="AI32" i="26"/>
  <c r="AJ32" i="26"/>
  <c r="AK32" i="26"/>
  <c r="AL32" i="26"/>
  <c r="AM32" i="26"/>
  <c r="AN32" i="26"/>
  <c r="AO32" i="26"/>
  <c r="AP32" i="26"/>
  <c r="AQ32" i="26"/>
  <c r="AR32" i="26"/>
  <c r="E57" i="26" l="1"/>
  <c r="E31" i="26" s="1"/>
  <c r="E35" i="26" s="1"/>
  <c r="G57" i="26"/>
  <c r="G31" i="26" s="1"/>
  <c r="G35" i="26" s="1"/>
  <c r="I57" i="26"/>
  <c r="I31" i="26" s="1"/>
  <c r="I35" i="26" s="1"/>
  <c r="K57" i="26"/>
  <c r="K31" i="26" s="1"/>
  <c r="K35" i="26" s="1"/>
  <c r="M57" i="26"/>
  <c r="M31" i="26" s="1"/>
  <c r="M35" i="26" s="1"/>
  <c r="O57" i="26"/>
  <c r="O31" i="26" s="1"/>
  <c r="S57" i="26"/>
  <c r="S31" i="26" s="1"/>
  <c r="U57" i="26"/>
  <c r="U31" i="26" s="1"/>
  <c r="W57" i="26"/>
  <c r="W31" i="26" s="1"/>
  <c r="Y57" i="26"/>
  <c r="Y31" i="26" s="1"/>
  <c r="AA57" i="26"/>
  <c r="AA31" i="26" s="1"/>
  <c r="AC57" i="26"/>
  <c r="AC31" i="26" s="1"/>
  <c r="AE57" i="26"/>
  <c r="AE31" i="26" s="1"/>
  <c r="AG57" i="26"/>
  <c r="AG31" i="26" s="1"/>
  <c r="AI57" i="26"/>
  <c r="AI31" i="26" s="1"/>
  <c r="AK57" i="26"/>
  <c r="AK31" i="26" s="1"/>
  <c r="AM57" i="26"/>
  <c r="AM31" i="26" s="1"/>
  <c r="AQ57" i="26"/>
  <c r="AQ31" i="26" s="1"/>
  <c r="G23" i="29"/>
  <c r="G24" i="29" s="1"/>
  <c r="J54" i="29"/>
  <c r="E36" i="26"/>
  <c r="E37" i="26" s="1"/>
  <c r="V57" i="26"/>
  <c r="V31" i="26" s="1"/>
  <c r="Q57" i="26"/>
  <c r="Q31" i="26" s="1"/>
  <c r="H22" i="29" l="1"/>
  <c r="H23" i="29" s="1"/>
  <c r="H24" i="29" s="1"/>
  <c r="E38" i="26"/>
  <c r="E39" i="26" s="1"/>
  <c r="I22" i="29" l="1"/>
  <c r="I23" i="29" s="1"/>
  <c r="I24" i="29" s="1"/>
  <c r="F36" i="26"/>
  <c r="J22" i="29" l="1"/>
  <c r="F38" i="26"/>
  <c r="F39" i="26" s="1"/>
  <c r="G36" i="26" s="1"/>
  <c r="G38" i="26" s="1"/>
  <c r="G39" i="26" s="1"/>
  <c r="H36" i="26" s="1"/>
  <c r="H38" i="26" s="1"/>
  <c r="H39" i="26" s="1"/>
  <c r="I36" i="26" s="1"/>
  <c r="I38" i="26" s="1"/>
  <c r="I39" i="26" s="1"/>
  <c r="J36" i="26" s="1"/>
  <c r="J38" i="26" s="1"/>
  <c r="J39" i="26" s="1"/>
  <c r="F37" i="26"/>
  <c r="J23" i="29" l="1"/>
  <c r="J24" i="29" s="1"/>
  <c r="G37" i="26"/>
  <c r="H37" i="26" s="1"/>
  <c r="I37" i="26" s="1"/>
  <c r="J37" i="26" s="1"/>
  <c r="K36" i="26"/>
  <c r="K38" i="26" s="1"/>
  <c r="K39" i="26" s="1"/>
  <c r="K37" i="26" l="1"/>
  <c r="L36" i="26"/>
  <c r="L38" i="26" s="1"/>
  <c r="L39" i="26" s="1"/>
  <c r="L37" i="26" l="1"/>
  <c r="M36" i="26"/>
  <c r="M38" i="26" s="1"/>
  <c r="M39" i="26" s="1"/>
  <c r="M37" i="26" l="1"/>
  <c r="N36" i="26"/>
  <c r="N38" i="26" s="1"/>
  <c r="N39" i="26" s="1"/>
  <c r="N37" i="26" l="1"/>
  <c r="AN33" i="26" l="1"/>
  <c r="AN34" i="26" s="1"/>
  <c r="AN35" i="26" s="1"/>
  <c r="AZ8" i="1" l="1"/>
  <c r="BA8" i="1"/>
  <c r="BB8" i="1"/>
  <c r="BC8" i="1"/>
  <c r="BD8" i="1"/>
  <c r="BE8" i="1"/>
  <c r="BF8" i="1"/>
  <c r="BG8" i="1"/>
  <c r="BH8" i="1"/>
  <c r="C8" i="27" l="1"/>
  <c r="C10" i="27" s="1"/>
  <c r="D8" i="27"/>
  <c r="AE8" i="27"/>
  <c r="AC8" i="27"/>
  <c r="AB8" i="27"/>
  <c r="AA8" i="27"/>
  <c r="Z8" i="27"/>
  <c r="Y8" i="27"/>
  <c r="X8" i="27"/>
  <c r="W8" i="27"/>
  <c r="V8" i="27"/>
  <c r="U8" i="27"/>
  <c r="S8" i="27"/>
  <c r="R8" i="27"/>
  <c r="Q8" i="27"/>
  <c r="P8" i="27"/>
  <c r="N8" i="27"/>
  <c r="M8" i="27"/>
  <c r="L8" i="27"/>
  <c r="K8" i="27"/>
  <c r="J8" i="27"/>
  <c r="I8" i="27"/>
  <c r="H8" i="27"/>
  <c r="G8" i="27"/>
  <c r="F8" i="27"/>
  <c r="E8" i="27"/>
  <c r="O8" i="27"/>
  <c r="C12" i="27" l="1"/>
  <c r="C13" i="27" s="1"/>
  <c r="D10" i="27" s="1"/>
  <c r="C11" i="27"/>
  <c r="D12" i="27" l="1"/>
  <c r="D13" i="27" s="1"/>
  <c r="E10" i="27" s="1"/>
  <c r="D11" i="27"/>
  <c r="K42" i="29" l="1"/>
  <c r="L42" i="29" s="1"/>
  <c r="K32" i="29"/>
  <c r="L32" i="29" s="1"/>
  <c r="K22" i="29"/>
  <c r="L22" i="29" s="1"/>
  <c r="K12" i="29" l="1"/>
  <c r="X8" i="1" l="1"/>
  <c r="P7" i="1"/>
  <c r="P8" i="1" s="1"/>
  <c r="E8" i="1"/>
  <c r="E10" i="1" s="1"/>
  <c r="E11" i="1" s="1"/>
  <c r="F8" i="1"/>
  <c r="G8" i="1"/>
  <c r="H8" i="1"/>
  <c r="I8" i="1"/>
  <c r="J8" i="1"/>
  <c r="K8" i="1"/>
  <c r="L8" i="1"/>
  <c r="M8" i="1"/>
  <c r="N8" i="1"/>
  <c r="O8" i="1"/>
  <c r="Q8" i="1"/>
  <c r="R8" i="1"/>
  <c r="S8" i="1"/>
  <c r="T8" i="1"/>
  <c r="U8" i="1"/>
  <c r="V8" i="1"/>
  <c r="W8" i="1"/>
  <c r="Z8" i="1"/>
  <c r="AA8" i="1"/>
  <c r="AB8" i="1"/>
  <c r="AC8" i="1"/>
  <c r="AD8" i="1"/>
  <c r="AE8" i="1"/>
  <c r="AF8" i="1"/>
  <c r="AG8" i="1"/>
  <c r="AH8" i="1"/>
  <c r="AI8" i="1"/>
  <c r="AJ8" i="1"/>
  <c r="AK8" i="1"/>
  <c r="AL8" i="1"/>
  <c r="AM8" i="1"/>
  <c r="AN8" i="1"/>
  <c r="AO8" i="1"/>
  <c r="AP8" i="1"/>
  <c r="AQ8" i="1"/>
  <c r="AR8" i="1"/>
  <c r="AS8" i="1"/>
  <c r="AT8" i="1"/>
  <c r="AU8" i="1"/>
  <c r="AV8" i="1"/>
  <c r="AW8" i="1"/>
  <c r="AX8" i="1"/>
  <c r="P9" i="26"/>
  <c r="O9" i="26"/>
  <c r="N9" i="26"/>
  <c r="M9" i="26"/>
  <c r="K9" i="26"/>
  <c r="J9" i="26"/>
  <c r="I9" i="26"/>
  <c r="H9" i="26"/>
  <c r="G9" i="26"/>
  <c r="F9" i="26"/>
  <c r="E9" i="26"/>
  <c r="D9" i="26"/>
  <c r="L7" i="26"/>
  <c r="L9" i="26" s="1"/>
  <c r="Q7" i="26" l="1"/>
  <c r="Q9" i="26" s="1"/>
  <c r="D11" i="26"/>
  <c r="D13" i="26" s="1"/>
  <c r="D14" i="26" s="1"/>
  <c r="E11" i="26" s="1"/>
  <c r="E13" i="26" s="1"/>
  <c r="E14" i="26" s="1"/>
  <c r="F11" i="26" s="1"/>
  <c r="F13" i="26" s="1"/>
  <c r="F14" i="26" s="1"/>
  <c r="G11" i="26" s="1"/>
  <c r="G13" i="26" s="1"/>
  <c r="G14" i="26" s="1"/>
  <c r="H11" i="26" s="1"/>
  <c r="H13" i="26" s="1"/>
  <c r="H14" i="26" s="1"/>
  <c r="I11" i="26" s="1"/>
  <c r="I13" i="26" s="1"/>
  <c r="I14" i="26" s="1"/>
  <c r="J11" i="26" s="1"/>
  <c r="J13" i="26" s="1"/>
  <c r="J14" i="26" s="1"/>
  <c r="K11" i="26" s="1"/>
  <c r="K13" i="26" s="1"/>
  <c r="K14" i="26" s="1"/>
  <c r="L11" i="26" s="1"/>
  <c r="L13" i="26" s="1"/>
  <c r="L14" i="26" s="1"/>
  <c r="M11" i="26" s="1"/>
  <c r="M13" i="26" s="1"/>
  <c r="M14" i="26" s="1"/>
  <c r="N11" i="26" s="1"/>
  <c r="N13" i="26" s="1"/>
  <c r="N14" i="26" s="1"/>
  <c r="O11" i="26" s="1"/>
  <c r="O13" i="26" s="1"/>
  <c r="O14" i="26" s="1"/>
  <c r="P11" i="26" s="1"/>
  <c r="P13" i="26" s="1"/>
  <c r="P14" i="26" s="1"/>
  <c r="Q11" i="26" s="1"/>
  <c r="Q13" i="26" s="1"/>
  <c r="Q14" i="26" s="1"/>
  <c r="AR33" i="26"/>
  <c r="AR34" i="26" s="1"/>
  <c r="AR35" i="26" s="1"/>
  <c r="AP33" i="26"/>
  <c r="AP34" i="26" s="1"/>
  <c r="AP35" i="26" s="1"/>
  <c r="E12" i="1"/>
  <c r="E13" i="1" s="1"/>
  <c r="F10" i="1"/>
  <c r="F12" i="1" s="1"/>
  <c r="F13" i="1" s="1"/>
  <c r="D12" i="26" l="1"/>
  <c r="E12" i="26" s="1"/>
  <c r="F12" i="26" s="1"/>
  <c r="G12" i="26" s="1"/>
  <c r="H12" i="26" s="1"/>
  <c r="I12" i="26" s="1"/>
  <c r="J12" i="26" s="1"/>
  <c r="K12" i="26" s="1"/>
  <c r="L12" i="26" s="1"/>
  <c r="M12" i="26" s="1"/>
  <c r="N12" i="26" s="1"/>
  <c r="O12" i="26" s="1"/>
  <c r="P12" i="26" s="1"/>
  <c r="Q12" i="26" s="1"/>
  <c r="G10" i="1"/>
  <c r="G12" i="1" s="1"/>
  <c r="G13" i="1" s="1"/>
  <c r="F11" i="1"/>
  <c r="G11" i="1" l="1"/>
  <c r="AO33" i="26"/>
  <c r="AO34" i="26" s="1"/>
  <c r="AO35" i="26" s="1"/>
  <c r="Y5" i="1"/>
  <c r="AQ33" i="26"/>
  <c r="AQ34" i="26" s="1"/>
  <c r="AQ35" i="26" s="1"/>
  <c r="AB33" i="26"/>
  <c r="AB34" i="26" s="1"/>
  <c r="AB35" i="26" s="1"/>
  <c r="H10" i="1"/>
  <c r="H12" i="1" s="1"/>
  <c r="H13" i="1" s="1"/>
  <c r="Q33" i="26"/>
  <c r="Q34" i="26" s="1"/>
  <c r="Q35" i="26" s="1"/>
  <c r="P33" i="26"/>
  <c r="P34" i="26" s="1"/>
  <c r="P35" i="26" s="1"/>
  <c r="O33" i="26"/>
  <c r="O34" i="26" s="1"/>
  <c r="O35" i="26" s="1"/>
  <c r="O36" i="26" s="1"/>
  <c r="H11" i="1" l="1"/>
  <c r="R33" i="26"/>
  <c r="R34" i="26" s="1"/>
  <c r="R35" i="26" s="1"/>
  <c r="O37" i="26"/>
  <c r="O38" i="26"/>
  <c r="O39" i="26" s="1"/>
  <c r="P36" i="26" s="1"/>
  <c r="AC33" i="26"/>
  <c r="AC34" i="26" s="1"/>
  <c r="AC35" i="26" s="1"/>
  <c r="I10" i="1"/>
  <c r="I12" i="1" s="1"/>
  <c r="I13" i="1" s="1"/>
  <c r="P38" i="26" l="1"/>
  <c r="P39" i="26" s="1"/>
  <c r="Q36" i="26" s="1"/>
  <c r="P37" i="26"/>
  <c r="S33" i="26"/>
  <c r="S34" i="26" s="1"/>
  <c r="S35" i="26" s="1"/>
  <c r="AD33" i="26"/>
  <c r="AD34" i="26" s="1"/>
  <c r="AD35" i="26" s="1"/>
  <c r="I11" i="1"/>
  <c r="J10" i="1"/>
  <c r="J12" i="1" s="1"/>
  <c r="J13" i="1" s="1"/>
  <c r="Q38" i="26" l="1"/>
  <c r="Q39" i="26" s="1"/>
  <c r="R36" i="26" s="1"/>
  <c r="Q37" i="26"/>
  <c r="AE33" i="26"/>
  <c r="AE34" i="26" s="1"/>
  <c r="AE35" i="26" s="1"/>
  <c r="T33" i="26"/>
  <c r="T34" i="26" s="1"/>
  <c r="T35" i="26" s="1"/>
  <c r="J11" i="1"/>
  <c r="K10" i="1"/>
  <c r="K12" i="1" s="1"/>
  <c r="K13" i="1" s="1"/>
  <c r="R38" i="26" l="1"/>
  <c r="R39" i="26" s="1"/>
  <c r="S36" i="26" s="1"/>
  <c r="U33" i="26"/>
  <c r="U34" i="26" s="1"/>
  <c r="U35" i="26" s="1"/>
  <c r="AF33" i="26"/>
  <c r="AF34" i="26" s="1"/>
  <c r="AF35" i="26" s="1"/>
  <c r="K11" i="1"/>
  <c r="L10" i="1"/>
  <c r="L12" i="1" s="1"/>
  <c r="L13" i="1" s="1"/>
  <c r="R37" i="26" l="1"/>
  <c r="S37" i="26" s="1"/>
  <c r="S38" i="26"/>
  <c r="S39" i="26" s="1"/>
  <c r="T36" i="26" s="1"/>
  <c r="V33" i="26"/>
  <c r="V34" i="26" s="1"/>
  <c r="V35" i="26" s="1"/>
  <c r="AG33" i="26"/>
  <c r="AG34" i="26" s="1"/>
  <c r="AG35" i="26" s="1"/>
  <c r="L11" i="1"/>
  <c r="M10" i="1"/>
  <c r="M12" i="1" s="1"/>
  <c r="M13" i="1" s="1"/>
  <c r="K52" i="29"/>
  <c r="L52" i="29" s="1"/>
  <c r="T38" i="26" l="1"/>
  <c r="T39" i="26" s="1"/>
  <c r="U36" i="26" s="1"/>
  <c r="T37" i="26"/>
  <c r="W33" i="26"/>
  <c r="W34" i="26" s="1"/>
  <c r="W35" i="26" s="1"/>
  <c r="AH33" i="26"/>
  <c r="AH34" i="26" s="1"/>
  <c r="AH35" i="26" s="1"/>
  <c r="N10" i="1"/>
  <c r="N12" i="1" s="1"/>
  <c r="N13" i="1" s="1"/>
  <c r="M11" i="1"/>
  <c r="X33" i="26" l="1"/>
  <c r="X34" i="26" s="1"/>
  <c r="X35" i="26" s="1"/>
  <c r="U38" i="26"/>
  <c r="U39" i="26" s="1"/>
  <c r="V36" i="26" s="1"/>
  <c r="AI33" i="26"/>
  <c r="AI34" i="26" s="1"/>
  <c r="AI35" i="26" s="1"/>
  <c r="N11" i="1"/>
  <c r="O10" i="1"/>
  <c r="O12" i="1" s="1"/>
  <c r="O13" i="1" s="1"/>
  <c r="P10" i="1" s="1"/>
  <c r="P12" i="1" s="1"/>
  <c r="P13" i="1" s="1"/>
  <c r="V38" i="26" l="1"/>
  <c r="V39" i="26" s="1"/>
  <c r="W36" i="26" s="1"/>
  <c r="U37" i="26"/>
  <c r="V37" i="26" s="1"/>
  <c r="Y33" i="26"/>
  <c r="Y34" i="26" s="1"/>
  <c r="Y35" i="26" s="1"/>
  <c r="AJ33" i="26"/>
  <c r="AJ34" i="26" s="1"/>
  <c r="AJ35" i="26" s="1"/>
  <c r="O11" i="1"/>
  <c r="P11" i="1" s="1"/>
  <c r="AA33" i="26" l="1"/>
  <c r="AA34" i="26" s="1"/>
  <c r="AA35" i="26" s="1"/>
  <c r="W38" i="26"/>
  <c r="W39" i="26" s="1"/>
  <c r="X36" i="26" s="1"/>
  <c r="W37" i="26"/>
  <c r="Z33" i="26"/>
  <c r="Z34" i="26" s="1"/>
  <c r="Z35" i="26" s="1"/>
  <c r="AK33" i="26"/>
  <c r="AK34" i="26" s="1"/>
  <c r="AK35" i="26" s="1"/>
  <c r="Q10" i="1"/>
  <c r="Q12" i="1" s="1"/>
  <c r="Q13" i="1" s="1"/>
  <c r="X38" i="26" l="1"/>
  <c r="X39" i="26" s="1"/>
  <c r="Y36" i="26" s="1"/>
  <c r="AL33" i="26"/>
  <c r="AL34" i="26" s="1"/>
  <c r="AL35" i="26" s="1"/>
  <c r="R10" i="1"/>
  <c r="R12" i="1" s="1"/>
  <c r="R13" i="1" s="1"/>
  <c r="Q11" i="1"/>
  <c r="X37" i="26" l="1"/>
  <c r="AM33" i="26"/>
  <c r="AM34" i="26" s="1"/>
  <c r="AM35" i="26" s="1"/>
  <c r="R11" i="1"/>
  <c r="S10" i="1"/>
  <c r="S12" i="1" s="1"/>
  <c r="S13" i="1" s="1"/>
  <c r="Y37" i="26" l="1"/>
  <c r="Y38" i="26"/>
  <c r="Y39" i="26" s="1"/>
  <c r="Z36" i="26" s="1"/>
  <c r="T10" i="1"/>
  <c r="T12" i="1" s="1"/>
  <c r="T13" i="1" s="1"/>
  <c r="S11" i="1"/>
  <c r="Z38" i="26" l="1"/>
  <c r="Z39" i="26" s="1"/>
  <c r="AA36" i="26" s="1"/>
  <c r="Z37" i="26"/>
  <c r="T11" i="1"/>
  <c r="U10" i="1"/>
  <c r="U12" i="1" s="1"/>
  <c r="U13" i="1" s="1"/>
  <c r="AA38" i="26" l="1"/>
  <c r="AA39" i="26" s="1"/>
  <c r="AB36" i="26" s="1"/>
  <c r="U11" i="1"/>
  <c r="V10" i="1"/>
  <c r="V12" i="1" s="1"/>
  <c r="V13" i="1" s="1"/>
  <c r="AB38" i="26" l="1"/>
  <c r="AB39" i="26" s="1"/>
  <c r="AC36" i="26" s="1"/>
  <c r="AA37" i="26"/>
  <c r="AB37" i="26" s="1"/>
  <c r="V11" i="1"/>
  <c r="W10" i="1"/>
  <c r="W12" i="1" s="1"/>
  <c r="W13" i="1" s="1"/>
  <c r="AC38" i="26" l="1"/>
  <c r="AC39" i="26" s="1"/>
  <c r="AD36" i="26" s="1"/>
  <c r="AC37" i="26"/>
  <c r="X10" i="1"/>
  <c r="X12" i="1" s="1"/>
  <c r="X13" i="1" s="1"/>
  <c r="Y10" i="1" s="1"/>
  <c r="Y12" i="1" s="1"/>
  <c r="Y13" i="1" s="1"/>
  <c r="W11" i="1"/>
  <c r="AD38" i="26" l="1"/>
  <c r="AD39" i="26" s="1"/>
  <c r="AE36" i="26" s="1"/>
  <c r="AD37" i="26"/>
  <c r="X11" i="1"/>
  <c r="Y11" i="1" s="1"/>
  <c r="AE38" i="26" l="1"/>
  <c r="AE39" i="26" s="1"/>
  <c r="AF36" i="26" s="1"/>
  <c r="Z10" i="1" l="1"/>
  <c r="Z12" i="1" s="1"/>
  <c r="Z13" i="1" s="1"/>
  <c r="AF38" i="26"/>
  <c r="AF39" i="26" s="1"/>
  <c r="AG36" i="26" s="1"/>
  <c r="AE37" i="26"/>
  <c r="AF37" i="26" s="1"/>
  <c r="AA10" i="1" l="1"/>
  <c r="AA12" i="1" s="1"/>
  <c r="AA13" i="1" s="1"/>
  <c r="AB10" i="1" s="1"/>
  <c r="AB12" i="1" s="1"/>
  <c r="AB13" i="1" s="1"/>
  <c r="Z11" i="1"/>
  <c r="AG38" i="26"/>
  <c r="AG39" i="26" s="1"/>
  <c r="AH36" i="26" s="1"/>
  <c r="AG37" i="26"/>
  <c r="AA11" i="1" l="1"/>
  <c r="AH38" i="26"/>
  <c r="AH39" i="26" s="1"/>
  <c r="AI36" i="26" s="1"/>
  <c r="AB11" i="1"/>
  <c r="AC10" i="1"/>
  <c r="AC12" i="1" s="1"/>
  <c r="AC13" i="1" s="1"/>
  <c r="AH37" i="26" l="1"/>
  <c r="AI38" i="26"/>
  <c r="AI39" i="26" s="1"/>
  <c r="AJ36" i="26" s="1"/>
  <c r="AD10" i="1"/>
  <c r="AD12" i="1" s="1"/>
  <c r="AD13" i="1" s="1"/>
  <c r="AC11" i="1"/>
  <c r="AJ38" i="26" l="1"/>
  <c r="AJ39" i="26" s="1"/>
  <c r="AK36" i="26" s="1"/>
  <c r="AI37" i="26"/>
  <c r="AJ37" i="26" s="1"/>
  <c r="AD11" i="1"/>
  <c r="AE10" i="1"/>
  <c r="AE12" i="1" s="1"/>
  <c r="AE13" i="1" s="1"/>
  <c r="AK38" i="26" l="1"/>
  <c r="AK39" i="26" s="1"/>
  <c r="AL36" i="26" s="1"/>
  <c r="AE11" i="1"/>
  <c r="AF10" i="1"/>
  <c r="AF12" i="1" s="1"/>
  <c r="AF13" i="1" s="1"/>
  <c r="AL38" i="26" l="1"/>
  <c r="AL39" i="26" s="1"/>
  <c r="AM36" i="26" s="1"/>
  <c r="AK37" i="26"/>
  <c r="AL37" i="26" s="1"/>
  <c r="AF11" i="1"/>
  <c r="AG10" i="1"/>
  <c r="AG12" i="1" s="1"/>
  <c r="AG13" i="1" s="1"/>
  <c r="AM38" i="26" l="1"/>
  <c r="AM39" i="26" s="1"/>
  <c r="AN36" i="26" s="1"/>
  <c r="AG11" i="1"/>
  <c r="AH10" i="1"/>
  <c r="AH12" i="1" s="1"/>
  <c r="AH13" i="1" s="1"/>
  <c r="AN38" i="26" l="1"/>
  <c r="AN39" i="26" s="1"/>
  <c r="AO36" i="26" s="1"/>
  <c r="AM37" i="26"/>
  <c r="AH11" i="1"/>
  <c r="AI10" i="1"/>
  <c r="AI12" i="1" s="1"/>
  <c r="AI13" i="1" s="1"/>
  <c r="AO38" i="26" l="1"/>
  <c r="AO39" i="26" s="1"/>
  <c r="AP36" i="26" s="1"/>
  <c r="AN37" i="26"/>
  <c r="AO37" i="26" s="1"/>
  <c r="AJ10" i="1"/>
  <c r="AJ12" i="1" s="1"/>
  <c r="AJ13" i="1" s="1"/>
  <c r="AI11" i="1"/>
  <c r="AP38" i="26" l="1"/>
  <c r="AP39" i="26" s="1"/>
  <c r="AQ36" i="26" s="1"/>
  <c r="AP37" i="26"/>
  <c r="AJ11" i="1"/>
  <c r="AK10" i="1"/>
  <c r="AK12" i="1" s="1"/>
  <c r="AK13" i="1" s="1"/>
  <c r="DZ90" i="29" l="1"/>
  <c r="AQ38" i="26"/>
  <c r="AQ39" i="26" s="1"/>
  <c r="AR36" i="26" s="1"/>
  <c r="AQ37" i="26"/>
  <c r="AL10" i="1"/>
  <c r="AL12" i="1" s="1"/>
  <c r="AL13" i="1" s="1"/>
  <c r="AK11" i="1"/>
  <c r="AR38" i="26" l="1"/>
  <c r="AR39" i="26" s="1"/>
  <c r="AR37" i="26"/>
  <c r="AL11" i="1"/>
  <c r="AM10" i="1"/>
  <c r="AM12" i="1" s="1"/>
  <c r="AM13" i="1" s="1"/>
  <c r="AN10" i="1" l="1"/>
  <c r="AN12" i="1" s="1"/>
  <c r="AN13" i="1" s="1"/>
  <c r="AM11" i="1"/>
  <c r="AN11" i="1" l="1"/>
  <c r="AO10" i="1"/>
  <c r="DY62" i="29" l="1"/>
  <c r="DZ62" i="29" s="1"/>
  <c r="AO12" i="1"/>
  <c r="AO13" i="1" s="1"/>
  <c r="AP10" i="1" s="1"/>
  <c r="AP12" i="1" s="1"/>
  <c r="AP13" i="1" s="1"/>
  <c r="AO11" i="1"/>
  <c r="AP11" i="1" l="1"/>
  <c r="AQ10" i="1"/>
  <c r="AQ12" i="1" s="1"/>
  <c r="AQ13" i="1" s="1"/>
  <c r="DY42" i="29" l="1"/>
  <c r="DZ42" i="29" s="1"/>
  <c r="AR10" i="1"/>
  <c r="AR12" i="1" s="1"/>
  <c r="AR13" i="1" s="1"/>
  <c r="AQ11" i="1"/>
  <c r="AR11" i="1" l="1"/>
  <c r="AS10" i="1"/>
  <c r="AS12" i="1" s="1"/>
  <c r="AS13" i="1" s="1"/>
  <c r="AT10" i="1" s="1"/>
  <c r="AT12" i="1" l="1"/>
  <c r="AT13" i="1" s="1"/>
  <c r="AU10" i="1" s="1"/>
  <c r="AS11" i="1"/>
  <c r="DY52" i="29" l="1"/>
  <c r="DZ52" i="29" s="1"/>
  <c r="AT11" i="1"/>
  <c r="AU12" i="1"/>
  <c r="AU13" i="1" s="1"/>
  <c r="AV10" i="1" s="1"/>
  <c r="AV12" i="1" l="1"/>
  <c r="AV13" i="1" s="1"/>
  <c r="AW10" i="1" s="1"/>
  <c r="AU11" i="1"/>
  <c r="AV11" i="1" l="1"/>
  <c r="AW12" i="1"/>
  <c r="AW13" i="1" s="1"/>
  <c r="AX10" i="1" s="1"/>
  <c r="AX12" i="1" l="1"/>
  <c r="AX13" i="1" s="1"/>
  <c r="AY10" i="1" s="1"/>
  <c r="AW11" i="1"/>
  <c r="AX11" i="1" l="1"/>
  <c r="AY12" i="1"/>
  <c r="AY13" i="1" s="1"/>
  <c r="AZ10" i="1" s="1"/>
  <c r="AZ12" i="1" l="1"/>
  <c r="AZ13" i="1" s="1"/>
  <c r="BA10" i="1" s="1"/>
  <c r="AY11" i="1"/>
  <c r="BA12" i="1" l="1"/>
  <c r="BA13" i="1" s="1"/>
  <c r="BB10" i="1" s="1"/>
  <c r="AZ11" i="1"/>
  <c r="BA11" i="1" s="1"/>
  <c r="BB12" i="1" l="1"/>
  <c r="BB13" i="1" l="1"/>
  <c r="BC10" i="1" s="1"/>
  <c r="BC12" i="1" s="1"/>
  <c r="BC13" i="1" s="1"/>
  <c r="BD10" i="1" s="1"/>
  <c r="BB11" i="1"/>
  <c r="BC11" i="1" l="1"/>
  <c r="BD12" i="1"/>
  <c r="BD13" i="1" s="1"/>
  <c r="BE10" i="1" s="1"/>
  <c r="BE12" i="1" l="1"/>
  <c r="BE13" i="1" s="1"/>
  <c r="BF10" i="1" s="1"/>
  <c r="BD11" i="1"/>
  <c r="BE11" i="1" s="1"/>
  <c r="BF12" i="1" l="1"/>
  <c r="BF13" i="1" s="1"/>
  <c r="BG10" i="1" s="1"/>
  <c r="BG12" i="1" l="1"/>
  <c r="BG13" i="1" s="1"/>
  <c r="BH10" i="1" s="1"/>
  <c r="BF11" i="1"/>
  <c r="BG11" i="1" s="1"/>
  <c r="BH12" i="1" l="1"/>
  <c r="BH13" i="1" s="1"/>
  <c r="BI10" i="1" s="1"/>
  <c r="BI12" i="1" l="1"/>
  <c r="BI13" i="1" s="1"/>
  <c r="BJ10" i="1" s="1"/>
  <c r="BJ12" i="1" s="1"/>
  <c r="BH11" i="1"/>
  <c r="BI11" i="1" s="1"/>
  <c r="BJ11" i="1" l="1"/>
  <c r="BJ13" i="1"/>
  <c r="BK10" i="1" s="1"/>
  <c r="BK12" i="1" s="1"/>
  <c r="BK13" i="1" s="1"/>
  <c r="BL10" i="1" s="1"/>
  <c r="BL12" i="1" l="1"/>
  <c r="BL13" i="1" s="1"/>
  <c r="BK11" i="1"/>
  <c r="BL11" i="1" s="1"/>
  <c r="BX11" i="26" l="1"/>
  <c r="BY11" i="26" s="1"/>
  <c r="BM5" i="1" s="1"/>
  <c r="BM10" i="1" s="1"/>
  <c r="BM12" i="1" s="1"/>
  <c r="BM13" i="1" s="1"/>
  <c r="BN10" i="1" s="1"/>
  <c r="BN12" i="1" s="1"/>
  <c r="BN13" i="1" s="1"/>
  <c r="BO10" i="1" s="1"/>
  <c r="BO12" i="1" s="1"/>
  <c r="BO13" i="1" s="1"/>
  <c r="BP10" i="1" s="1"/>
  <c r="BP12" i="1" s="1"/>
  <c r="BP13" i="1" s="1"/>
  <c r="BQ10" i="1" s="1"/>
  <c r="BQ12" i="1" s="1"/>
  <c r="BQ13" i="1" s="1"/>
  <c r="BR10" i="1" s="1"/>
  <c r="BR12" i="1" s="1"/>
  <c r="BR13" i="1" s="1"/>
  <c r="BS10" i="1" s="1"/>
  <c r="BS12" i="1" s="1"/>
  <c r="BS13" i="1" s="1"/>
  <c r="BT10" i="1" s="1"/>
  <c r="BT12" i="1" s="1"/>
  <c r="BT13" i="1" s="1"/>
  <c r="BU10" i="1" s="1"/>
  <c r="BU12" i="1" s="1"/>
  <c r="BU13" i="1" s="1"/>
  <c r="BV10" i="1" s="1"/>
  <c r="BV12" i="1" s="1"/>
  <c r="BV13" i="1" s="1"/>
  <c r="BW10" i="1" s="1"/>
  <c r="BW12" i="1" s="1"/>
  <c r="BW13" i="1" s="1"/>
  <c r="BX10" i="1" s="1"/>
  <c r="BX12" i="1" s="1"/>
  <c r="BX13" i="1" s="1"/>
  <c r="BY10" i="1" s="1"/>
  <c r="BY12" i="1" s="1"/>
  <c r="BY13" i="1" s="1"/>
  <c r="BZ10" i="1" s="1"/>
  <c r="BZ12" i="1" s="1"/>
  <c r="BZ13" i="1" s="1"/>
  <c r="CA10" i="1" s="1"/>
  <c r="CA12" i="1" s="1"/>
  <c r="CA13" i="1" s="1"/>
  <c r="CB10" i="1" s="1"/>
  <c r="CB12" i="1" s="1"/>
  <c r="CB13" i="1" s="1"/>
  <c r="CC10" i="1" s="1"/>
  <c r="CC12" i="1" s="1"/>
  <c r="CC13" i="1" s="1"/>
  <c r="CD10" i="1" s="1"/>
  <c r="CD12" i="1" s="1"/>
  <c r="CD13" i="1" s="1"/>
  <c r="CE10" i="1" s="1"/>
  <c r="CE12" i="1" s="1"/>
  <c r="CE13" i="1" s="1"/>
  <c r="CF10" i="1" s="1"/>
  <c r="CF12" i="1" s="1"/>
  <c r="CF13" i="1" s="1"/>
  <c r="CG10" i="1" s="1"/>
  <c r="CG12" i="1" s="1"/>
  <c r="CG13" i="1" s="1"/>
  <c r="CH10" i="1" s="1"/>
  <c r="CH12" i="1" s="1"/>
  <c r="CH13" i="1" s="1"/>
  <c r="CI10" i="1" s="1"/>
  <c r="CI12" i="1" s="1"/>
  <c r="CI13" i="1" s="1"/>
  <c r="CJ10" i="1" s="1"/>
  <c r="CJ12" i="1" s="1"/>
  <c r="CJ13" i="1" s="1"/>
  <c r="CK10" i="1" s="1"/>
  <c r="CK12" i="1" s="1"/>
  <c r="CK13" i="1" s="1"/>
  <c r="CL10" i="1" s="1"/>
  <c r="CL12" i="1" s="1"/>
  <c r="CL13" i="1" s="1"/>
  <c r="CM10" i="1" s="1"/>
  <c r="CM12" i="1" s="1"/>
  <c r="CM13" i="1" s="1"/>
  <c r="CN10" i="1" s="1"/>
  <c r="CN12" i="1" s="1"/>
  <c r="CN13" i="1" s="1"/>
  <c r="CO10" i="1" s="1"/>
  <c r="CO12" i="1" s="1"/>
  <c r="CO13" i="1" s="1"/>
  <c r="CP10" i="1" s="1"/>
  <c r="CP12" i="1" s="1"/>
  <c r="CP13" i="1" s="1"/>
  <c r="CQ10" i="1" s="1"/>
  <c r="CQ12" i="1" s="1"/>
  <c r="CQ13" i="1" s="1"/>
  <c r="BM11" i="1" l="1"/>
  <c r="BN11" i="1" s="1"/>
  <c r="BO11" i="1" s="1"/>
  <c r="BP11" i="1" s="1"/>
  <c r="BQ11" i="1" s="1"/>
  <c r="BR11" i="1" s="1"/>
  <c r="BS11" i="1" s="1"/>
  <c r="BT11" i="1" s="1"/>
  <c r="BU11" i="1" s="1"/>
  <c r="BV11" i="1" s="1"/>
  <c r="BW11" i="1" s="1"/>
  <c r="BX11" i="1" l="1"/>
  <c r="BY11" i="1" s="1"/>
  <c r="BZ11" i="1" s="1"/>
  <c r="CA11" i="1" s="1"/>
  <c r="CB11" i="1" s="1"/>
  <c r="CC11" i="1" s="1"/>
  <c r="CD11" i="1" s="1"/>
  <c r="CE11" i="1" s="1"/>
  <c r="CF11" i="1" s="1"/>
  <c r="CG11" i="1" s="1"/>
  <c r="CH11" i="1" s="1"/>
  <c r="CI11" i="1" s="1"/>
  <c r="CJ11" i="1" s="1"/>
  <c r="CK11" i="1" s="1"/>
  <c r="CL11" i="1" s="1"/>
  <c r="CM11" i="1" s="1"/>
  <c r="CN11" i="1" s="1"/>
  <c r="CO11" i="1" s="1"/>
  <c r="CP11" i="1" s="1"/>
  <c r="CQ11" i="1" s="1"/>
  <c r="EB12" i="26"/>
  <c r="EC12" i="26" s="1"/>
  <c r="EB63" i="26" l="1"/>
  <c r="EC63" i="26" s="1"/>
  <c r="EB53" i="26" l="1"/>
  <c r="EC53" i="26" s="1"/>
  <c r="DY72" i="29" l="1"/>
  <c r="DZ72" i="29" s="1"/>
  <c r="E12" i="27" l="1"/>
  <c r="E13" i="27" s="1"/>
  <c r="F10" i="27" s="1"/>
  <c r="E11" i="27" l="1"/>
  <c r="F12" i="27" l="1"/>
  <c r="F11" i="27"/>
  <c r="AS37" i="26" l="1"/>
  <c r="AT37" i="26" s="1"/>
  <c r="F13" i="27"/>
  <c r="G10" i="27" s="1"/>
  <c r="G12" i="27" l="1"/>
  <c r="G13" i="27" s="1"/>
  <c r="H10" i="27" s="1"/>
  <c r="G11" i="27"/>
  <c r="H12" i="27" l="1"/>
  <c r="H13" i="27" s="1"/>
  <c r="I10" i="27" s="1"/>
  <c r="I12" i="27" l="1"/>
  <c r="I13" i="27" s="1"/>
  <c r="J10" i="27" s="1"/>
  <c r="H11" i="27"/>
  <c r="I11" i="27" s="1"/>
  <c r="J12" i="27" l="1"/>
  <c r="J13" i="27" s="1"/>
  <c r="K10" i="27" s="1"/>
  <c r="J11" i="27" l="1"/>
  <c r="K12" i="27"/>
  <c r="K13" i="27" s="1"/>
  <c r="L10" i="27" l="1"/>
  <c r="L12" i="27" s="1"/>
  <c r="L13" i="27" s="1"/>
  <c r="M10" i="27" s="1"/>
  <c r="M12" i="27" s="1"/>
  <c r="M13" i="27" s="1"/>
  <c r="K11" i="27"/>
  <c r="L11" i="27" l="1"/>
  <c r="M11" i="27" s="1"/>
  <c r="N10" i="27"/>
  <c r="N12" i="27" s="1"/>
  <c r="N13" i="27" s="1"/>
  <c r="O10" i="27" l="1"/>
  <c r="O12" i="27" s="1"/>
  <c r="O13" i="27" s="1"/>
  <c r="N11" i="27"/>
  <c r="O11" i="27" l="1"/>
  <c r="P10" i="27"/>
  <c r="P12" i="27" s="1"/>
  <c r="P13" i="27" s="1"/>
  <c r="Q10" i="27" l="1"/>
  <c r="Q12" i="27" s="1"/>
  <c r="Q13" i="27" s="1"/>
  <c r="P11" i="27"/>
  <c r="Q11" i="27" l="1"/>
  <c r="R10" i="27"/>
  <c r="R12" i="27" s="1"/>
  <c r="R13" i="27" s="1"/>
  <c r="S10" i="27" l="1"/>
  <c r="S12" i="27" s="1"/>
  <c r="S13" i="27" s="1"/>
  <c r="R11" i="27"/>
  <c r="S11" i="27" l="1"/>
  <c r="T10" i="27"/>
  <c r="T11" i="27" l="1"/>
  <c r="T12" i="27"/>
  <c r="T13" i="27" s="1"/>
  <c r="U10" i="27" s="1"/>
  <c r="U12" i="27" s="1"/>
  <c r="U13" i="27" s="1"/>
  <c r="U11" i="27" l="1"/>
  <c r="V10" i="27"/>
  <c r="V12" i="27" s="1"/>
  <c r="V13" i="27" s="1"/>
  <c r="W10" i="27" l="1"/>
  <c r="W12" i="27" s="1"/>
  <c r="W13" i="27" s="1"/>
  <c r="V11" i="27"/>
  <c r="W11" i="27" l="1"/>
  <c r="X10" i="27"/>
  <c r="X12" i="27" s="1"/>
  <c r="X13" i="27" s="1"/>
  <c r="Y10" i="27" l="1"/>
  <c r="Y12" i="27" s="1"/>
  <c r="Y13" i="27" s="1"/>
  <c r="X11" i="27"/>
  <c r="Y11" i="27" l="1"/>
  <c r="Z10" i="27"/>
  <c r="Z12" i="27" s="1"/>
  <c r="Z13" i="27" s="1"/>
  <c r="AA10" i="27" s="1"/>
  <c r="AA12" i="27" l="1"/>
  <c r="AA13" i="27" s="1"/>
  <c r="AB10" i="27" s="1"/>
  <c r="Z11" i="27"/>
  <c r="AA11" i="27" l="1"/>
  <c r="AB12" i="27"/>
  <c r="AB13" i="27" l="1"/>
  <c r="AC10" i="27"/>
  <c r="AB11" i="27"/>
  <c r="AC12" i="27" l="1"/>
  <c r="AC13" i="27" s="1"/>
  <c r="AC11" i="27"/>
  <c r="BD11" i="29" s="1"/>
  <c r="BE11" i="29" s="1"/>
  <c r="BN19" i="29" l="1"/>
  <c r="AD5" i="27"/>
  <c r="AD10" i="27" s="1"/>
  <c r="AD12" i="27" s="1"/>
  <c r="AD13" i="27" s="1"/>
  <c r="AE10" i="27" s="1"/>
  <c r="AD11" i="27" l="1"/>
  <c r="AE11" i="27" s="1"/>
  <c r="BN22" i="29"/>
  <c r="BO19" i="29" s="1"/>
  <c r="BO21" i="29" s="1"/>
  <c r="BO22" i="29" s="1"/>
  <c r="BP19" i="29" s="1"/>
  <c r="BP21" i="29" s="1"/>
  <c r="BP22" i="29" s="1"/>
  <c r="BQ19" i="29" s="1"/>
  <c r="BQ21" i="29" s="1"/>
  <c r="BQ22" i="29" s="1"/>
  <c r="BR19" i="29" s="1"/>
  <c r="BR21" i="29" s="1"/>
  <c r="BR22" i="29" s="1"/>
  <c r="BS19" i="29" s="1"/>
  <c r="BS21" i="29" s="1"/>
  <c r="BS22" i="29" s="1"/>
  <c r="BT19" i="29" s="1"/>
  <c r="BT21" i="29" s="1"/>
  <c r="BT22" i="29" s="1"/>
  <c r="BU19" i="29" s="1"/>
  <c r="BU21" i="29" s="1"/>
  <c r="BU22" i="29" s="1"/>
  <c r="BN20" i="29"/>
  <c r="AE12" i="27"/>
  <c r="BO20" i="29" l="1"/>
  <c r="BP20" i="29" s="1"/>
  <c r="BQ20" i="29" s="1"/>
  <c r="BR20" i="29" s="1"/>
  <c r="BS20" i="29" s="1"/>
  <c r="BT20" i="29" s="1"/>
  <c r="BU20" i="29" s="1"/>
  <c r="AE13" i="27"/>
  <c r="AF10" i="27" l="1"/>
  <c r="AF12" i="27" l="1"/>
  <c r="AF13" i="27" s="1"/>
  <c r="AG10" i="27" s="1"/>
  <c r="AF11" i="27"/>
  <c r="AG12" i="27" l="1"/>
  <c r="AG11" i="27"/>
  <c r="EB33" i="26" l="1"/>
  <c r="EC33" i="26" s="1"/>
  <c r="AG13" i="27"/>
  <c r="AH10" i="27" s="1"/>
  <c r="AH12" i="27" s="1"/>
  <c r="AH13" i="27" s="1"/>
  <c r="AI10" i="27" s="1"/>
  <c r="AI12" i="27" s="1"/>
  <c r="AI13" i="27" s="1"/>
  <c r="AJ10" i="27" s="1"/>
  <c r="AJ12" i="27" l="1"/>
  <c r="AH11" i="27"/>
  <c r="AI11" i="27" s="1"/>
  <c r="AJ11" i="27" s="1"/>
  <c r="AJ13" i="27" l="1"/>
  <c r="AK10" i="27" s="1"/>
  <c r="BV19" i="29" l="1"/>
  <c r="BW19" i="29" s="1"/>
  <c r="AK12" i="27"/>
  <c r="AK11" i="27"/>
  <c r="AK13" i="27" l="1"/>
  <c r="AL10" i="27" s="1"/>
  <c r="AL11" i="27" s="1"/>
  <c r="AL12" i="27" l="1"/>
  <c r="AL13" i="27" s="1"/>
  <c r="AM10" i="27" s="1"/>
  <c r="AM12" i="27" l="1"/>
  <c r="AM13" i="27" s="1"/>
  <c r="AN10" i="27" s="1"/>
  <c r="AN12" i="27" l="1"/>
  <c r="AN13" i="27" s="1"/>
  <c r="AO10" i="27" s="1"/>
  <c r="AO12" i="27" s="1"/>
  <c r="AO13" i="27" s="1"/>
  <c r="AM11" i="27"/>
  <c r="AN11" i="27" s="1"/>
  <c r="AO11" i="27" l="1"/>
  <c r="AP10" i="27"/>
  <c r="AP12" i="27" s="1"/>
  <c r="AP13" i="27" s="1"/>
  <c r="AQ10" i="27" s="1"/>
  <c r="AQ12" i="27" s="1"/>
  <c r="AQ13" i="27" s="1"/>
  <c r="AR10" i="27" s="1"/>
  <c r="AR12" i="27" s="1"/>
  <c r="AR13" i="27" s="1"/>
  <c r="AS10" i="27" s="1"/>
  <c r="AS12" i="27" l="1"/>
  <c r="AP11" i="27"/>
  <c r="AQ11" i="27" s="1"/>
  <c r="AR11" i="27" s="1"/>
  <c r="AS11" i="27" s="1"/>
  <c r="AS13" i="27" l="1"/>
  <c r="AT10" i="27" s="1"/>
  <c r="AT12" i="27" s="1"/>
  <c r="AT13" i="27" s="1"/>
  <c r="AU10" i="27" s="1"/>
  <c r="AU12" i="27" s="1"/>
  <c r="AU13" i="27" s="1"/>
  <c r="AV10" i="27" s="1"/>
  <c r="AV12" i="27" s="1"/>
  <c r="AV13" i="27" s="1"/>
  <c r="AW10" i="27" s="1"/>
  <c r="AW12" i="27" s="1"/>
  <c r="AW13" i="27" s="1"/>
  <c r="AX10" i="27" s="1"/>
  <c r="AX12" i="27" s="1"/>
  <c r="AX13" i="27" s="1"/>
  <c r="AY10" i="27" l="1"/>
  <c r="AY12" i="27" s="1"/>
  <c r="AY13" i="27" s="1"/>
  <c r="AT11" i="27"/>
  <c r="AU11" i="27" s="1"/>
  <c r="AV11" i="27" s="1"/>
  <c r="AW11" i="27" s="1"/>
  <c r="AX11" i="27" s="1"/>
  <c r="AY11" i="27" s="1"/>
  <c r="L12" i="29" l="1"/>
  <c r="EB73" i="26" l="1"/>
  <c r="EC73" i="26" s="1"/>
  <c r="DY32" i="29" l="1"/>
  <c r="DZ32" i="29" s="1"/>
  <c r="EB43" i="26" l="1"/>
  <c r="EC43" i="26" s="1"/>
  <c r="DY11" i="29" l="1"/>
  <c r="DZ11" i="29" s="1"/>
  <c r="AZ5" i="27" s="1"/>
  <c r="AZ10" i="27" s="1"/>
  <c r="AZ11" i="27" s="1"/>
  <c r="AZ12" i="27" l="1"/>
  <c r="AZ13" i="27" s="1"/>
  <c r="BA10" i="27" l="1"/>
  <c r="BA12" i="27" s="1"/>
  <c r="BA13" i="27" s="1"/>
  <c r="BA11" i="27" l="1"/>
  <c r="FF11" i="29" s="1"/>
  <c r="FG11" i="29" s="1"/>
  <c r="BB5" i="27" s="1"/>
  <c r="BB10" i="27" l="1"/>
  <c r="BB12" i="27" l="1"/>
  <c r="BB13" i="27" s="1"/>
  <c r="BC10" i="27" s="1"/>
  <c r="BC12" i="27" s="1"/>
  <c r="BC13" i="27" s="1"/>
  <c r="BD10" i="27" s="1"/>
  <c r="BD12" i="27" s="1"/>
  <c r="BD13" i="27" s="1"/>
  <c r="BE10" i="27" s="1"/>
  <c r="BE12" i="27" s="1"/>
  <c r="BE13" i="27" s="1"/>
  <c r="BF10" i="27" s="1"/>
  <c r="BF12" i="27" s="1"/>
  <c r="BF13" i="27" s="1"/>
  <c r="BG10" i="27" s="1"/>
  <c r="BG12" i="27" s="1"/>
  <c r="BG13" i="27" s="1"/>
  <c r="BH10" i="27" s="1"/>
  <c r="BH12" i="27" s="1"/>
  <c r="BH13" i="27" s="1"/>
  <c r="BB11" i="27"/>
  <c r="BC11" i="27" l="1"/>
  <c r="BD11" i="27" s="1"/>
  <c r="BE11" i="27" s="1"/>
  <c r="BF11" i="27" s="1"/>
  <c r="BG11" i="27" l="1"/>
  <c r="BH11" i="27" s="1"/>
  <c r="BI11" i="34" l="1"/>
  <c r="AD13" i="34"/>
  <c r="AE10" i="34" s="1"/>
  <c r="AE12" i="34" s="1"/>
  <c r="AE13" i="34" s="1"/>
  <c r="AF10" i="34" s="1"/>
  <c r="AF12" i="34" s="1"/>
  <c r="AF13" i="34" s="1"/>
  <c r="AG10" i="34" s="1"/>
  <c r="AG12" i="34" s="1"/>
  <c r="AG13" i="34" s="1"/>
  <c r="AH10" i="34" s="1"/>
  <c r="AH12" i="34" s="1"/>
  <c r="AH13" i="34" s="1"/>
  <c r="AI10" i="34" s="1"/>
  <c r="AI12" i="34" s="1"/>
  <c r="AI13" i="34" s="1"/>
  <c r="AJ10" i="34" s="1"/>
  <c r="AJ12" i="34" s="1"/>
  <c r="AJ13" i="34" s="1"/>
  <c r="AK10" i="34" s="1"/>
  <c r="AK12" i="34" s="1"/>
  <c r="AK13" i="34" s="1"/>
  <c r="AD11" i="34"/>
  <c r="AE11" i="34" l="1"/>
  <c r="AF11" i="34" s="1"/>
  <c r="AG11" i="34" s="1"/>
  <c r="AH11" i="34" s="1"/>
  <c r="AI11" i="34" s="1"/>
  <c r="AJ11" i="34" s="1"/>
  <c r="AK11" i="34" s="1"/>
  <c r="AL13" i="34" l="1"/>
  <c r="AM10" i="34" s="1"/>
  <c r="AM12" i="34" s="1"/>
  <c r="AM13" i="34" s="1"/>
  <c r="AN10" i="34" s="1"/>
  <c r="AN12" i="34" s="1"/>
  <c r="AN13" i="34" s="1"/>
  <c r="AO10" i="34" s="1"/>
  <c r="AO12" i="34" s="1"/>
  <c r="AO13" i="34" s="1"/>
  <c r="AP10" i="34" s="1"/>
  <c r="AP12" i="34" s="1"/>
  <c r="AP13" i="34" s="1"/>
  <c r="AQ10" i="34" s="1"/>
  <c r="AQ12" i="34" s="1"/>
  <c r="AQ13" i="34" s="1"/>
  <c r="AR10" i="34" s="1"/>
  <c r="AR12" i="34" s="1"/>
  <c r="AR13" i="34" s="1"/>
  <c r="AS10" i="34" s="1"/>
  <c r="AS12" i="34" s="1"/>
  <c r="AS13" i="34" s="1"/>
  <c r="AT10" i="34" s="1"/>
  <c r="AT12" i="34" s="1"/>
  <c r="AT13" i="34" s="1"/>
  <c r="AU10" i="34" s="1"/>
  <c r="AU12" i="34" s="1"/>
  <c r="AU13" i="34" s="1"/>
  <c r="AV10" i="34" s="1"/>
  <c r="AV12" i="34" s="1"/>
  <c r="AV13" i="34" s="1"/>
  <c r="AW10" i="34" s="1"/>
  <c r="AW12" i="34" s="1"/>
  <c r="AW13" i="34" s="1"/>
  <c r="AX10" i="34" s="1"/>
  <c r="AX12" i="34" s="1"/>
  <c r="AX13" i="34" s="1"/>
  <c r="AY10" i="34" s="1"/>
  <c r="AY12" i="34" s="1"/>
  <c r="AY13" i="34" s="1"/>
  <c r="AL11" i="34"/>
  <c r="AM11" i="34" l="1"/>
  <c r="AN11" i="34" s="1"/>
  <c r="AO11" i="34" s="1"/>
  <c r="AP11" i="34" s="1"/>
  <c r="AQ11" i="34" s="1"/>
  <c r="AR11" i="34" s="1"/>
  <c r="AS11" i="34" s="1"/>
  <c r="AT11" i="34" s="1"/>
  <c r="AU11" i="34" s="1"/>
  <c r="AV11" i="34" s="1"/>
  <c r="AW11" i="34" s="1"/>
  <c r="AX11" i="34" s="1"/>
  <c r="AY11" i="34" s="1"/>
  <c r="AZ10" i="34" l="1"/>
  <c r="AZ12" i="34" l="1"/>
  <c r="AZ13" i="34" s="1"/>
  <c r="BA10" i="34" s="1"/>
  <c r="BA12" i="34" s="1"/>
  <c r="BA13" i="34" s="1"/>
  <c r="AZ11" i="34"/>
  <c r="BA11" i="34" l="1"/>
  <c r="BB10" i="34" l="1"/>
  <c r="BB12" i="34" s="1"/>
  <c r="BB13" i="34" s="1"/>
  <c r="BC10" i="34" s="1"/>
  <c r="BC12" i="34" s="1"/>
  <c r="BC13" i="34" s="1"/>
  <c r="BD10" i="34" s="1"/>
  <c r="BD12" i="34" s="1"/>
  <c r="BD13" i="34" s="1"/>
  <c r="BE10" i="34" s="1"/>
  <c r="BE12" i="34" s="1"/>
  <c r="BE13" i="34" s="1"/>
  <c r="BF10" i="34" s="1"/>
  <c r="BF12" i="34" s="1"/>
  <c r="BF13" i="34" s="1"/>
  <c r="BG10" i="34" s="1"/>
  <c r="BG12" i="34" s="1"/>
  <c r="BG13" i="34" s="1"/>
  <c r="BH10" i="34" s="1"/>
  <c r="BH12" i="34" s="1"/>
  <c r="BH13" i="34" s="1"/>
  <c r="BB11" i="34" l="1"/>
  <c r="BC11" i="34" s="1"/>
  <c r="BD11" i="34" s="1"/>
  <c r="BE11" i="34" s="1"/>
  <c r="BF11" i="34" s="1"/>
  <c r="BG11" i="34" l="1"/>
  <c r="BH11" i="34" s="1"/>
  <c r="BJ11" i="34" l="1"/>
  <c r="BJ2"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Filley, Kimberly S</author>
    <author>Logan, Raysene</author>
  </authors>
  <commentList>
    <comment ref="AD5" authorId="0" shapeId="0" xr:uid="{00000000-0006-0000-0000-000001000000}">
      <text>
        <r>
          <rPr>
            <b/>
            <sz val="9"/>
            <color indexed="81"/>
            <rFont val="Tahoma"/>
            <family val="2"/>
          </rPr>
          <t>Filley, Kimberly S:</t>
        </r>
        <r>
          <rPr>
            <sz val="9"/>
            <color indexed="81"/>
            <rFont val="Tahoma"/>
            <family val="2"/>
          </rPr>
          <t xml:space="preserve">
includes cost and associated interest correction related to prud review to back out $21,490.44 in costs from March 19 - Sep 20 for RT = 34 as these are not recoverable through MEEIA and $491.96 in associated interest</t>
        </r>
      </text>
    </comment>
    <comment ref="AL5" authorId="0" shapeId="0" xr:uid="{00000000-0006-0000-0000-000002000000}">
      <text>
        <r>
          <rPr>
            <b/>
            <sz val="9"/>
            <color indexed="81"/>
            <rFont val="Tahoma"/>
            <family val="2"/>
          </rPr>
          <t>Filley, Kimberly S:</t>
        </r>
        <r>
          <rPr>
            <sz val="9"/>
            <color indexed="81"/>
            <rFont val="Tahoma"/>
            <family val="2"/>
          </rPr>
          <t xml:space="preserve">
PC and assoc. interest adj related to PAYS labor that was incorrectly included in M3 PC booked in GL in November 21</t>
        </r>
      </text>
    </comment>
    <comment ref="AO5" authorId="1" shapeId="0" xr:uid="{00000000-0006-0000-0000-000003000000}">
      <text>
        <r>
          <rPr>
            <b/>
            <sz val="9"/>
            <color indexed="81"/>
            <rFont val="Tahoma"/>
            <family val="2"/>
          </rPr>
          <t>Logan, Raysene:</t>
        </r>
        <r>
          <rPr>
            <sz val="9"/>
            <color indexed="81"/>
            <rFont val="Tahoma"/>
            <family val="2"/>
          </rPr>
          <t xml:space="preserve">
M2 Janaury 2022 ending balances rolled into M3 effective Feb 2022</t>
        </r>
      </text>
    </comment>
    <comment ref="AZ5" authorId="0" shapeId="0" xr:uid="{00000000-0006-0000-0000-000004000000}">
      <text>
        <r>
          <rPr>
            <b/>
            <sz val="9"/>
            <color indexed="81"/>
            <rFont val="Tahoma"/>
            <family val="2"/>
          </rPr>
          <t>Filley, Kimberly S:</t>
        </r>
        <r>
          <rPr>
            <sz val="9"/>
            <color indexed="81"/>
            <rFont val="Tahoma"/>
            <family val="2"/>
          </rPr>
          <t xml:space="preserve">
interest correction related to change in interest rate in Dec 2020 for M3 which resulted in change in interest amount Dec 2020 - Dec 2022 totaling -$533.70 
and for M2 which resulted in a change in interest amount Dec 2020 - Jan 2022 totaling 
-$24.64 which needs to now be picked up as part of M3 as M2 PC ended in Jan 2022 </t>
        </r>
      </text>
    </comment>
    <comment ref="BB5" authorId="0" shapeId="0" xr:uid="{00000000-0006-0000-0000-000005000000}">
      <text>
        <r>
          <rPr>
            <b/>
            <sz val="9"/>
            <color indexed="81"/>
            <rFont val="Tahoma"/>
            <family val="2"/>
          </rPr>
          <t>Filley, Kimberly S:</t>
        </r>
        <r>
          <rPr>
            <sz val="9"/>
            <color indexed="81"/>
            <rFont val="Tahoma"/>
            <family val="2"/>
          </rPr>
          <t xml:space="preserve">
interest correction booked in GL March 2023 related to 3 prudence review finds spanning from Nov 20 to Sep 22 whereby costs had either been improperly included or excluded during those periods resulting in incorrect interest amounts being booked Nov 20- Feb 23</t>
        </r>
      </text>
    </comment>
    <comment ref="AE6" authorId="0" shapeId="0" xr:uid="{00000000-0006-0000-0000-000006000000}">
      <text>
        <r>
          <rPr>
            <b/>
            <sz val="9"/>
            <color indexed="81"/>
            <rFont val="Tahoma"/>
            <family val="2"/>
          </rPr>
          <t>Filley, Kimberly S:</t>
        </r>
        <r>
          <rPr>
            <sz val="9"/>
            <color indexed="81"/>
            <rFont val="Tahoma"/>
            <family val="2"/>
          </rPr>
          <t xml:space="preserve">
includes $70.13 in costs related to PAYS program</t>
        </r>
      </text>
    </comment>
    <comment ref="AF6" authorId="0" shapeId="0" xr:uid="{00000000-0006-0000-0000-000007000000}">
      <text>
        <r>
          <rPr>
            <b/>
            <sz val="9"/>
            <color indexed="81"/>
            <rFont val="Tahoma"/>
            <family val="2"/>
          </rPr>
          <t>Filley, Kimberly S:</t>
        </r>
        <r>
          <rPr>
            <sz val="9"/>
            <color indexed="81"/>
            <rFont val="Tahoma"/>
            <family val="2"/>
          </rPr>
          <t xml:space="preserve">
includes $169.53 in costs related to PAYS program</t>
        </r>
      </text>
    </comment>
    <comment ref="AG6" authorId="0" shapeId="0" xr:uid="{00000000-0006-0000-0000-000008000000}">
      <text>
        <r>
          <rPr>
            <b/>
            <sz val="9"/>
            <color indexed="81"/>
            <rFont val="Tahoma"/>
            <family val="2"/>
          </rPr>
          <t>Filley, Kimberly S:</t>
        </r>
        <r>
          <rPr>
            <sz val="9"/>
            <color indexed="81"/>
            <rFont val="Tahoma"/>
            <family val="2"/>
          </rPr>
          <t xml:space="preserve">
includes $175.17 in costs related to PAYS program</t>
        </r>
      </text>
    </comment>
    <comment ref="AH6" authorId="0" shapeId="0" xr:uid="{00000000-0006-0000-0000-000009000000}">
      <text>
        <r>
          <rPr>
            <b/>
            <sz val="9"/>
            <color indexed="81"/>
            <rFont val="Tahoma"/>
            <family val="2"/>
          </rPr>
          <t>Filley, Kimberly S:</t>
        </r>
        <r>
          <rPr>
            <sz val="9"/>
            <color indexed="81"/>
            <rFont val="Tahoma"/>
            <family val="2"/>
          </rPr>
          <t xml:space="preserve">
includes $220.92 in costs related to PAYS program</t>
        </r>
      </text>
    </comment>
    <comment ref="AI6" authorId="0" shapeId="0" xr:uid="{00000000-0006-0000-0000-00000A000000}">
      <text>
        <r>
          <rPr>
            <b/>
            <sz val="9"/>
            <color indexed="81"/>
            <rFont val="Tahoma"/>
            <family val="2"/>
          </rPr>
          <t>Filley, Kimberly S:</t>
        </r>
        <r>
          <rPr>
            <sz val="9"/>
            <color indexed="81"/>
            <rFont val="Tahoma"/>
            <family val="2"/>
          </rPr>
          <t xml:space="preserve">
includes $379 in costs related to PAYS program</t>
        </r>
      </text>
    </comment>
    <comment ref="AJ6" authorId="0" shapeId="0" xr:uid="{00000000-0006-0000-0000-00000B000000}">
      <text>
        <r>
          <rPr>
            <b/>
            <sz val="9"/>
            <color indexed="81"/>
            <rFont val="Tahoma"/>
            <family val="2"/>
          </rPr>
          <t>Filley, Kimberly S:</t>
        </r>
        <r>
          <rPr>
            <sz val="9"/>
            <color indexed="81"/>
            <rFont val="Tahoma"/>
            <family val="2"/>
          </rPr>
          <t xml:space="preserve">
includes $592.10 in costs related to PAYS program</t>
        </r>
      </text>
    </comment>
    <comment ref="AK6" authorId="0" shapeId="0" xr:uid="{00000000-0006-0000-0000-00000C000000}">
      <text>
        <r>
          <rPr>
            <b/>
            <sz val="9"/>
            <color indexed="81"/>
            <rFont val="Tahoma"/>
            <family val="2"/>
          </rPr>
          <t>Filley, Kimberly S:</t>
        </r>
        <r>
          <rPr>
            <sz val="9"/>
            <color indexed="81"/>
            <rFont val="Tahoma"/>
            <family val="2"/>
          </rPr>
          <t xml:space="preserve">
includes $850.16 in costs related to PAYS program</t>
        </r>
      </text>
    </comment>
    <comment ref="AL6" authorId="0" shapeId="0" xr:uid="{00000000-0006-0000-0000-00000D000000}">
      <text>
        <r>
          <rPr>
            <b/>
            <sz val="9"/>
            <color indexed="81"/>
            <rFont val="Tahoma"/>
            <family val="2"/>
          </rPr>
          <t>Filley, Kimberly S:</t>
        </r>
        <r>
          <rPr>
            <sz val="9"/>
            <color indexed="81"/>
            <rFont val="Tahoma"/>
            <family val="2"/>
          </rPr>
          <t xml:space="preserve">
includes $1,213.81 in costs related to PAYS program</t>
        </r>
      </text>
    </comment>
    <comment ref="AM6" authorId="0" shapeId="0" xr:uid="{00000000-0006-0000-0000-00000E000000}">
      <text>
        <r>
          <rPr>
            <b/>
            <sz val="9"/>
            <color indexed="81"/>
            <rFont val="Tahoma"/>
            <family val="2"/>
          </rPr>
          <t>Filley, Kimberly S:</t>
        </r>
        <r>
          <rPr>
            <sz val="9"/>
            <color indexed="81"/>
            <rFont val="Tahoma"/>
            <family val="2"/>
          </rPr>
          <t xml:space="preserve">
includes $1,272.44 in costs related to PAYS program</t>
        </r>
      </text>
    </comment>
    <comment ref="AN6" authorId="0" shapeId="0" xr:uid="{00000000-0006-0000-0000-00000F000000}">
      <text>
        <r>
          <rPr>
            <b/>
            <sz val="9"/>
            <color indexed="81"/>
            <rFont val="Tahoma"/>
            <family val="2"/>
          </rPr>
          <t>Filley, Kimberly S:</t>
        </r>
        <r>
          <rPr>
            <sz val="9"/>
            <color indexed="81"/>
            <rFont val="Tahoma"/>
            <family val="2"/>
          </rPr>
          <t xml:space="preserve">
includes $1,419.25 in costs related to PAYS program</t>
        </r>
      </text>
    </comment>
    <comment ref="AO6" authorId="0" shapeId="0" xr:uid="{00000000-0006-0000-0000-000010000000}">
      <text>
        <r>
          <rPr>
            <b/>
            <sz val="9"/>
            <color indexed="81"/>
            <rFont val="Tahoma"/>
            <family val="2"/>
          </rPr>
          <t>Filley, Kimberly S:</t>
        </r>
        <r>
          <rPr>
            <sz val="9"/>
            <color indexed="81"/>
            <rFont val="Tahoma"/>
            <family val="2"/>
          </rPr>
          <t xml:space="preserve">
includes $703.04 in costs related to PAYS program</t>
        </r>
      </text>
    </comment>
    <comment ref="AP6" authorId="0" shapeId="0" xr:uid="{00000000-0006-0000-0000-000011000000}">
      <text>
        <r>
          <rPr>
            <b/>
            <sz val="9"/>
            <color indexed="81"/>
            <rFont val="Tahoma"/>
            <family val="2"/>
          </rPr>
          <t>Filley, Kimberly S:</t>
        </r>
        <r>
          <rPr>
            <sz val="9"/>
            <color indexed="81"/>
            <rFont val="Tahoma"/>
            <family val="2"/>
          </rPr>
          <t xml:space="preserve">
includes $725.21 in costs related to PAYS program and $8,404.86 resulting from the write-off of a PAYS customer account balance in the deferred spend PAYS account 182PAY</t>
        </r>
      </text>
    </comment>
    <comment ref="AQ6" authorId="0" shapeId="0" xr:uid="{00000000-0006-0000-0000-000012000000}">
      <text>
        <r>
          <rPr>
            <b/>
            <sz val="9"/>
            <color indexed="81"/>
            <rFont val="Tahoma"/>
            <family val="2"/>
          </rPr>
          <t>Filley, Kimberly S:</t>
        </r>
        <r>
          <rPr>
            <sz val="9"/>
            <color indexed="81"/>
            <rFont val="Tahoma"/>
            <family val="2"/>
          </rPr>
          <t xml:space="preserve">
includes $1078.71 in costs related to PAYS program </t>
        </r>
      </text>
    </comment>
    <comment ref="AR6" authorId="0" shapeId="0" xr:uid="{00000000-0006-0000-0000-000013000000}">
      <text>
        <r>
          <rPr>
            <b/>
            <sz val="9"/>
            <color indexed="81"/>
            <rFont val="Tahoma"/>
            <family val="2"/>
          </rPr>
          <t>Filley, Kimberly S:</t>
        </r>
        <r>
          <rPr>
            <sz val="9"/>
            <color indexed="81"/>
            <rFont val="Tahoma"/>
            <family val="2"/>
          </rPr>
          <t xml:space="preserve">
includes $1284.55 in costs related to PAYS program </t>
        </r>
      </text>
    </comment>
    <comment ref="AS6" authorId="0" shapeId="0" xr:uid="{00000000-0006-0000-0000-000014000000}">
      <text>
        <r>
          <rPr>
            <b/>
            <sz val="9"/>
            <color indexed="81"/>
            <rFont val="Tahoma"/>
            <family val="2"/>
          </rPr>
          <t>Filley, Kimberly S:</t>
        </r>
        <r>
          <rPr>
            <sz val="9"/>
            <color indexed="81"/>
            <rFont val="Tahoma"/>
            <family val="2"/>
          </rPr>
          <t xml:space="preserve">
includes $1386.29 in costs related to PAYS program </t>
        </r>
      </text>
    </comment>
    <comment ref="AT6" authorId="0" shapeId="0" xr:uid="{00000000-0006-0000-0000-000015000000}">
      <text>
        <r>
          <rPr>
            <b/>
            <sz val="9"/>
            <color indexed="81"/>
            <rFont val="Tahoma"/>
            <family val="2"/>
          </rPr>
          <t>Filley, Kimberly S:</t>
        </r>
        <r>
          <rPr>
            <sz val="9"/>
            <color indexed="81"/>
            <rFont val="Tahoma"/>
            <family val="2"/>
          </rPr>
          <t xml:space="preserve">
includes $1513.94 in costs related to PAYS program </t>
        </r>
      </text>
    </comment>
    <comment ref="AU6" authorId="0" shapeId="0" xr:uid="{00000000-0006-0000-0000-000016000000}">
      <text>
        <r>
          <rPr>
            <b/>
            <sz val="9"/>
            <color indexed="81"/>
            <rFont val="Tahoma"/>
            <family val="2"/>
          </rPr>
          <t>Filley, Kimberly S:</t>
        </r>
        <r>
          <rPr>
            <sz val="9"/>
            <color indexed="81"/>
            <rFont val="Tahoma"/>
            <family val="2"/>
          </rPr>
          <t xml:space="preserve">
includes $1616.65 in costs related to PAYS program </t>
        </r>
      </text>
    </comment>
    <comment ref="AV6" authorId="0" shapeId="0" xr:uid="{00000000-0006-0000-0000-000017000000}">
      <text>
        <r>
          <rPr>
            <b/>
            <sz val="9"/>
            <color indexed="81"/>
            <rFont val="Tahoma"/>
            <family val="2"/>
          </rPr>
          <t>Filley, Kimberly S:</t>
        </r>
        <r>
          <rPr>
            <sz val="9"/>
            <color indexed="81"/>
            <rFont val="Tahoma"/>
            <family val="2"/>
          </rPr>
          <t xml:space="preserve">
includes $1821.21 in costs related to PAYS program </t>
        </r>
      </text>
    </comment>
    <comment ref="AW6" authorId="0" shapeId="0" xr:uid="{00000000-0006-0000-0000-000018000000}">
      <text>
        <r>
          <rPr>
            <b/>
            <sz val="9"/>
            <color indexed="81"/>
            <rFont val="Tahoma"/>
            <family val="2"/>
          </rPr>
          <t>Filley, Kimberly S:</t>
        </r>
        <r>
          <rPr>
            <sz val="9"/>
            <color indexed="81"/>
            <rFont val="Tahoma"/>
            <family val="2"/>
          </rPr>
          <t xml:space="preserve">
includes $1889.83 in costs related to PAYS program </t>
        </r>
      </text>
    </comment>
    <comment ref="AX6" authorId="0" shapeId="0" xr:uid="{00000000-0006-0000-0000-000019000000}">
      <text>
        <r>
          <rPr>
            <b/>
            <sz val="9"/>
            <color indexed="81"/>
            <rFont val="Tahoma"/>
            <family val="2"/>
          </rPr>
          <t>Filley, Kimberly S:</t>
        </r>
        <r>
          <rPr>
            <sz val="9"/>
            <color indexed="81"/>
            <rFont val="Tahoma"/>
            <family val="2"/>
          </rPr>
          <t xml:space="preserve">
includes $2070.59 in costs related to PAYS program </t>
        </r>
      </text>
    </comment>
    <comment ref="AY6" authorId="0" shapeId="0" xr:uid="{00000000-0006-0000-0000-00001A000000}">
      <text>
        <r>
          <rPr>
            <b/>
            <sz val="9"/>
            <color indexed="81"/>
            <rFont val="Tahoma"/>
            <family val="2"/>
          </rPr>
          <t>Filley, Kimberly S:</t>
        </r>
        <r>
          <rPr>
            <sz val="9"/>
            <color indexed="81"/>
            <rFont val="Tahoma"/>
            <family val="2"/>
          </rPr>
          <t xml:space="preserve">
includes $2,306.05 in costs related to PAYS program and $692.55 associated with the write-off of an unpaid PAYS balance.</t>
        </r>
      </text>
    </comment>
    <comment ref="AZ6" authorId="0" shapeId="0" xr:uid="{00000000-0006-0000-0000-00001B000000}">
      <text>
        <r>
          <rPr>
            <b/>
            <sz val="9"/>
            <color indexed="81"/>
            <rFont val="Tahoma"/>
            <family val="2"/>
          </rPr>
          <t>Filley, Kimberly S:</t>
        </r>
        <r>
          <rPr>
            <sz val="9"/>
            <color indexed="81"/>
            <rFont val="Tahoma"/>
            <family val="2"/>
          </rPr>
          <t xml:space="preserve">
includes $2,443.32 in costs related to PAYS </t>
        </r>
      </text>
    </comment>
    <comment ref="BA6" authorId="0" shapeId="0" xr:uid="{00000000-0006-0000-0000-00001C000000}">
      <text>
        <r>
          <rPr>
            <b/>
            <sz val="9"/>
            <color indexed="81"/>
            <rFont val="Tahoma"/>
            <family val="2"/>
          </rPr>
          <t>Filley, Kimberly S:</t>
        </r>
        <r>
          <rPr>
            <sz val="9"/>
            <color indexed="81"/>
            <rFont val="Tahoma"/>
            <family val="2"/>
          </rPr>
          <t xml:space="preserve">
includes $2,593.30 in costs related to PAYS </t>
        </r>
      </text>
    </comment>
    <comment ref="BB6" authorId="0" shapeId="0" xr:uid="{00000000-0006-0000-0000-00001D000000}">
      <text>
        <r>
          <rPr>
            <b/>
            <sz val="9"/>
            <color indexed="81"/>
            <rFont val="Tahoma"/>
            <family val="2"/>
          </rPr>
          <t>Filley, Kimberly S:</t>
        </r>
        <r>
          <rPr>
            <sz val="9"/>
            <color indexed="81"/>
            <rFont val="Tahoma"/>
            <family val="2"/>
          </rPr>
          <t xml:space="preserve">
includes $2,624.66 in costs related to PAYS </t>
        </r>
      </text>
    </comment>
    <comment ref="BC6" authorId="0" shapeId="0" xr:uid="{00000000-0006-0000-0000-00001E000000}">
      <text>
        <r>
          <rPr>
            <b/>
            <sz val="9"/>
            <color indexed="81"/>
            <rFont val="Tahoma"/>
            <family val="2"/>
          </rPr>
          <t>Filley, Kimberly S:</t>
        </r>
        <r>
          <rPr>
            <sz val="9"/>
            <color indexed="81"/>
            <rFont val="Tahoma"/>
            <family val="2"/>
          </rPr>
          <t xml:space="preserve">
includes $2,692.03 in costs related to PAYS </t>
        </r>
      </text>
    </comment>
    <comment ref="BD6" authorId="0" shapeId="0" xr:uid="{00000000-0006-0000-0000-00001F000000}">
      <text>
        <r>
          <rPr>
            <b/>
            <sz val="9"/>
            <color indexed="81"/>
            <rFont val="Tahoma"/>
            <family val="2"/>
          </rPr>
          <t>Filley, Kimberly S:</t>
        </r>
        <r>
          <rPr>
            <sz val="9"/>
            <color indexed="81"/>
            <rFont val="Tahoma"/>
            <family val="2"/>
          </rPr>
          <t xml:space="preserve">
includes $2,737.36 in costs related to PAYS </t>
        </r>
      </text>
    </comment>
    <comment ref="BE6" authorId="0" shapeId="0" xr:uid="{00000000-0006-0000-0000-000020000000}">
      <text>
        <r>
          <rPr>
            <b/>
            <sz val="9"/>
            <color indexed="81"/>
            <rFont val="Tahoma"/>
            <family val="2"/>
          </rPr>
          <t>Filley, Kimberly S:</t>
        </r>
        <r>
          <rPr>
            <sz val="9"/>
            <color indexed="81"/>
            <rFont val="Tahoma"/>
            <family val="2"/>
          </rPr>
          <t xml:space="preserve">
includes $2,781.49 in costs related to PAYS </t>
        </r>
      </text>
    </comment>
    <comment ref="BF6" authorId="0" shapeId="0" xr:uid="{00000000-0006-0000-0000-000021000000}">
      <text>
        <r>
          <rPr>
            <b/>
            <sz val="9"/>
            <color indexed="81"/>
            <rFont val="Tahoma"/>
            <family val="2"/>
          </rPr>
          <t>Filley, Kimberly S:</t>
        </r>
        <r>
          <rPr>
            <sz val="9"/>
            <color indexed="81"/>
            <rFont val="Tahoma"/>
            <family val="2"/>
          </rPr>
          <t xml:space="preserve">
includes $571.88 in costs related to PAYS </t>
        </r>
      </text>
    </comment>
    <comment ref="BG6" authorId="0" shapeId="0" xr:uid="{00000000-0006-0000-0000-000022000000}">
      <text>
        <r>
          <rPr>
            <b/>
            <sz val="9"/>
            <color indexed="81"/>
            <rFont val="Tahoma"/>
            <family val="2"/>
          </rPr>
          <t>Filley, Kimberly S:</t>
        </r>
        <r>
          <rPr>
            <sz val="9"/>
            <color indexed="81"/>
            <rFont val="Tahoma"/>
            <family val="2"/>
          </rPr>
          <t xml:space="preserve">
includes $743.10 in costs related to PAYS </t>
        </r>
      </text>
    </comment>
    <comment ref="BH6" authorId="0" shapeId="0" xr:uid="{00000000-0006-0000-0000-000023000000}">
      <text>
        <r>
          <rPr>
            <b/>
            <sz val="9"/>
            <color indexed="81"/>
            <rFont val="Tahoma"/>
            <family val="2"/>
          </rPr>
          <t>Filley, Kimberly S:</t>
        </r>
        <r>
          <rPr>
            <sz val="9"/>
            <color indexed="81"/>
            <rFont val="Tahoma"/>
            <family val="2"/>
          </rPr>
          <t xml:space="preserve">
includes $848.98 in costs related to PAYS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Filley, Kimberly S</author>
    <author>Logan, Raysene</author>
  </authors>
  <commentList>
    <comment ref="AD5" authorId="0" shapeId="0" xr:uid="{00000000-0006-0000-0100-000001000000}">
      <text>
        <r>
          <rPr>
            <b/>
            <sz val="9"/>
            <color indexed="81"/>
            <rFont val="Tahoma"/>
            <family val="2"/>
          </rPr>
          <t>Filley, Kimberly S:</t>
        </r>
        <r>
          <rPr>
            <sz val="9"/>
            <color indexed="81"/>
            <rFont val="Tahoma"/>
            <family val="2"/>
          </rPr>
          <t xml:space="preserve">
includes cost and associated interest correction related to prud review to back out $21,490.44 in costs from March 19 - Sep 20 for RT = 34 as these are not recoverable through MEEIA and $491.96 in associated interest</t>
        </r>
      </text>
    </comment>
    <comment ref="AL5" authorId="0" shapeId="0" xr:uid="{00000000-0006-0000-0100-000002000000}">
      <text>
        <r>
          <rPr>
            <b/>
            <sz val="9"/>
            <color indexed="81"/>
            <rFont val="Tahoma"/>
            <family val="2"/>
          </rPr>
          <t>Filley, Kimberly S:</t>
        </r>
        <r>
          <rPr>
            <sz val="9"/>
            <color indexed="81"/>
            <rFont val="Tahoma"/>
            <family val="2"/>
          </rPr>
          <t xml:space="preserve">
PC and assoc. interest adj related to PAYS labor that was incorrectly included in M3 PC booked in GL in November 21</t>
        </r>
      </text>
    </comment>
    <comment ref="AO5" authorId="1" shapeId="0" xr:uid="{00000000-0006-0000-0100-000003000000}">
      <text>
        <r>
          <rPr>
            <b/>
            <sz val="9"/>
            <color indexed="81"/>
            <rFont val="Tahoma"/>
            <family val="2"/>
          </rPr>
          <t>Logan, Raysene:</t>
        </r>
        <r>
          <rPr>
            <sz val="9"/>
            <color indexed="81"/>
            <rFont val="Tahoma"/>
            <family val="2"/>
          </rPr>
          <t xml:space="preserve">
M2 Janaury 2022 ending balances rolled into M3 effective Feb 2022</t>
        </r>
      </text>
    </comment>
    <comment ref="AZ5" authorId="0" shapeId="0" xr:uid="{00000000-0006-0000-0100-000004000000}">
      <text>
        <r>
          <rPr>
            <b/>
            <sz val="9"/>
            <color indexed="81"/>
            <rFont val="Tahoma"/>
            <family val="2"/>
          </rPr>
          <t>Filley, Kimberly S:</t>
        </r>
        <r>
          <rPr>
            <sz val="9"/>
            <color indexed="81"/>
            <rFont val="Tahoma"/>
            <family val="2"/>
          </rPr>
          <t xml:space="preserve">
interest correction related to change in interest rate in Dec 2020 for M3 which resulted in change in interest amount Dec 2020 - Dec 2022 totaling -$533.70 
and for M2 which resulted in a change in interest amount Dec 2020 - Jan 2022 totaling 
-$24.64 which needs to now be picked up as part of M3 as M2 PC ended in Jan 2022 </t>
        </r>
      </text>
    </comment>
    <comment ref="BB5" authorId="0" shapeId="0" xr:uid="{00000000-0006-0000-0100-000005000000}">
      <text>
        <r>
          <rPr>
            <b/>
            <sz val="9"/>
            <color indexed="81"/>
            <rFont val="Tahoma"/>
            <family val="2"/>
          </rPr>
          <t>Filley, Kimberly S:</t>
        </r>
        <r>
          <rPr>
            <sz val="9"/>
            <color indexed="81"/>
            <rFont val="Tahoma"/>
            <family val="2"/>
          </rPr>
          <t xml:space="preserve">
interest correction booked in GL March 2023 related to 3 prudence review finds spanning from Nov 20 to Sep 22 whereby costs had either been improperly included or excluded during those periods resulting in incorrect interest amounts being booked Nov 20- Feb 23</t>
        </r>
      </text>
    </comment>
    <comment ref="AE6" authorId="0" shapeId="0" xr:uid="{00000000-0006-0000-0100-000006000000}">
      <text>
        <r>
          <rPr>
            <b/>
            <sz val="9"/>
            <color indexed="81"/>
            <rFont val="Tahoma"/>
            <family val="2"/>
          </rPr>
          <t>Filley, Kimberly S:</t>
        </r>
        <r>
          <rPr>
            <sz val="9"/>
            <color indexed="81"/>
            <rFont val="Tahoma"/>
            <family val="2"/>
          </rPr>
          <t xml:space="preserve">
includes $70.13 in costs related to PAYS program</t>
        </r>
      </text>
    </comment>
    <comment ref="AF6" authorId="0" shapeId="0" xr:uid="{00000000-0006-0000-0100-000007000000}">
      <text>
        <r>
          <rPr>
            <b/>
            <sz val="9"/>
            <color indexed="81"/>
            <rFont val="Tahoma"/>
            <family val="2"/>
          </rPr>
          <t>Filley, Kimberly S:</t>
        </r>
        <r>
          <rPr>
            <sz val="9"/>
            <color indexed="81"/>
            <rFont val="Tahoma"/>
            <family val="2"/>
          </rPr>
          <t xml:space="preserve">
includes $169.53 in costs related to PAYS program</t>
        </r>
      </text>
    </comment>
    <comment ref="AG6" authorId="0" shapeId="0" xr:uid="{00000000-0006-0000-0100-000008000000}">
      <text>
        <r>
          <rPr>
            <b/>
            <sz val="9"/>
            <color indexed="81"/>
            <rFont val="Tahoma"/>
            <family val="2"/>
          </rPr>
          <t>Filley, Kimberly S:</t>
        </r>
        <r>
          <rPr>
            <sz val="9"/>
            <color indexed="81"/>
            <rFont val="Tahoma"/>
            <family val="2"/>
          </rPr>
          <t xml:space="preserve">
includes $175.17 in costs related to PAYS program</t>
        </r>
      </text>
    </comment>
    <comment ref="AH6" authorId="0" shapeId="0" xr:uid="{00000000-0006-0000-0100-000009000000}">
      <text>
        <r>
          <rPr>
            <b/>
            <sz val="9"/>
            <color indexed="81"/>
            <rFont val="Tahoma"/>
            <family val="2"/>
          </rPr>
          <t>Filley, Kimberly S:</t>
        </r>
        <r>
          <rPr>
            <sz val="9"/>
            <color indexed="81"/>
            <rFont val="Tahoma"/>
            <family val="2"/>
          </rPr>
          <t xml:space="preserve">
includes $220.92 in costs related to PAYS program</t>
        </r>
      </text>
    </comment>
    <comment ref="AI6" authorId="0" shapeId="0" xr:uid="{00000000-0006-0000-0100-00000A000000}">
      <text>
        <r>
          <rPr>
            <b/>
            <sz val="9"/>
            <color indexed="81"/>
            <rFont val="Tahoma"/>
            <family val="2"/>
          </rPr>
          <t>Filley, Kimberly S:</t>
        </r>
        <r>
          <rPr>
            <sz val="9"/>
            <color indexed="81"/>
            <rFont val="Tahoma"/>
            <family val="2"/>
          </rPr>
          <t xml:space="preserve">
includes $379 in costs related to PAYS program</t>
        </r>
      </text>
    </comment>
    <comment ref="AJ6" authorId="0" shapeId="0" xr:uid="{00000000-0006-0000-0100-00000B000000}">
      <text>
        <r>
          <rPr>
            <b/>
            <sz val="9"/>
            <color indexed="81"/>
            <rFont val="Tahoma"/>
            <family val="2"/>
          </rPr>
          <t>Filley, Kimberly S:</t>
        </r>
        <r>
          <rPr>
            <sz val="9"/>
            <color indexed="81"/>
            <rFont val="Tahoma"/>
            <family val="2"/>
          </rPr>
          <t xml:space="preserve">
includes $592.10 in costs related to PAYS program</t>
        </r>
      </text>
    </comment>
    <comment ref="AK6" authorId="0" shapeId="0" xr:uid="{00000000-0006-0000-0100-00000C000000}">
      <text>
        <r>
          <rPr>
            <b/>
            <sz val="9"/>
            <color indexed="81"/>
            <rFont val="Tahoma"/>
            <family val="2"/>
          </rPr>
          <t>Filley, Kimberly S:</t>
        </r>
        <r>
          <rPr>
            <sz val="9"/>
            <color indexed="81"/>
            <rFont val="Tahoma"/>
            <family val="2"/>
          </rPr>
          <t xml:space="preserve">
includes $850.16 in costs related to PAYS program</t>
        </r>
      </text>
    </comment>
    <comment ref="AL6" authorId="0" shapeId="0" xr:uid="{00000000-0006-0000-0100-00000D000000}">
      <text>
        <r>
          <rPr>
            <b/>
            <sz val="9"/>
            <color indexed="81"/>
            <rFont val="Tahoma"/>
            <family val="2"/>
          </rPr>
          <t>Filley, Kimberly S:</t>
        </r>
        <r>
          <rPr>
            <sz val="9"/>
            <color indexed="81"/>
            <rFont val="Tahoma"/>
            <family val="2"/>
          </rPr>
          <t xml:space="preserve">
includes $1,213.81 in costs related to PAYS program</t>
        </r>
      </text>
    </comment>
    <comment ref="AM6" authorId="0" shapeId="0" xr:uid="{00000000-0006-0000-0100-00000E000000}">
      <text>
        <r>
          <rPr>
            <b/>
            <sz val="9"/>
            <color indexed="81"/>
            <rFont val="Tahoma"/>
            <family val="2"/>
          </rPr>
          <t>Filley, Kimberly S:</t>
        </r>
        <r>
          <rPr>
            <sz val="9"/>
            <color indexed="81"/>
            <rFont val="Tahoma"/>
            <family val="2"/>
          </rPr>
          <t xml:space="preserve">
includes $1,272.44 in costs related to PAYS program</t>
        </r>
      </text>
    </comment>
    <comment ref="AN6" authorId="0" shapeId="0" xr:uid="{00000000-0006-0000-0100-00000F000000}">
      <text>
        <r>
          <rPr>
            <b/>
            <sz val="9"/>
            <color indexed="81"/>
            <rFont val="Tahoma"/>
            <family val="2"/>
          </rPr>
          <t>Filley, Kimberly S:</t>
        </r>
        <r>
          <rPr>
            <sz val="9"/>
            <color indexed="81"/>
            <rFont val="Tahoma"/>
            <family val="2"/>
          </rPr>
          <t xml:space="preserve">
includes $1,419.25 in costs related to PAYS program</t>
        </r>
      </text>
    </comment>
    <comment ref="AO6" authorId="0" shapeId="0" xr:uid="{00000000-0006-0000-0100-000010000000}">
      <text>
        <r>
          <rPr>
            <b/>
            <sz val="9"/>
            <color indexed="81"/>
            <rFont val="Tahoma"/>
            <family val="2"/>
          </rPr>
          <t>Filley, Kimberly S:</t>
        </r>
        <r>
          <rPr>
            <sz val="9"/>
            <color indexed="81"/>
            <rFont val="Tahoma"/>
            <family val="2"/>
          </rPr>
          <t xml:space="preserve">
includes $703.04 in costs related to PAYS program</t>
        </r>
      </text>
    </comment>
    <comment ref="AP6" authorId="0" shapeId="0" xr:uid="{00000000-0006-0000-0100-000011000000}">
      <text>
        <r>
          <rPr>
            <b/>
            <sz val="9"/>
            <color indexed="81"/>
            <rFont val="Tahoma"/>
            <family val="2"/>
          </rPr>
          <t>Filley, Kimberly S:</t>
        </r>
        <r>
          <rPr>
            <sz val="9"/>
            <color indexed="81"/>
            <rFont val="Tahoma"/>
            <family val="2"/>
          </rPr>
          <t xml:space="preserve">
includes $725.21 in costs related to PAYS program and $8,404.86 resulting from the write-off of a PAYS customer account balance in the deferred spend PAYS account 182PAY</t>
        </r>
      </text>
    </comment>
    <comment ref="AQ6" authorId="0" shapeId="0" xr:uid="{00000000-0006-0000-0100-000012000000}">
      <text>
        <r>
          <rPr>
            <b/>
            <sz val="9"/>
            <color indexed="81"/>
            <rFont val="Tahoma"/>
            <family val="2"/>
          </rPr>
          <t>Filley, Kimberly S:</t>
        </r>
        <r>
          <rPr>
            <sz val="9"/>
            <color indexed="81"/>
            <rFont val="Tahoma"/>
            <family val="2"/>
          </rPr>
          <t xml:space="preserve">
includes $1078.71 in costs related to PAYS program </t>
        </r>
      </text>
    </comment>
    <comment ref="AR6" authorId="0" shapeId="0" xr:uid="{00000000-0006-0000-0100-000013000000}">
      <text>
        <r>
          <rPr>
            <b/>
            <sz val="9"/>
            <color indexed="81"/>
            <rFont val="Tahoma"/>
            <family val="2"/>
          </rPr>
          <t>Filley, Kimberly S:</t>
        </r>
        <r>
          <rPr>
            <sz val="9"/>
            <color indexed="81"/>
            <rFont val="Tahoma"/>
            <family val="2"/>
          </rPr>
          <t xml:space="preserve">
includes $1284.55 in costs related to PAYS program </t>
        </r>
      </text>
    </comment>
    <comment ref="AS6" authorId="0" shapeId="0" xr:uid="{00000000-0006-0000-0100-000014000000}">
      <text>
        <r>
          <rPr>
            <b/>
            <sz val="9"/>
            <color indexed="81"/>
            <rFont val="Tahoma"/>
            <family val="2"/>
          </rPr>
          <t>Filley, Kimberly S:</t>
        </r>
        <r>
          <rPr>
            <sz val="9"/>
            <color indexed="81"/>
            <rFont val="Tahoma"/>
            <family val="2"/>
          </rPr>
          <t xml:space="preserve">
includes $1386.29 in costs related to PAYS program </t>
        </r>
      </text>
    </comment>
    <comment ref="AT6" authorId="0" shapeId="0" xr:uid="{00000000-0006-0000-0100-000015000000}">
      <text>
        <r>
          <rPr>
            <b/>
            <sz val="9"/>
            <color indexed="81"/>
            <rFont val="Tahoma"/>
            <family val="2"/>
          </rPr>
          <t>Filley, Kimberly S:</t>
        </r>
        <r>
          <rPr>
            <sz val="9"/>
            <color indexed="81"/>
            <rFont val="Tahoma"/>
            <family val="2"/>
          </rPr>
          <t xml:space="preserve">
includes $1513.94 in costs related to PAYS program </t>
        </r>
      </text>
    </comment>
    <comment ref="AU6" authorId="0" shapeId="0" xr:uid="{00000000-0006-0000-0100-000016000000}">
      <text>
        <r>
          <rPr>
            <b/>
            <sz val="9"/>
            <color indexed="81"/>
            <rFont val="Tahoma"/>
            <family val="2"/>
          </rPr>
          <t>Filley, Kimberly S:</t>
        </r>
        <r>
          <rPr>
            <sz val="9"/>
            <color indexed="81"/>
            <rFont val="Tahoma"/>
            <family val="2"/>
          </rPr>
          <t xml:space="preserve">
includes $1616.65 in costs related to PAYS program </t>
        </r>
      </text>
    </comment>
    <comment ref="AV6" authorId="0" shapeId="0" xr:uid="{00000000-0006-0000-0100-000017000000}">
      <text>
        <r>
          <rPr>
            <b/>
            <sz val="9"/>
            <color indexed="81"/>
            <rFont val="Tahoma"/>
            <family val="2"/>
          </rPr>
          <t>Filley, Kimberly S:</t>
        </r>
        <r>
          <rPr>
            <sz val="9"/>
            <color indexed="81"/>
            <rFont val="Tahoma"/>
            <family val="2"/>
          </rPr>
          <t xml:space="preserve">
includes $1821.21 in costs related to PAYS program </t>
        </r>
      </text>
    </comment>
    <comment ref="AW6" authorId="0" shapeId="0" xr:uid="{00000000-0006-0000-0100-000018000000}">
      <text>
        <r>
          <rPr>
            <b/>
            <sz val="9"/>
            <color indexed="81"/>
            <rFont val="Tahoma"/>
            <family val="2"/>
          </rPr>
          <t>Filley, Kimberly S:</t>
        </r>
        <r>
          <rPr>
            <sz val="9"/>
            <color indexed="81"/>
            <rFont val="Tahoma"/>
            <family val="2"/>
          </rPr>
          <t xml:space="preserve">
includes $1889.83 in costs related to PAYS program </t>
        </r>
      </text>
    </comment>
    <comment ref="AX6" authorId="0" shapeId="0" xr:uid="{00000000-0006-0000-0100-000019000000}">
      <text>
        <r>
          <rPr>
            <b/>
            <sz val="9"/>
            <color indexed="81"/>
            <rFont val="Tahoma"/>
            <family val="2"/>
          </rPr>
          <t>Filley, Kimberly S:</t>
        </r>
        <r>
          <rPr>
            <sz val="9"/>
            <color indexed="81"/>
            <rFont val="Tahoma"/>
            <family val="2"/>
          </rPr>
          <t xml:space="preserve">
includes $2070.59 in costs related to PAYS program </t>
        </r>
      </text>
    </comment>
    <comment ref="AY6" authorId="0" shapeId="0" xr:uid="{00000000-0006-0000-0100-00001A000000}">
      <text>
        <r>
          <rPr>
            <b/>
            <sz val="9"/>
            <color indexed="81"/>
            <rFont val="Tahoma"/>
            <family val="2"/>
          </rPr>
          <t>Filley, Kimberly S:</t>
        </r>
        <r>
          <rPr>
            <sz val="9"/>
            <color indexed="81"/>
            <rFont val="Tahoma"/>
            <family val="2"/>
          </rPr>
          <t xml:space="preserve">
includes $2,306.05 in costs related to PAYS program and $692.55 associated with the write-off of an unpaid PAYS balance.</t>
        </r>
      </text>
    </comment>
    <comment ref="AZ6" authorId="0" shapeId="0" xr:uid="{00000000-0006-0000-0100-00001B000000}">
      <text>
        <r>
          <rPr>
            <b/>
            <sz val="9"/>
            <color indexed="81"/>
            <rFont val="Tahoma"/>
            <family val="2"/>
          </rPr>
          <t>Filley, Kimberly S:</t>
        </r>
        <r>
          <rPr>
            <sz val="9"/>
            <color indexed="81"/>
            <rFont val="Tahoma"/>
            <family val="2"/>
          </rPr>
          <t xml:space="preserve">
includes $2,443.32 in costs related to PAYS </t>
        </r>
      </text>
    </comment>
    <comment ref="BA6" authorId="0" shapeId="0" xr:uid="{00000000-0006-0000-0100-00001C000000}">
      <text>
        <r>
          <rPr>
            <b/>
            <sz val="9"/>
            <color indexed="81"/>
            <rFont val="Tahoma"/>
            <family val="2"/>
          </rPr>
          <t>Filley, Kimberly S:</t>
        </r>
        <r>
          <rPr>
            <sz val="9"/>
            <color indexed="81"/>
            <rFont val="Tahoma"/>
            <family val="2"/>
          </rPr>
          <t xml:space="preserve">
includes $2,593.30 in costs related to PAYS </t>
        </r>
      </text>
    </comment>
    <comment ref="BB6" authorId="0" shapeId="0" xr:uid="{00000000-0006-0000-0100-00001D000000}">
      <text>
        <r>
          <rPr>
            <b/>
            <sz val="9"/>
            <color indexed="81"/>
            <rFont val="Tahoma"/>
            <family val="2"/>
          </rPr>
          <t>Filley, Kimberly S:</t>
        </r>
        <r>
          <rPr>
            <sz val="9"/>
            <color indexed="81"/>
            <rFont val="Tahoma"/>
            <family val="2"/>
          </rPr>
          <t xml:space="preserve">
includes $2,624.66 in costs related to PAYS </t>
        </r>
      </text>
    </comment>
    <comment ref="BC6" authorId="0" shapeId="0" xr:uid="{00000000-0006-0000-0100-00001E000000}">
      <text>
        <r>
          <rPr>
            <b/>
            <sz val="9"/>
            <color indexed="81"/>
            <rFont val="Tahoma"/>
            <family val="2"/>
          </rPr>
          <t>Filley, Kimberly S:</t>
        </r>
        <r>
          <rPr>
            <sz val="9"/>
            <color indexed="81"/>
            <rFont val="Tahoma"/>
            <family val="2"/>
          </rPr>
          <t xml:space="preserve">
includes $2,692.03 in costs related to PAYS </t>
        </r>
      </text>
    </comment>
    <comment ref="BD6" authorId="0" shapeId="0" xr:uid="{00000000-0006-0000-0100-00001F000000}">
      <text>
        <r>
          <rPr>
            <b/>
            <sz val="9"/>
            <color indexed="81"/>
            <rFont val="Tahoma"/>
            <family val="2"/>
          </rPr>
          <t>Filley, Kimberly S:</t>
        </r>
        <r>
          <rPr>
            <sz val="9"/>
            <color indexed="81"/>
            <rFont val="Tahoma"/>
            <family val="2"/>
          </rPr>
          <t xml:space="preserve">
includes $2,737.36 in costs related to PAYS </t>
        </r>
      </text>
    </comment>
    <comment ref="BE6" authorId="0" shapeId="0" xr:uid="{00000000-0006-0000-0100-000020000000}">
      <text>
        <r>
          <rPr>
            <b/>
            <sz val="9"/>
            <color indexed="81"/>
            <rFont val="Tahoma"/>
            <family val="2"/>
          </rPr>
          <t>Filley, Kimberly S:</t>
        </r>
        <r>
          <rPr>
            <sz val="9"/>
            <color indexed="81"/>
            <rFont val="Tahoma"/>
            <family val="2"/>
          </rPr>
          <t xml:space="preserve">
includes $2,781.49 in costs related to PAYS </t>
        </r>
      </text>
    </comment>
    <comment ref="BF6" authorId="0" shapeId="0" xr:uid="{00000000-0006-0000-0100-000021000000}">
      <text>
        <r>
          <rPr>
            <b/>
            <sz val="9"/>
            <color indexed="81"/>
            <rFont val="Tahoma"/>
            <family val="2"/>
          </rPr>
          <t>Filley, Kimberly S:</t>
        </r>
        <r>
          <rPr>
            <sz val="9"/>
            <color indexed="81"/>
            <rFont val="Tahoma"/>
            <family val="2"/>
          </rPr>
          <t xml:space="preserve">
includes $571.88 in costs related to PAYS </t>
        </r>
      </text>
    </comment>
    <comment ref="BG6" authorId="0" shapeId="0" xr:uid="{00000000-0006-0000-0100-000022000000}">
      <text>
        <r>
          <rPr>
            <b/>
            <sz val="9"/>
            <color indexed="81"/>
            <rFont val="Tahoma"/>
            <family val="2"/>
          </rPr>
          <t>Filley, Kimberly S:</t>
        </r>
        <r>
          <rPr>
            <sz val="9"/>
            <color indexed="81"/>
            <rFont val="Tahoma"/>
            <family val="2"/>
          </rPr>
          <t xml:space="preserve">
includes $743.10 in costs related to PAYS </t>
        </r>
      </text>
    </comment>
    <comment ref="BH6" authorId="0" shapeId="0" xr:uid="{00000000-0006-0000-0100-000023000000}">
      <text>
        <r>
          <rPr>
            <b/>
            <sz val="9"/>
            <color indexed="81"/>
            <rFont val="Tahoma"/>
            <family val="2"/>
          </rPr>
          <t>Filley, Kimberly S:</t>
        </r>
        <r>
          <rPr>
            <sz val="9"/>
            <color indexed="81"/>
            <rFont val="Tahoma"/>
            <family val="2"/>
          </rPr>
          <t xml:space="preserve">
includes $848.98 in costs related to PAYS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Filley, Kimberly S</author>
  </authors>
  <commentList>
    <comment ref="M5" authorId="0" shapeId="0" xr:uid="{00000000-0006-0000-0200-000001000000}">
      <text>
        <r>
          <rPr>
            <b/>
            <sz val="9"/>
            <color indexed="81"/>
            <rFont val="Tahoma"/>
            <family val="2"/>
          </rPr>
          <t>Filley, Kimberly S:</t>
        </r>
        <r>
          <rPr>
            <sz val="9"/>
            <color indexed="81"/>
            <rFont val="Tahoma"/>
            <family val="2"/>
          </rPr>
          <t xml:space="preserve">
write-off of Sept 30, 2021 PAYS balance to Rate Base accounts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Filley, Kimberly S</author>
  </authors>
  <commentList>
    <comment ref="M5" authorId="0" shapeId="0" xr:uid="{00000000-0006-0000-0300-000001000000}">
      <text>
        <r>
          <rPr>
            <b/>
            <sz val="9"/>
            <color indexed="81"/>
            <rFont val="Tahoma"/>
            <family val="2"/>
          </rPr>
          <t>Filley, Kimberly S:</t>
        </r>
        <r>
          <rPr>
            <sz val="9"/>
            <color indexed="81"/>
            <rFont val="Tahoma"/>
            <family val="2"/>
          </rPr>
          <t xml:space="preserve">
write-off of Sept 30, 2021 PAYS balance to Rate Base accounts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Filley, Kimberly S</author>
    <author>Logan, Raysene</author>
  </authors>
  <commentList>
    <comment ref="DC5" authorId="0" shapeId="0" xr:uid="{00000000-0006-0000-0400-000001000000}">
      <text>
        <r>
          <rPr>
            <b/>
            <sz val="9"/>
            <color indexed="81"/>
            <rFont val="Tahoma"/>
            <family val="2"/>
          </rPr>
          <t>Filley, Kimberly S:</t>
        </r>
        <r>
          <rPr>
            <sz val="9"/>
            <color indexed="81"/>
            <rFont val="Tahoma"/>
            <family val="2"/>
          </rPr>
          <t xml:space="preserve">
includes cost and associated interest correction related to prud review to back out $21,490.44 in costs from March 19 - Sep 20 for RT = 34 as these are not recoverable through MEEIA and $491.96 in associated interest</t>
        </r>
      </text>
    </comment>
    <comment ref="DK5" authorId="0" shapeId="0" xr:uid="{00000000-0006-0000-0400-000002000000}">
      <text>
        <r>
          <rPr>
            <b/>
            <sz val="9"/>
            <color indexed="81"/>
            <rFont val="Tahoma"/>
            <family val="2"/>
          </rPr>
          <t>Filley, Kimberly S:</t>
        </r>
        <r>
          <rPr>
            <sz val="9"/>
            <color indexed="81"/>
            <rFont val="Tahoma"/>
            <family val="2"/>
          </rPr>
          <t xml:space="preserve">
PC and assoc. interest adj related to PAYS labor that was incorrectly included in M3 PC booked in GL in November 21</t>
        </r>
      </text>
    </comment>
    <comment ref="DN5" authorId="1" shapeId="0" xr:uid="{00000000-0006-0000-0400-000003000000}">
      <text>
        <r>
          <rPr>
            <b/>
            <sz val="9"/>
            <color indexed="81"/>
            <rFont val="Tahoma"/>
            <family val="2"/>
          </rPr>
          <t>Logan, Raysene:</t>
        </r>
        <r>
          <rPr>
            <sz val="9"/>
            <color indexed="81"/>
            <rFont val="Tahoma"/>
            <family val="2"/>
          </rPr>
          <t xml:space="preserve">
M2 Janaury 2022 ending balances rolled into M3 effective Feb 2022</t>
        </r>
      </text>
    </comment>
    <comment ref="DD6" authorId="0" shapeId="0" xr:uid="{00000000-0006-0000-0400-000004000000}">
      <text>
        <r>
          <rPr>
            <b/>
            <sz val="9"/>
            <color indexed="81"/>
            <rFont val="Tahoma"/>
            <family val="2"/>
          </rPr>
          <t>Filley, Kimberly S:</t>
        </r>
        <r>
          <rPr>
            <sz val="9"/>
            <color indexed="81"/>
            <rFont val="Tahoma"/>
            <family val="2"/>
          </rPr>
          <t xml:space="preserve">
includes $70.13 in costs related to PAYS program</t>
        </r>
      </text>
    </comment>
    <comment ref="DE6" authorId="0" shapeId="0" xr:uid="{00000000-0006-0000-0400-000005000000}">
      <text>
        <r>
          <rPr>
            <b/>
            <sz val="9"/>
            <color indexed="81"/>
            <rFont val="Tahoma"/>
            <family val="2"/>
          </rPr>
          <t>Filley, Kimberly S:</t>
        </r>
        <r>
          <rPr>
            <sz val="9"/>
            <color indexed="81"/>
            <rFont val="Tahoma"/>
            <family val="2"/>
          </rPr>
          <t xml:space="preserve">
includes $169.53 in costs related to PAYS program</t>
        </r>
      </text>
    </comment>
    <comment ref="DF6" authorId="0" shapeId="0" xr:uid="{00000000-0006-0000-0400-000006000000}">
      <text>
        <r>
          <rPr>
            <b/>
            <sz val="9"/>
            <color indexed="81"/>
            <rFont val="Tahoma"/>
            <family val="2"/>
          </rPr>
          <t>Filley, Kimberly S:</t>
        </r>
        <r>
          <rPr>
            <sz val="9"/>
            <color indexed="81"/>
            <rFont val="Tahoma"/>
            <family val="2"/>
          </rPr>
          <t xml:space="preserve">
includes $175.17 in costs related to PAYS program</t>
        </r>
      </text>
    </comment>
    <comment ref="DG6" authorId="0" shapeId="0" xr:uid="{00000000-0006-0000-0400-000007000000}">
      <text>
        <r>
          <rPr>
            <b/>
            <sz val="9"/>
            <color indexed="81"/>
            <rFont val="Tahoma"/>
            <family val="2"/>
          </rPr>
          <t>Filley, Kimberly S:</t>
        </r>
        <r>
          <rPr>
            <sz val="9"/>
            <color indexed="81"/>
            <rFont val="Tahoma"/>
            <family val="2"/>
          </rPr>
          <t xml:space="preserve">
includes $220.92 in costs related to PAYS program</t>
        </r>
      </text>
    </comment>
    <comment ref="DH6" authorId="0" shapeId="0" xr:uid="{00000000-0006-0000-0400-000008000000}">
      <text>
        <r>
          <rPr>
            <b/>
            <sz val="9"/>
            <color indexed="81"/>
            <rFont val="Tahoma"/>
            <family val="2"/>
          </rPr>
          <t>Filley, Kimberly S:</t>
        </r>
        <r>
          <rPr>
            <sz val="9"/>
            <color indexed="81"/>
            <rFont val="Tahoma"/>
            <family val="2"/>
          </rPr>
          <t xml:space="preserve">
includes $379 in costs related to PAYS program</t>
        </r>
      </text>
    </comment>
    <comment ref="DI6" authorId="0" shapeId="0" xr:uid="{00000000-0006-0000-0400-000009000000}">
      <text>
        <r>
          <rPr>
            <b/>
            <sz val="9"/>
            <color indexed="81"/>
            <rFont val="Tahoma"/>
            <family val="2"/>
          </rPr>
          <t>Filley, Kimberly S:</t>
        </r>
        <r>
          <rPr>
            <sz val="9"/>
            <color indexed="81"/>
            <rFont val="Tahoma"/>
            <family val="2"/>
          </rPr>
          <t xml:space="preserve">
includes $592.10 in costs related to PAYS program</t>
        </r>
      </text>
    </comment>
    <comment ref="DJ6" authorId="0" shapeId="0" xr:uid="{00000000-0006-0000-0400-00000A000000}">
      <text>
        <r>
          <rPr>
            <b/>
            <sz val="9"/>
            <color indexed="81"/>
            <rFont val="Tahoma"/>
            <family val="2"/>
          </rPr>
          <t>Filley, Kimberly S:</t>
        </r>
        <r>
          <rPr>
            <sz val="9"/>
            <color indexed="81"/>
            <rFont val="Tahoma"/>
            <family val="2"/>
          </rPr>
          <t xml:space="preserve">
includes $850.16 in costs related to PAYS program</t>
        </r>
      </text>
    </comment>
    <comment ref="DK6" authorId="0" shapeId="0" xr:uid="{00000000-0006-0000-0400-00000B000000}">
      <text>
        <r>
          <rPr>
            <b/>
            <sz val="9"/>
            <color indexed="81"/>
            <rFont val="Tahoma"/>
            <family val="2"/>
          </rPr>
          <t>Filley, Kimberly S:</t>
        </r>
        <r>
          <rPr>
            <sz val="9"/>
            <color indexed="81"/>
            <rFont val="Tahoma"/>
            <family val="2"/>
          </rPr>
          <t xml:space="preserve">
includes $1,213.81 in costs related to PAYS program</t>
        </r>
      </text>
    </comment>
    <comment ref="DL6" authorId="0" shapeId="0" xr:uid="{00000000-0006-0000-0400-00000C000000}">
      <text>
        <r>
          <rPr>
            <b/>
            <sz val="9"/>
            <color indexed="81"/>
            <rFont val="Tahoma"/>
            <family val="2"/>
          </rPr>
          <t>Filley, Kimberly S:</t>
        </r>
        <r>
          <rPr>
            <sz val="9"/>
            <color indexed="81"/>
            <rFont val="Tahoma"/>
            <family val="2"/>
          </rPr>
          <t xml:space="preserve">
includes $1,272.44 in costs related to PAYS program</t>
        </r>
      </text>
    </comment>
    <comment ref="DM6" authorId="0" shapeId="0" xr:uid="{00000000-0006-0000-0400-00000D000000}">
      <text>
        <r>
          <rPr>
            <b/>
            <sz val="9"/>
            <color indexed="81"/>
            <rFont val="Tahoma"/>
            <family val="2"/>
          </rPr>
          <t>Filley, Kimberly S:</t>
        </r>
        <r>
          <rPr>
            <sz val="9"/>
            <color indexed="81"/>
            <rFont val="Tahoma"/>
            <family val="2"/>
          </rPr>
          <t xml:space="preserve">
includes $1,419.25 in costs related to PAYS program</t>
        </r>
      </text>
    </comment>
    <comment ref="DN6" authorId="0" shapeId="0" xr:uid="{00000000-0006-0000-0400-00000E000000}">
      <text>
        <r>
          <rPr>
            <b/>
            <sz val="9"/>
            <color indexed="81"/>
            <rFont val="Tahoma"/>
            <family val="2"/>
          </rPr>
          <t>Filley, Kimberly S:</t>
        </r>
        <r>
          <rPr>
            <sz val="9"/>
            <color indexed="81"/>
            <rFont val="Tahoma"/>
            <family val="2"/>
          </rPr>
          <t xml:space="preserve">
includes $703.04 in costs related to PAYS program</t>
        </r>
      </text>
    </comment>
    <comment ref="DO6" authorId="0" shapeId="0" xr:uid="{00000000-0006-0000-0400-00000F000000}">
      <text>
        <r>
          <rPr>
            <b/>
            <sz val="9"/>
            <color indexed="81"/>
            <rFont val="Tahoma"/>
            <family val="2"/>
          </rPr>
          <t>Filley, Kimberly S:</t>
        </r>
        <r>
          <rPr>
            <sz val="9"/>
            <color indexed="81"/>
            <rFont val="Tahoma"/>
            <family val="2"/>
          </rPr>
          <t xml:space="preserve">
includes $725.21 in costs related to PAYS program and $8,404.86 resulting from the write-off of a PAYS customer account balance in the deferred spend PAYS account 182PAY</t>
        </r>
      </text>
    </comment>
    <comment ref="DP6" authorId="0" shapeId="0" xr:uid="{00000000-0006-0000-0400-000010000000}">
      <text>
        <r>
          <rPr>
            <b/>
            <sz val="9"/>
            <color indexed="81"/>
            <rFont val="Tahoma"/>
            <family val="2"/>
          </rPr>
          <t>Filley, Kimberly S:</t>
        </r>
        <r>
          <rPr>
            <sz val="9"/>
            <color indexed="81"/>
            <rFont val="Tahoma"/>
            <family val="2"/>
          </rPr>
          <t xml:space="preserve">
includes $1078.71 in costs related to PAYS program </t>
        </r>
      </text>
    </comment>
    <comment ref="DQ6" authorId="0" shapeId="0" xr:uid="{00000000-0006-0000-0400-000011000000}">
      <text>
        <r>
          <rPr>
            <b/>
            <sz val="9"/>
            <color indexed="81"/>
            <rFont val="Tahoma"/>
            <family val="2"/>
          </rPr>
          <t>Filley, Kimberly S:</t>
        </r>
        <r>
          <rPr>
            <sz val="9"/>
            <color indexed="81"/>
            <rFont val="Tahoma"/>
            <family val="2"/>
          </rPr>
          <t xml:space="preserve">
includes $1284.55 in costs related to PAYS program </t>
        </r>
      </text>
    </comment>
    <comment ref="DR6" authorId="0" shapeId="0" xr:uid="{00000000-0006-0000-0400-000012000000}">
      <text>
        <r>
          <rPr>
            <b/>
            <sz val="9"/>
            <color indexed="81"/>
            <rFont val="Tahoma"/>
            <family val="2"/>
          </rPr>
          <t>Filley, Kimberly S:</t>
        </r>
        <r>
          <rPr>
            <sz val="9"/>
            <color indexed="81"/>
            <rFont val="Tahoma"/>
            <family val="2"/>
          </rPr>
          <t xml:space="preserve">
includes $1386.29 in costs related to PAYS program </t>
        </r>
      </text>
    </comment>
    <comment ref="DS6" authorId="0" shapeId="0" xr:uid="{00000000-0006-0000-0400-000013000000}">
      <text>
        <r>
          <rPr>
            <b/>
            <sz val="9"/>
            <color indexed="81"/>
            <rFont val="Tahoma"/>
            <family val="2"/>
          </rPr>
          <t>Filley, Kimberly S:</t>
        </r>
        <r>
          <rPr>
            <sz val="9"/>
            <color indexed="81"/>
            <rFont val="Tahoma"/>
            <family val="2"/>
          </rPr>
          <t xml:space="preserve">
includes $1513.94 in costs related to PAYS program </t>
        </r>
      </text>
    </comment>
    <comment ref="DT6" authorId="0" shapeId="0" xr:uid="{00000000-0006-0000-0400-000014000000}">
      <text>
        <r>
          <rPr>
            <b/>
            <sz val="9"/>
            <color indexed="81"/>
            <rFont val="Tahoma"/>
            <family val="2"/>
          </rPr>
          <t>Filley, Kimberly S:</t>
        </r>
        <r>
          <rPr>
            <sz val="9"/>
            <color indexed="81"/>
            <rFont val="Tahoma"/>
            <family val="2"/>
          </rPr>
          <t xml:space="preserve">
includes $1616.65 in costs related to PAYS program </t>
        </r>
      </text>
    </comment>
    <comment ref="DU6" authorId="0" shapeId="0" xr:uid="{00000000-0006-0000-0400-000015000000}">
      <text>
        <r>
          <rPr>
            <b/>
            <sz val="9"/>
            <color indexed="81"/>
            <rFont val="Tahoma"/>
            <family val="2"/>
          </rPr>
          <t>Filley, Kimberly S:</t>
        </r>
        <r>
          <rPr>
            <sz val="9"/>
            <color indexed="81"/>
            <rFont val="Tahoma"/>
            <family val="2"/>
          </rPr>
          <t xml:space="preserve">
includes $1821.21 in costs related to PAYS program </t>
        </r>
      </text>
    </comment>
    <comment ref="DV6" authorId="0" shapeId="0" xr:uid="{00000000-0006-0000-0400-000016000000}">
      <text>
        <r>
          <rPr>
            <b/>
            <sz val="9"/>
            <color indexed="81"/>
            <rFont val="Tahoma"/>
            <family val="2"/>
          </rPr>
          <t>Filley, Kimberly S:</t>
        </r>
        <r>
          <rPr>
            <sz val="9"/>
            <color indexed="81"/>
            <rFont val="Tahoma"/>
            <family val="2"/>
          </rPr>
          <t xml:space="preserve">
includes $1889.83 in costs related to PAYS program </t>
        </r>
      </text>
    </comment>
    <comment ref="DW6" authorId="0" shapeId="0" xr:uid="{00000000-0006-0000-0400-000017000000}">
      <text>
        <r>
          <rPr>
            <b/>
            <sz val="9"/>
            <color indexed="81"/>
            <rFont val="Tahoma"/>
            <family val="2"/>
          </rPr>
          <t>Filley, Kimberly S:</t>
        </r>
        <r>
          <rPr>
            <sz val="9"/>
            <color indexed="81"/>
            <rFont val="Tahoma"/>
            <family val="2"/>
          </rPr>
          <t xml:space="preserve">
includes $2070.59 in costs related to PAYS program </t>
        </r>
      </text>
    </comment>
    <comment ref="DX6" authorId="0" shapeId="0" xr:uid="{00000000-0006-0000-0400-000018000000}">
      <text>
        <r>
          <rPr>
            <b/>
            <sz val="9"/>
            <color indexed="81"/>
            <rFont val="Tahoma"/>
            <family val="2"/>
          </rPr>
          <t>Filley, Kimberly S:</t>
        </r>
        <r>
          <rPr>
            <sz val="9"/>
            <color indexed="81"/>
            <rFont val="Tahoma"/>
            <family val="2"/>
          </rPr>
          <t xml:space="preserve">
includes $2,306.05 in costs related to PAYS program and $692.55 associated with the write-off of an unpaid PAYS balance.</t>
        </r>
      </text>
    </comment>
    <comment ref="ED6" authorId="0" shapeId="0" xr:uid="{00000000-0006-0000-0400-000019000000}">
      <text>
        <r>
          <rPr>
            <b/>
            <sz val="9"/>
            <color indexed="81"/>
            <rFont val="Tahoma"/>
            <family val="2"/>
          </rPr>
          <t>Filley, Kimberly S:</t>
        </r>
        <r>
          <rPr>
            <sz val="9"/>
            <color indexed="81"/>
            <rFont val="Tahoma"/>
            <family val="2"/>
          </rPr>
          <t xml:space="preserve">
properly excludes $600 related to thermostat costs that had originally been improperly included in the Nov 20 costs</t>
        </r>
      </text>
    </comment>
    <comment ref="EE6" authorId="0" shapeId="0" xr:uid="{00000000-0006-0000-0400-00001A000000}">
      <text>
        <r>
          <rPr>
            <b/>
            <sz val="9"/>
            <color indexed="81"/>
            <rFont val="Tahoma"/>
            <family val="2"/>
          </rPr>
          <t>Filley, Kimberly S:</t>
        </r>
        <r>
          <rPr>
            <sz val="9"/>
            <color indexed="81"/>
            <rFont val="Tahoma"/>
            <family val="2"/>
          </rPr>
          <t xml:space="preserve">
properly excludes $700 related to thermostat costs that had originally been improperly included in the Dec 20 costs</t>
        </r>
      </text>
    </comment>
    <comment ref="EF6" authorId="0" shapeId="0" xr:uid="{00000000-0006-0000-0400-00001B000000}">
      <text>
        <r>
          <rPr>
            <b/>
            <sz val="9"/>
            <color indexed="81"/>
            <rFont val="Tahoma"/>
            <family val="2"/>
          </rPr>
          <t>Filley, Kimberly S:</t>
        </r>
        <r>
          <rPr>
            <sz val="9"/>
            <color indexed="81"/>
            <rFont val="Tahoma"/>
            <family val="2"/>
          </rPr>
          <t xml:space="preserve">
properly excludes $200 related to thermostat costs that had originally been improperly included in the Jan 21 costs</t>
        </r>
      </text>
    </comment>
    <comment ref="EK6" authorId="0" shapeId="0" xr:uid="{00000000-0006-0000-0400-00001C000000}">
      <text>
        <r>
          <rPr>
            <b/>
            <sz val="9"/>
            <color indexed="81"/>
            <rFont val="Tahoma"/>
            <family val="2"/>
          </rPr>
          <t>Filley, Kimberly S:</t>
        </r>
        <r>
          <rPr>
            <sz val="9"/>
            <color indexed="81"/>
            <rFont val="Tahoma"/>
            <family val="2"/>
          </rPr>
          <t xml:space="preserve">
properly excludes $50 related to thermostat costs that had originally been improperly included in the Jun 21 costs</t>
        </r>
      </text>
    </comment>
    <comment ref="EP6" authorId="0" shapeId="0" xr:uid="{00000000-0006-0000-0400-00001D000000}">
      <text>
        <r>
          <rPr>
            <b/>
            <sz val="9"/>
            <color indexed="81"/>
            <rFont val="Tahoma"/>
            <family val="2"/>
          </rPr>
          <t>Filley, Kimberly S:</t>
        </r>
        <r>
          <rPr>
            <sz val="9"/>
            <color indexed="81"/>
            <rFont val="Tahoma"/>
            <family val="2"/>
          </rPr>
          <t xml:space="preserve">
properly excludes $534,998.70 related to Co-delivery costs that had originally been improperly included in the Nov 21 costs</t>
        </r>
      </text>
    </comment>
    <comment ref="ER6" authorId="0" shapeId="0" xr:uid="{00000000-0006-0000-0400-00001E000000}">
      <text>
        <r>
          <rPr>
            <b/>
            <sz val="9"/>
            <color indexed="81"/>
            <rFont val="Tahoma"/>
            <family val="2"/>
          </rPr>
          <t>Filley, Kimberly S:</t>
        </r>
        <r>
          <rPr>
            <sz val="9"/>
            <color indexed="81"/>
            <rFont val="Tahoma"/>
            <family val="2"/>
          </rPr>
          <t xml:space="preserve">
properly excludes $50 related to thermostat costs and properly includes $562.24 related to EEKITS Co-delivelry costs that had originally been improperly included/excluded in the Jan 22 costs</t>
        </r>
      </text>
    </comment>
    <comment ref="EZ6" authorId="0" shapeId="0" xr:uid="{00000000-0006-0000-0400-00001F000000}">
      <text>
        <r>
          <rPr>
            <b/>
            <sz val="9"/>
            <color indexed="81"/>
            <rFont val="Tahoma"/>
            <family val="2"/>
          </rPr>
          <t>Filley, Kimberly S:</t>
        </r>
        <r>
          <rPr>
            <sz val="9"/>
            <color indexed="81"/>
            <rFont val="Tahoma"/>
            <family val="2"/>
          </rPr>
          <t xml:space="preserve">
properly excludes $50 related to thermostat costs that had originally been improperly included in the Sep 22 costs</t>
        </r>
      </text>
    </comment>
    <comment ref="FE6" authorId="0" shapeId="0" xr:uid="{00000000-0006-0000-0400-000020000000}">
      <text>
        <r>
          <rPr>
            <b/>
            <sz val="9"/>
            <color indexed="81"/>
            <rFont val="Tahoma"/>
            <family val="2"/>
          </rPr>
          <t>Filley, Kimberly S:</t>
        </r>
        <r>
          <rPr>
            <sz val="9"/>
            <color indexed="81"/>
            <rFont val="Tahoma"/>
            <family val="2"/>
          </rPr>
          <t xml:space="preserve">
backs out cost corrections booked in Feb 2023 related to prud review associated with yellow highlighted periods to the left</t>
        </r>
      </text>
    </comment>
    <comment ref="DM7" authorId="0" shapeId="0" xr:uid="{00000000-0006-0000-0400-000021000000}">
      <text>
        <r>
          <rPr>
            <b/>
            <sz val="9"/>
            <color indexed="81"/>
            <rFont val="Tahoma"/>
            <family val="2"/>
          </rPr>
          <t>Filley, Kimberly S:</t>
        </r>
        <r>
          <rPr>
            <sz val="9"/>
            <color indexed="81"/>
            <rFont val="Tahoma"/>
            <family val="2"/>
          </rPr>
          <t xml:space="preserve">
includes rev true-up related to Nov 21 of $11.21
</t>
        </r>
      </text>
    </comment>
    <comment ref="DR7" authorId="0" shapeId="0" xr:uid="{00000000-0006-0000-0400-000022000000}">
      <text>
        <r>
          <rPr>
            <b/>
            <sz val="9"/>
            <color indexed="81"/>
            <rFont val="Tahoma"/>
            <family val="2"/>
          </rPr>
          <t>Filley, Kimberly S:</t>
        </r>
        <r>
          <rPr>
            <sz val="9"/>
            <color indexed="81"/>
            <rFont val="Tahoma"/>
            <family val="2"/>
          </rPr>
          <t xml:space="preserve">
includes rev true-up related to Nov 21 of 
-$0.19
</t>
        </r>
      </text>
    </comment>
    <comment ref="C9" authorId="1" shapeId="0" xr:uid="{00000000-0006-0000-0400-000023000000}">
      <text>
        <r>
          <rPr>
            <b/>
            <sz val="9"/>
            <color indexed="81"/>
            <rFont val="Tahoma"/>
            <family val="2"/>
          </rPr>
          <t>Logan, Raysene:</t>
        </r>
        <r>
          <rPr>
            <sz val="9"/>
            <color indexed="81"/>
            <rFont val="Tahoma"/>
            <family val="2"/>
          </rPr>
          <t xml:space="preserve">
until Feb 2020, M3 rate will only be based on forecast (no prior month o/u to amort)</t>
        </r>
      </text>
    </comment>
    <comment ref="AW10" authorId="0" shapeId="0" xr:uid="{00000000-0006-0000-0400-000024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AZ10" authorId="0" shapeId="0" xr:uid="{00000000-0006-0000-0400-000025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BA10" authorId="0" shapeId="0" xr:uid="{00000000-0006-0000-0400-000026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CZ10" authorId="0" shapeId="0" xr:uid="{00000000-0006-0000-0400-000027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DA10" authorId="0" shapeId="0" xr:uid="{00000000-0006-0000-0400-000028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C19" authorId="1" shapeId="0" xr:uid="{00000000-0006-0000-0400-000029000000}">
      <text>
        <r>
          <rPr>
            <b/>
            <sz val="9"/>
            <color indexed="81"/>
            <rFont val="Tahoma"/>
            <family val="2"/>
          </rPr>
          <t>Logan, Raysene:</t>
        </r>
        <r>
          <rPr>
            <sz val="9"/>
            <color indexed="81"/>
            <rFont val="Tahoma"/>
            <family val="2"/>
          </rPr>
          <t xml:space="preserve">
until Feb 2020, M3 rate will only be based on forecast (no prior month o/u to amort)</t>
        </r>
      </text>
    </comment>
    <comment ref="DA21" authorId="0" shapeId="0" xr:uid="{00000000-0006-0000-0400-00002A000000}">
      <text>
        <r>
          <rPr>
            <b/>
            <sz val="9"/>
            <color indexed="81"/>
            <rFont val="Tahoma"/>
            <family val="2"/>
          </rPr>
          <t>Filley, Kimberly S:</t>
        </r>
        <r>
          <rPr>
            <sz val="9"/>
            <color indexed="81"/>
            <rFont val="Tahoma"/>
            <family val="2"/>
          </rPr>
          <t xml:space="preserve">
when interest changes sign direction have to change the account in je template jul - sep 20 cumulative interest dropping so need to record interest rev for each of these months instead of interest expense like we have been</t>
        </r>
      </text>
    </comment>
    <comment ref="C29" authorId="1" shapeId="0" xr:uid="{00000000-0006-0000-0400-00002B000000}">
      <text>
        <r>
          <rPr>
            <b/>
            <sz val="9"/>
            <color indexed="81"/>
            <rFont val="Tahoma"/>
            <family val="2"/>
          </rPr>
          <t>Logan, Raysene:</t>
        </r>
        <r>
          <rPr>
            <sz val="9"/>
            <color indexed="81"/>
            <rFont val="Tahoma"/>
            <family val="2"/>
          </rPr>
          <t xml:space="preserve">
until Feb 2020, M3 rate will only be based on forecast (no prior month o/u to amort)</t>
        </r>
      </text>
    </comment>
    <comment ref="CZ29" authorId="1" shapeId="0" xr:uid="{00000000-0006-0000-0400-00002C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A29" authorId="1" shapeId="0" xr:uid="{00000000-0006-0000-0400-00002D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B29" authorId="1" shapeId="0" xr:uid="{00000000-0006-0000-0400-00002E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C29" authorId="1" shapeId="0" xr:uid="{00000000-0006-0000-0400-00002F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D29" authorId="1" shapeId="0" xr:uid="{00000000-0006-0000-0400-000030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E29" authorId="1" shapeId="0" xr:uid="{00000000-0006-0000-0400-000031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F29" authorId="1" shapeId="0" xr:uid="{00000000-0006-0000-0400-000032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G29" authorId="1" shapeId="0" xr:uid="{00000000-0006-0000-0400-000033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H29" authorId="1" shapeId="0" xr:uid="{00000000-0006-0000-0400-000034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I29" authorId="1" shapeId="0" xr:uid="{00000000-0006-0000-0400-000035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J29" authorId="1" shapeId="0" xr:uid="{00000000-0006-0000-0400-000036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K29" authorId="1" shapeId="0" xr:uid="{00000000-0006-0000-0400-000037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L29" authorId="1" shapeId="0" xr:uid="{00000000-0006-0000-0400-000038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M29" authorId="1" shapeId="0" xr:uid="{00000000-0006-0000-0400-000039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N29" authorId="1" shapeId="0" xr:uid="{00000000-0006-0000-0400-00003A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O29" authorId="1" shapeId="0" xr:uid="{00000000-0006-0000-0400-00003B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P29" authorId="1" shapeId="0" xr:uid="{00000000-0006-0000-0400-00003C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Q29" authorId="1" shapeId="0" xr:uid="{00000000-0006-0000-0400-00003D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R29" authorId="1" shapeId="0" xr:uid="{00000000-0006-0000-0400-00003E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S29" authorId="1" shapeId="0" xr:uid="{00000000-0006-0000-0400-00003F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T29" authorId="1" shapeId="0" xr:uid="{00000000-0006-0000-0400-000040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U29" authorId="1" shapeId="0" xr:uid="{00000000-0006-0000-0400-000041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V29" authorId="1" shapeId="0" xr:uid="{00000000-0006-0000-0400-000042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W29" authorId="1" shapeId="0" xr:uid="{00000000-0006-0000-0400-000043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DX29" authorId="1" shapeId="0" xr:uid="{00000000-0006-0000-0400-000044000000}">
      <text>
        <r>
          <rPr>
            <b/>
            <sz val="9"/>
            <color indexed="81"/>
            <rFont val="Tahoma"/>
            <family val="2"/>
          </rPr>
          <t>Logan, Raysene:</t>
        </r>
        <r>
          <rPr>
            <sz val="9"/>
            <color indexed="81"/>
            <rFont val="Tahoma"/>
            <family val="2"/>
          </rPr>
          <t xml:space="preserve">
will need to update these amortization formulas for each rate class after we determine how M2 will roll into M3...</t>
        </r>
      </text>
    </comment>
    <comment ref="BJ32" authorId="1" shapeId="0" xr:uid="{00000000-0006-0000-0400-000045000000}">
      <text>
        <r>
          <rPr>
            <b/>
            <sz val="9"/>
            <color indexed="81"/>
            <rFont val="Tahoma"/>
            <family val="2"/>
          </rPr>
          <t>Logan, Raysene:</t>
        </r>
        <r>
          <rPr>
            <sz val="9"/>
            <color indexed="81"/>
            <rFont val="Tahoma"/>
            <family val="2"/>
          </rPr>
          <t xml:space="preserve">
OA of -$50K should have been in MEEIA Nov 2020 filing, booked to GL in Feb 2021 and will be part of rates starting Feb 2022</t>
        </r>
      </text>
    </comment>
    <comment ref="BU32" authorId="1" shapeId="0" xr:uid="{00000000-0006-0000-0400-000046000000}">
      <text>
        <r>
          <rPr>
            <b/>
            <sz val="9"/>
            <color indexed="81"/>
            <rFont val="Tahoma"/>
            <family val="2"/>
          </rPr>
          <t>Logan, Raysene:</t>
        </r>
        <r>
          <rPr>
            <sz val="9"/>
            <color indexed="81"/>
            <rFont val="Tahoma"/>
            <family val="2"/>
          </rPr>
          <t xml:space="preserve">
OA of -$153,732.06 booked to GL in Nov  2021 and will be part of rates starting Feb 2022 - remember when I drop this 153,732.06 in here to revamp the forumla for this first month so as not to double count interest look at how the OA of -50K formulas worked and then make sure Dec on formulas are the same as the formulas in the month follwoing the -$50K OA recognitiion we did in Feb 2021 KSF 8-3-2021</t>
        </r>
      </text>
    </comment>
    <comment ref="C39" authorId="1" shapeId="0" xr:uid="{00000000-0006-0000-0400-000047000000}">
      <text>
        <r>
          <rPr>
            <b/>
            <sz val="9"/>
            <color indexed="81"/>
            <rFont val="Tahoma"/>
            <family val="2"/>
          </rPr>
          <t>Logan, Raysene:</t>
        </r>
        <r>
          <rPr>
            <sz val="9"/>
            <color indexed="81"/>
            <rFont val="Tahoma"/>
            <family val="2"/>
          </rPr>
          <t xml:space="preserve">
until Feb 2020, M3 rate will only be based on forecast (no prior month o/u to amort)</t>
        </r>
      </text>
    </comment>
    <comment ref="C49" authorId="1" shapeId="0" xr:uid="{00000000-0006-0000-0400-000048000000}">
      <text>
        <r>
          <rPr>
            <b/>
            <sz val="9"/>
            <color indexed="81"/>
            <rFont val="Tahoma"/>
            <family val="2"/>
          </rPr>
          <t>Logan, Raysene:</t>
        </r>
        <r>
          <rPr>
            <sz val="9"/>
            <color indexed="81"/>
            <rFont val="Tahoma"/>
            <family val="2"/>
          </rPr>
          <t xml:space="preserve">
until Feb 2020, M3 rate will only be based on forecast (no prior month o/u to amort)</t>
        </r>
      </text>
    </comment>
    <comment ref="B59" authorId="0" shapeId="0" xr:uid="{00000000-0006-0000-0400-000049000000}">
      <text>
        <r>
          <rPr>
            <b/>
            <sz val="9"/>
            <color indexed="81"/>
            <rFont val="Tahoma"/>
            <family val="2"/>
          </rPr>
          <t>Filley, Kimberly S:</t>
        </r>
        <r>
          <rPr>
            <sz val="9"/>
            <color indexed="81"/>
            <rFont val="Tahoma"/>
            <family val="2"/>
          </rPr>
          <t xml:space="preserve">
comes from M3 Allocation s - TD tab</t>
        </r>
      </text>
    </comment>
    <comment ref="B60" authorId="1" shapeId="0" xr:uid="{00000000-0006-0000-0400-00004A000000}">
      <text>
        <r>
          <rPr>
            <b/>
            <sz val="9"/>
            <color indexed="81"/>
            <rFont val="Tahoma"/>
            <family val="2"/>
          </rPr>
          <t>Logan, Raysene:</t>
        </r>
        <r>
          <rPr>
            <sz val="9"/>
            <color indexed="81"/>
            <rFont val="Tahoma"/>
            <family val="2"/>
          </rPr>
          <t xml:space="preserve">
round to $0.01</t>
        </r>
      </text>
    </comment>
    <comment ref="B70" authorId="0" shapeId="0" xr:uid="{00000000-0006-0000-0400-00004B000000}">
      <text>
        <r>
          <rPr>
            <b/>
            <sz val="9"/>
            <color indexed="81"/>
            <rFont val="Tahoma"/>
            <family val="2"/>
          </rPr>
          <t>Filley, Kimberly S:</t>
        </r>
        <r>
          <rPr>
            <sz val="9"/>
            <color indexed="81"/>
            <rFont val="Tahoma"/>
            <family val="2"/>
          </rPr>
          <t xml:space="preserve">
from TD calc tab</t>
        </r>
      </text>
    </comment>
    <comment ref="B71" authorId="0" shapeId="0" xr:uid="{00000000-0006-0000-0400-00004C000000}">
      <text>
        <r>
          <rPr>
            <b/>
            <sz val="9"/>
            <color indexed="81"/>
            <rFont val="Tahoma"/>
            <family val="2"/>
          </rPr>
          <t>Filley, Kimberly S:</t>
        </r>
        <r>
          <rPr>
            <sz val="9"/>
            <color indexed="81"/>
            <rFont val="Tahoma"/>
            <family val="2"/>
          </rPr>
          <t xml:space="preserve">
from TD calc tab</t>
        </r>
      </text>
    </comment>
    <comment ref="B72" authorId="0" shapeId="0" xr:uid="{00000000-0006-0000-0400-00004D000000}">
      <text>
        <r>
          <rPr>
            <b/>
            <sz val="9"/>
            <color indexed="81"/>
            <rFont val="Tahoma"/>
            <family val="2"/>
          </rPr>
          <t>Filley, Kimberly S:</t>
        </r>
        <r>
          <rPr>
            <sz val="9"/>
            <color indexed="81"/>
            <rFont val="Tahoma"/>
            <family val="2"/>
          </rPr>
          <t xml:space="preserve">
from TD true-up file what s/h/be in TD from Jeff F. MEEIA group</t>
        </r>
      </text>
    </comment>
    <comment ref="B73" authorId="0" shapeId="0" xr:uid="{00000000-0006-0000-0400-00004E000000}">
      <text>
        <r>
          <rPr>
            <b/>
            <sz val="9"/>
            <color indexed="81"/>
            <rFont val="Tahoma"/>
            <family val="2"/>
          </rPr>
          <t>Filley, Kimberly S:</t>
        </r>
        <r>
          <rPr>
            <sz val="9"/>
            <color indexed="81"/>
            <rFont val="Tahoma"/>
            <family val="2"/>
          </rPr>
          <t xml:space="preserve">
from TD true-up file what s/h/be in TD from Jeff F. MEEIA group</t>
        </r>
      </text>
    </comment>
    <comment ref="B74" authorId="0" shapeId="0" xr:uid="{00000000-0006-0000-0400-00004F000000}">
      <text>
        <r>
          <rPr>
            <b/>
            <sz val="9"/>
            <color indexed="81"/>
            <rFont val="Tahoma"/>
            <family val="2"/>
          </rPr>
          <t>Filley, Kimberly S:</t>
        </r>
        <r>
          <rPr>
            <sz val="9"/>
            <color indexed="81"/>
            <rFont val="Tahoma"/>
            <family val="2"/>
          </rPr>
          <t xml:space="preserve">
from TD true-up file what s/h/be in TD from Jeff F. MEEIA group</t>
        </r>
      </text>
    </comment>
    <comment ref="B75" authorId="0" shapeId="0" xr:uid="{00000000-0006-0000-0400-000050000000}">
      <text>
        <r>
          <rPr>
            <b/>
            <sz val="9"/>
            <color indexed="81"/>
            <rFont val="Tahoma"/>
            <family val="2"/>
          </rPr>
          <t>Filley, Kimberly S:</t>
        </r>
        <r>
          <rPr>
            <sz val="9"/>
            <color indexed="81"/>
            <rFont val="Tahoma"/>
            <family val="2"/>
          </rPr>
          <t xml:space="preserve">
from TD true-up file what s/h/be in TD from Jeff F. MEEIA group</t>
        </r>
      </text>
    </comment>
    <comment ref="DB76" authorId="1" shapeId="0" xr:uid="{00000000-0006-0000-0400-000051000000}">
      <text>
        <r>
          <rPr>
            <b/>
            <sz val="9"/>
            <color indexed="81"/>
            <rFont val="Tahoma"/>
            <family val="2"/>
          </rPr>
          <t>Logan, Raysene:</t>
        </r>
        <r>
          <rPr>
            <sz val="9"/>
            <color indexed="81"/>
            <rFont val="Tahoma"/>
            <family val="2"/>
          </rPr>
          <t xml:space="preserve">
OA of -$50K should have been in MEEIA Nov 2020 filing, booked to GL in Feb 2021 and will be part of rates starting Feb 2022</t>
        </r>
      </text>
    </comment>
    <comment ref="DJ76" authorId="1" shapeId="0" xr:uid="{00000000-0006-0000-0400-000052000000}">
      <text>
        <r>
          <rPr>
            <b/>
            <sz val="9"/>
            <color indexed="81"/>
            <rFont val="Tahoma"/>
            <family val="2"/>
          </rPr>
          <t>Logan, Raysene:</t>
        </r>
        <r>
          <rPr>
            <sz val="9"/>
            <color indexed="81"/>
            <rFont val="Tahoma"/>
            <family val="2"/>
          </rPr>
          <t xml:space="preserve">
OA of -$153,732.06 booked to GL in Nov  2021 and will be part of rates starting Feb 2022 - remember when I drop this 153,732.06 in here to revamp the forumla for this first month so as not to double count interest look at how the OA of -50K formulas worked and then make sure Dec on formulas are the same as the formulas in the month follwoing the -$50K OA recognitiion we did in Feb 2021 KSF 8-3-2021</t>
        </r>
      </text>
    </comment>
    <comment ref="DK76" authorId="0" shapeId="0" xr:uid="{00000000-0006-0000-0400-000053000000}">
      <text>
        <r>
          <rPr>
            <b/>
            <sz val="9"/>
            <color indexed="81"/>
            <rFont val="Tahoma"/>
            <family val="2"/>
          </rPr>
          <t>Filley, Kimberly S:</t>
        </r>
        <r>
          <rPr>
            <sz val="9"/>
            <color indexed="81"/>
            <rFont val="Tahoma"/>
            <family val="2"/>
          </rPr>
          <t xml:space="preserve">
interest on the 50K OA that should w/h/been included in M3 had the OA been initially recorded in Nov 20 instead of Feb 21 - booked in GL in Novemember 2021</t>
        </r>
      </text>
    </comment>
    <comment ref="DN76" authorId="1" shapeId="0" xr:uid="{00000000-0006-0000-0400-000054000000}">
      <text>
        <r>
          <rPr>
            <b/>
            <sz val="9"/>
            <color indexed="81"/>
            <rFont val="Tahoma"/>
            <family val="2"/>
          </rPr>
          <t>Logan, Raysene:</t>
        </r>
        <r>
          <rPr>
            <sz val="9"/>
            <color indexed="81"/>
            <rFont val="Tahoma"/>
            <family val="2"/>
          </rPr>
          <t xml:space="preserve">
M2 Janaury 2022 ending balances rolled into M3 effective Feb 2022</t>
        </r>
      </text>
    </comment>
    <comment ref="CY78" authorId="0" shapeId="0" xr:uid="{00000000-0006-0000-0400-000055000000}">
      <text>
        <r>
          <rPr>
            <b/>
            <sz val="9"/>
            <color indexed="81"/>
            <rFont val="Tahoma"/>
            <family val="2"/>
          </rPr>
          <t>Filley, Kimberly S:</t>
        </r>
        <r>
          <rPr>
            <sz val="9"/>
            <color indexed="81"/>
            <rFont val="Tahoma"/>
            <family val="2"/>
          </rPr>
          <t xml:space="preserve">
cm over/under no cm actvty then value herein</t>
        </r>
      </text>
    </comment>
    <comment ref="DK78" authorId="0" shapeId="0" xr:uid="{00000000-0006-0000-0400-000056000000}">
      <text>
        <r>
          <rPr>
            <b/>
            <sz val="9"/>
            <color indexed="81"/>
            <rFont val="Tahoma"/>
            <family val="2"/>
          </rPr>
          <t>Filley, Kimberly S:</t>
        </r>
        <r>
          <rPr>
            <sz val="9"/>
            <color indexed="81"/>
            <rFont val="Tahoma"/>
            <family val="2"/>
          </rPr>
          <t xml:space="preserve">
manually adjusted to split the total OA amount of  -$153K into an over/under amort amount and an interest amount herein</t>
        </r>
      </text>
    </comment>
    <comment ref="DC79" authorId="0" shapeId="0" xr:uid="{00000000-0006-0000-0400-000057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DK79" authorId="0" shapeId="0" xr:uid="{00000000-0006-0000-0400-000058000000}">
      <text>
        <r>
          <rPr>
            <b/>
            <sz val="9"/>
            <color indexed="81"/>
            <rFont val="Tahoma"/>
            <family val="2"/>
          </rPr>
          <t>Filley, Kimberly S:</t>
        </r>
        <r>
          <rPr>
            <sz val="9"/>
            <color indexed="81"/>
            <rFont val="Tahoma"/>
            <family val="2"/>
          </rPr>
          <t xml:space="preserve">
manually adjustment to pick up the -$1.8K in interest that I took out of the amortization portion of the calculation as it s/n/h gone there in Oct 21 only the base amount of the OA should have gone to the amort section of the over under and the interest should have gone to the interest row in Oct 21</t>
        </r>
      </text>
    </comment>
    <comment ref="CY84" authorId="0" shapeId="0" xr:uid="{00000000-0006-0000-0400-000059000000}">
      <text>
        <r>
          <rPr>
            <b/>
            <sz val="9"/>
            <color indexed="81"/>
            <rFont val="Tahoma"/>
            <family val="2"/>
          </rPr>
          <t>Filley, Kimberly S:</t>
        </r>
        <r>
          <rPr>
            <sz val="9"/>
            <color indexed="81"/>
            <rFont val="Tahoma"/>
            <family val="2"/>
          </rPr>
          <t xml:space="preserve">
PI/EO recognized </t>
        </r>
      </text>
    </comment>
    <comment ref="DI84" authorId="1" shapeId="0" xr:uid="{00000000-0006-0000-0400-00005A000000}">
      <text>
        <r>
          <rPr>
            <b/>
            <sz val="9"/>
            <color indexed="81"/>
            <rFont val="Tahoma"/>
            <family val="2"/>
          </rPr>
          <t>Filley, Kim:</t>
        </r>
        <r>
          <rPr>
            <sz val="9"/>
            <color indexed="81"/>
            <rFont val="Tahoma"/>
            <family val="2"/>
          </rPr>
          <t xml:space="preserve">
-$613,446.59: TD True-up for inclusion in EO booked to GL in September 21
-$100,000: stipulated Black Box amount for inclusion in EO booked to GL in September 21
+$10,195,155.19: M3 PY2020 EO booked to GL in September 21</t>
        </r>
      </text>
    </comment>
    <comment ref="DN84" authorId="1" shapeId="0" xr:uid="{00000000-0006-0000-0400-00005B000000}">
      <text>
        <r>
          <rPr>
            <b/>
            <sz val="9"/>
            <color indexed="81"/>
            <rFont val="Tahoma"/>
            <family val="2"/>
          </rPr>
          <t>Logan, Raysene:</t>
        </r>
        <r>
          <rPr>
            <sz val="9"/>
            <color indexed="81"/>
            <rFont val="Tahoma"/>
            <family val="2"/>
          </rPr>
          <t xml:space="preserve">
M2 Janaury 2022 ending balances rolled into M3 effective Feb 2022</t>
        </r>
      </text>
    </comment>
    <comment ref="DT84" authorId="1" shapeId="0" xr:uid="{00000000-0006-0000-0400-00005C000000}">
      <text>
        <r>
          <rPr>
            <b/>
            <sz val="9"/>
            <color indexed="81"/>
            <rFont val="Tahoma"/>
            <family val="2"/>
          </rPr>
          <t>Filley, Kim:</t>
        </r>
        <r>
          <rPr>
            <sz val="9"/>
            <color indexed="81"/>
            <rFont val="Tahoma"/>
            <family val="2"/>
          </rPr>
          <t xml:space="preserve">
-$1,019,499.30: TD True-up for inclusion in EO booked to GL in August 2022
+$12,767,185.73: M3 PY2021 EO booked to GL in August 2022</t>
        </r>
      </text>
    </comment>
    <comment ref="DV84" authorId="1" shapeId="0" xr:uid="{00000000-0006-0000-0400-00005D000000}">
      <text>
        <r>
          <rPr>
            <b/>
            <sz val="9"/>
            <color indexed="81"/>
            <rFont val="Tahoma"/>
            <family val="2"/>
          </rPr>
          <t>Filley, Kim:</t>
        </r>
        <r>
          <rPr>
            <sz val="9"/>
            <color indexed="81"/>
            <rFont val="Tahoma"/>
            <family val="2"/>
          </rPr>
          <t xml:space="preserve">
-$197.32: True-up of TD True-up for inclusion in EO booked to GL in October 2022
</t>
        </r>
      </text>
    </comment>
    <comment ref="DX84" authorId="1" shapeId="0" xr:uid="{00000000-0006-0000-0400-00005E000000}">
      <text>
        <r>
          <rPr>
            <b/>
            <sz val="9"/>
            <color indexed="81"/>
            <rFont val="Tahoma"/>
            <family val="2"/>
          </rPr>
          <t xml:space="preserve">Filley, Kim:
</t>
        </r>
        <r>
          <rPr>
            <sz val="9"/>
            <color indexed="81"/>
            <rFont val="Tahoma"/>
            <family val="2"/>
          </rPr>
          <t>+$10,734,309.90: M3 PY2022 EO booked to GL in December 2022</t>
        </r>
      </text>
    </comment>
    <comment ref="CY86" authorId="0" shapeId="0" xr:uid="{00000000-0006-0000-0400-00005F000000}">
      <text>
        <r>
          <rPr>
            <b/>
            <sz val="9"/>
            <color indexed="81"/>
            <rFont val="Tahoma"/>
            <family val="2"/>
          </rPr>
          <t>Filley, Kimberly S:</t>
        </r>
        <r>
          <rPr>
            <sz val="9"/>
            <color indexed="81"/>
            <rFont val="Tahoma"/>
            <family val="2"/>
          </rPr>
          <t xml:space="preserve">
PI/EO amortized because billed</t>
        </r>
      </text>
    </comment>
    <comment ref="DR86" authorId="0" shapeId="0" xr:uid="{00000000-0006-0000-0400-000060000000}">
      <text>
        <r>
          <rPr>
            <b/>
            <sz val="9"/>
            <color indexed="81"/>
            <rFont val="Tahoma"/>
            <family val="2"/>
          </rPr>
          <t>Filley, Kimberly S:</t>
        </r>
        <r>
          <rPr>
            <sz val="9"/>
            <color indexed="81"/>
            <rFont val="Tahoma"/>
            <family val="2"/>
          </rPr>
          <t xml:space="preserve">
includes rev true-up related to Nov 21 of 
$3.25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Logan, Raysene</author>
    <author>Filley, Kimberly S</author>
  </authors>
  <commentList>
    <comment ref="P5" authorId="0" shapeId="0" xr:uid="{00000000-0006-0000-0500-000001000000}">
      <text>
        <r>
          <rPr>
            <b/>
            <sz val="9"/>
            <color indexed="81"/>
            <rFont val="Tahoma"/>
            <family val="2"/>
          </rPr>
          <t>Logan, Raysene:</t>
        </r>
        <r>
          <rPr>
            <sz val="9"/>
            <color indexed="81"/>
            <rFont val="Tahoma"/>
            <family val="2"/>
          </rPr>
          <t xml:space="preserve">
M1 ending balances rolled into M2 effective Feb 2017</t>
        </r>
      </text>
    </comment>
    <comment ref="Y5" authorId="0" shapeId="0" xr:uid="{00000000-0006-0000-0500-000002000000}">
      <text>
        <r>
          <rPr>
            <b/>
            <sz val="9"/>
            <color indexed="81"/>
            <rFont val="Tahoma"/>
            <family val="2"/>
          </rPr>
          <t>Logan, Raysene:</t>
        </r>
        <r>
          <rPr>
            <sz val="9"/>
            <color indexed="81"/>
            <rFont val="Tahoma"/>
            <family val="2"/>
          </rPr>
          <t xml:space="preserve">
to adjust interest related to Cardinals sign expense removal and radio allocation changes booked in November</t>
        </r>
      </text>
    </comment>
    <comment ref="BM5" authorId="1" shapeId="0" xr:uid="{00000000-0006-0000-0500-000003000000}">
      <text>
        <r>
          <rPr>
            <b/>
            <sz val="9"/>
            <color indexed="81"/>
            <rFont val="Tahoma"/>
            <family val="2"/>
          </rPr>
          <t>Filley, Kimberly S:</t>
        </r>
        <r>
          <rPr>
            <sz val="9"/>
            <color indexed="81"/>
            <rFont val="Tahoma"/>
            <family val="2"/>
          </rPr>
          <t xml:space="preserve">
includes cost and associated interest correction related to prud review to back out $3,273.98 in costs from March 19 - Sep 20 for RT = 34 as these are not recoverable through MEEIA and $66.60 in associated interest</t>
        </r>
      </text>
    </comment>
    <comment ref="BG10" authorId="1" shapeId="0" xr:uid="{00000000-0006-0000-0500-000005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BK10" authorId="1" shapeId="0" xr:uid="{00000000-0006-0000-0500-000006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BL10" authorId="1" shapeId="0" xr:uid="{00000000-0006-0000-0500-000007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BM10" authorId="1" shapeId="0" xr:uid="{00000000-0006-0000-0500-000008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BN10" authorId="1" shapeId="0" xr:uid="{00000000-0006-0000-0500-000009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BO10" authorId="1" shapeId="0" xr:uid="{00000000-0006-0000-0500-00000A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BP10" authorId="1" shapeId="0" xr:uid="{00000000-0006-0000-0500-00000B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BQ10" authorId="1" shapeId="0" xr:uid="{00000000-0006-0000-0500-00000C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BR10" authorId="1" shapeId="0" xr:uid="{00000000-0006-0000-0500-00000D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BS10" authorId="1" shapeId="0" xr:uid="{00000000-0006-0000-0500-00000E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BT10" authorId="1" shapeId="0" xr:uid="{00000000-0006-0000-0500-00000F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BU10" authorId="1" shapeId="0" xr:uid="{00000000-0006-0000-0500-000010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BV10" authorId="1" shapeId="0" xr:uid="{00000000-0006-0000-0500-000011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BW10" authorId="1" shapeId="0" xr:uid="{00000000-0006-0000-0500-000012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Filley, Kimberly S</author>
    <author>Logan, Raysene</author>
  </authors>
  <commentList>
    <comment ref="DF6" authorId="0" shapeId="0" xr:uid="{00000000-0006-0000-0600-000001000000}">
      <text>
        <r>
          <rPr>
            <b/>
            <sz val="9"/>
            <color indexed="81"/>
            <rFont val="Tahoma"/>
            <family val="2"/>
          </rPr>
          <t>Filley, Kimberly S:</t>
        </r>
        <r>
          <rPr>
            <sz val="9"/>
            <color indexed="81"/>
            <rFont val="Tahoma"/>
            <family val="2"/>
          </rPr>
          <t xml:space="preserve">
includes cost and associated interest correction related to prud review to back out $3,273.98 in costs from March 19 - Sep 20 for RT = 34 as these are not recoverable through MEEIA and $66.60 in associated interest</t>
        </r>
      </text>
    </comment>
    <comment ref="G7" authorId="1" shapeId="0" xr:uid="{00000000-0006-0000-0600-000002000000}">
      <text>
        <r>
          <rPr>
            <b/>
            <sz val="9"/>
            <color indexed="81"/>
            <rFont val="Tahoma"/>
            <family val="2"/>
          </rPr>
          <t>Logan, Raysene:</t>
        </r>
        <r>
          <rPr>
            <sz val="9"/>
            <color indexed="81"/>
            <rFont val="Tahoma"/>
            <family val="2"/>
          </rPr>
          <t xml:space="preserve">
Remove Cardinals sign</t>
        </r>
      </text>
    </comment>
    <comment ref="H7" authorId="1" shapeId="0" xr:uid="{00000000-0006-0000-0600-000003000000}">
      <text>
        <r>
          <rPr>
            <b/>
            <sz val="9"/>
            <color indexed="81"/>
            <rFont val="Tahoma"/>
            <family val="2"/>
          </rPr>
          <t>Logan, Raysene:</t>
        </r>
        <r>
          <rPr>
            <sz val="9"/>
            <color indexed="81"/>
            <rFont val="Tahoma"/>
            <family val="2"/>
          </rPr>
          <t xml:space="preserve">
Correct Cardinals radio allocation</t>
        </r>
      </text>
    </comment>
    <comment ref="L7" authorId="1" shapeId="0" xr:uid="{00000000-0006-0000-0600-000004000000}">
      <text>
        <r>
          <rPr>
            <b/>
            <sz val="9"/>
            <color indexed="81"/>
            <rFont val="Tahoma"/>
            <family val="2"/>
          </rPr>
          <t>Logan, Raysene:</t>
        </r>
        <r>
          <rPr>
            <sz val="9"/>
            <color indexed="81"/>
            <rFont val="Tahoma"/>
            <family val="2"/>
          </rPr>
          <t xml:space="preserve">
Remove Cardinals sign and correct Cardinals radio allocation</t>
        </r>
      </text>
    </comment>
    <comment ref="Q7" authorId="1" shapeId="0" xr:uid="{00000000-0006-0000-0600-000005000000}">
      <text>
        <r>
          <rPr>
            <b/>
            <sz val="9"/>
            <color indexed="81"/>
            <rFont val="Tahoma"/>
            <family val="2"/>
          </rPr>
          <t>Logan, Raysene:</t>
        </r>
        <r>
          <rPr>
            <sz val="9"/>
            <color indexed="81"/>
            <rFont val="Tahoma"/>
            <family val="2"/>
          </rPr>
          <t xml:space="preserve">
Reverse impacts of actual booking for Cardinals corrections in November</t>
        </r>
      </text>
    </comment>
    <comment ref="BQ10" authorId="0" shapeId="0" xr:uid="{00000000-0006-0000-0600-000007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BU10" authorId="0" shapeId="0" xr:uid="{00000000-0006-0000-0600-000008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BV10" authorId="0" shapeId="0" xr:uid="{00000000-0006-0000-0600-000009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BW10" authorId="0" shapeId="0" xr:uid="{00000000-0006-0000-0600-00000A000000}">
      <text>
        <r>
          <rPr>
            <b/>
            <sz val="9"/>
            <color indexed="81"/>
            <rFont val="Tahoma"/>
            <family val="2"/>
          </rPr>
          <t>Filley, Kimberly S:</t>
        </r>
        <r>
          <rPr>
            <sz val="9"/>
            <color indexed="81"/>
            <rFont val="Tahoma"/>
            <family val="2"/>
          </rPr>
          <t xml:space="preserve">
watch sign direction on interest if flips from previous month need to change maj/min in je template between 430 and 419</t>
        </r>
      </text>
    </comment>
    <comment ref="A41" authorId="1" shapeId="0" xr:uid="{00000000-0006-0000-0600-000030000000}">
      <text>
        <r>
          <rPr>
            <b/>
            <sz val="9"/>
            <color indexed="81"/>
            <rFont val="Tahoma"/>
            <family val="2"/>
          </rPr>
          <t>Logan, Raysene:</t>
        </r>
        <r>
          <rPr>
            <sz val="9"/>
            <color indexed="81"/>
            <rFont val="Tahoma"/>
            <family val="2"/>
          </rPr>
          <t xml:space="preserve">
round to $0.01</t>
        </r>
      </text>
    </comment>
    <comment ref="DK96" authorId="1" shapeId="0" xr:uid="{00000000-0006-0000-0600-00003F000000}">
      <text>
        <r>
          <rPr>
            <b/>
            <sz val="9"/>
            <color indexed="81"/>
            <rFont val="Tahoma"/>
            <family val="2"/>
          </rPr>
          <t>Filley, Kim:</t>
        </r>
        <r>
          <rPr>
            <sz val="9"/>
            <color indexed="81"/>
            <rFont val="Tahoma"/>
            <family val="2"/>
          </rPr>
          <t xml:space="preserve">
TD True-up for inclusion in EO booked to GL in August 21</t>
        </r>
      </text>
    </comment>
    <comment ref="DE97" authorId="0" shapeId="0" xr:uid="{00000000-0006-0000-0600-000040000000}">
      <text>
        <r>
          <rPr>
            <b/>
            <sz val="9"/>
            <color indexed="81"/>
            <rFont val="Tahoma"/>
            <family val="2"/>
          </rPr>
          <t>Filley, Kimberly S:</t>
        </r>
        <r>
          <rPr>
            <sz val="9"/>
            <color indexed="81"/>
            <rFont val="Tahoma"/>
            <family val="2"/>
          </rPr>
          <t xml:space="preserve">
the EO amort associated with the $43M in this calc only goes through Dec 21 then falls off as we were to amortize that over a 23mo period so 12 months in 2020 and only 11 months in 2021 even though rate set is for a full 12 mo period</t>
        </r>
      </text>
    </comment>
    <comment ref="DP97" authorId="0" shapeId="0" xr:uid="{00000000-0006-0000-0600-000041000000}">
      <text>
        <r>
          <rPr>
            <b/>
            <sz val="9"/>
            <color indexed="81"/>
            <rFont val="Tahoma"/>
            <family val="2"/>
          </rPr>
          <t>Filley, Kimberly S:</t>
        </r>
        <r>
          <rPr>
            <sz val="9"/>
            <color indexed="81"/>
            <rFont val="Tahoma"/>
            <family val="2"/>
          </rPr>
          <t xml:space="preserve">
the EO amort we calc for this month will only be on the TD tru-up of $695K as the amount associated with the $43M that was in this calc last month stopped in Dec 21 then fell off becuz we were to amortize that protion over a 23mo period so 12 months in 2020 and only 11 months in 2021 even though rate set is for a full 12 mo period with that $43M included </t>
        </r>
      </text>
    </comment>
  </commentList>
</comments>
</file>

<file path=xl/sharedStrings.xml><?xml version="1.0" encoding="utf-8"?>
<sst xmlns="http://schemas.openxmlformats.org/spreadsheetml/2006/main" count="1027" uniqueCount="133">
  <si>
    <t>Program Cost</t>
  </si>
  <si>
    <t>MEEIA Cycle 2</t>
  </si>
  <si>
    <t>Cumulative Balance - TD Regulatory Asset/(Liability)</t>
  </si>
  <si>
    <t>Cumulative Balance - PC Regulatory Asset/(Liability)</t>
  </si>
  <si>
    <t xml:space="preserve">   Interest Rate (ST Borrowing rate)</t>
  </si>
  <si>
    <t xml:space="preserve">   Interest $</t>
  </si>
  <si>
    <t>Cumulative Interest</t>
  </si>
  <si>
    <t>Over/Under Calculations</t>
  </si>
  <si>
    <t>Interest $ - ST rate</t>
  </si>
  <si>
    <t>Program Cost Expense</t>
  </si>
  <si>
    <t>Program Cost Revenue</t>
  </si>
  <si>
    <t>PC (Over)/Under Recovery</t>
  </si>
  <si>
    <t>Total PC (Over)/Under Recovery</t>
  </si>
  <si>
    <t>TD (Over)/Under Recovery</t>
  </si>
  <si>
    <t>Total TD (Over)/Under Recovery</t>
  </si>
  <si>
    <t>Cumulative Balance - TD Regulatory Asset/(Liability) 1M</t>
  </si>
  <si>
    <t>Cumulative Balance - TD Regulatory Asset/(Liability) 2M</t>
  </si>
  <si>
    <t>Cumulative Balance - TD Regulatory Asset/(Liability) 3M</t>
  </si>
  <si>
    <t>Cumulative Balance - TD Regulatory Asset/(Liability) 4M</t>
  </si>
  <si>
    <t>Cumulative Balance - TD Regulatory Asset/(Liability) 11M</t>
  </si>
  <si>
    <t>TD - 1M RES</t>
  </si>
  <si>
    <t>TD - 2M SGS</t>
  </si>
  <si>
    <t>TD - 3M LGS</t>
  </si>
  <si>
    <t>TD - 4M SPS</t>
  </si>
  <si>
    <t>TD - 11M LPS</t>
  </si>
  <si>
    <t>TD - TOTAL</t>
  </si>
  <si>
    <t>Throughput Disincentive Revenue</t>
  </si>
  <si>
    <t>Cumulative interest</t>
  </si>
  <si>
    <t>Throughput Disincentive - Current Month</t>
  </si>
  <si>
    <t>Low Income</t>
  </si>
  <si>
    <t>Total</t>
  </si>
  <si>
    <t>kwh from CDW (adjusted for opt out)</t>
  </si>
  <si>
    <t>1M - RES</t>
  </si>
  <si>
    <t>2M - SGS</t>
  </si>
  <si>
    <t>3M - LGS</t>
  </si>
  <si>
    <t>4M - SPS</t>
  </si>
  <si>
    <t>11M - LPS</t>
  </si>
  <si>
    <t>TD $ from TD calculation file - Cumulative</t>
  </si>
  <si>
    <t>TD $ - Monthly</t>
  </si>
  <si>
    <t>TD Allocated - Monthly</t>
  </si>
  <si>
    <t>RES</t>
  </si>
  <si>
    <t>A</t>
  </si>
  <si>
    <t>Row Labels</t>
  </si>
  <si>
    <t>Grand Total</t>
  </si>
  <si>
    <t>MEEIA Performance Incentive Revenue (Current $)</t>
  </si>
  <si>
    <t>PI (Over)/Under Recovery</t>
  </si>
  <si>
    <t>Cumulative Balance - PI Regulatory Asset/(Liability)</t>
  </si>
  <si>
    <t>Total PI (Over)/Under Recovery - Cumulative</t>
  </si>
  <si>
    <t xml:space="preserve">   Interest (Expense)/Revenue $</t>
  </si>
  <si>
    <t>MEEIA PI Amortization per Rider EEIC tariff</t>
  </si>
  <si>
    <t>Amortization of previous year balance</t>
  </si>
  <si>
    <t>Net TD Revenue</t>
  </si>
  <si>
    <t>Total PI (Over)/Under Recovery</t>
  </si>
  <si>
    <t>Over/Under Calculation Adjs</t>
  </si>
  <si>
    <t>Ordered Adjustments</t>
  </si>
  <si>
    <t>Ordered Adjustment Revenue</t>
  </si>
  <si>
    <t>OA (Over)/Under Recovery</t>
  </si>
  <si>
    <t>Cardinals sign removal and radio allocation changes - included in MEEIA rate filing and booked to GL in Nov 2017</t>
  </si>
  <si>
    <t>Total OA (Over)/Under Recovery</t>
  </si>
  <si>
    <t>Cumulative Balance - OA Regulatory Asset/(Liability)</t>
  </si>
  <si>
    <t>MEEIA EO Amortization per Rider EEIC tariff</t>
  </si>
  <si>
    <t>MEEIA Earnings Opportunity Revenue (Current $)</t>
  </si>
  <si>
    <t>EO (Over)/Under Recovery</t>
  </si>
  <si>
    <t>Total EO (Over)/Under Recovery</t>
  </si>
  <si>
    <t>Total EO (Over)/Under Recovery - Cumulative</t>
  </si>
  <si>
    <t>Cumulative Balance - EO Regulatory Asset/(Liability)</t>
  </si>
  <si>
    <t>M2 Earnings Opportunity</t>
  </si>
  <si>
    <t>M1 Performance Incentive</t>
  </si>
  <si>
    <t>MEEIA Cycle 3</t>
  </si>
  <si>
    <t>M3 Earnings Opportunity</t>
  </si>
  <si>
    <t>TD Home Energy Report adjs to book in accordance with tariff - booked to GL in Jul 2019</t>
  </si>
  <si>
    <t>Updated TD per month based on HER adjs</t>
  </si>
  <si>
    <t>original calc</t>
  </si>
  <si>
    <t>adj needed - all RES</t>
  </si>
  <si>
    <t xml:space="preserve">adj needed  </t>
  </si>
  <si>
    <t>adj needed</t>
  </si>
  <si>
    <t>TD interest adjs to book as result of the air compressor margin rate being applied to all measures  - booked to GL in Nov 2019</t>
  </si>
  <si>
    <t>adj</t>
  </si>
  <si>
    <t>orginal interest</t>
  </si>
  <si>
    <t>revised costs to exclude RT = 34</t>
  </si>
  <si>
    <t>original costs</t>
  </si>
  <si>
    <t>revised interest calculated to right</t>
  </si>
  <si>
    <t>revised costs cumulative calculated to right as result of prud review</t>
  </si>
  <si>
    <t>Rate of Return</t>
  </si>
  <si>
    <t>Interest to flow through MEEIA</t>
  </si>
  <si>
    <t>PM EB</t>
  </si>
  <si>
    <t xml:space="preserve">CM Deferred Spend </t>
  </si>
  <si>
    <t>Less:  Amortization</t>
  </si>
  <si>
    <t>Cumulative Unamortized Balance</t>
  </si>
  <si>
    <t>Less:  Deferred Taxes</t>
  </si>
  <si>
    <t>Net Rate Base</t>
  </si>
  <si>
    <t>PISA Rate:</t>
  </si>
  <si>
    <t>Customer Financing Rate</t>
  </si>
  <si>
    <t>Sum of Amount</t>
  </si>
  <si>
    <t>Column Labels</t>
  </si>
  <si>
    <t>J0QW4</t>
  </si>
  <si>
    <t>Input #s</t>
  </si>
  <si>
    <t>cost correction allocation</t>
  </si>
  <si>
    <t>% of total</t>
  </si>
  <si>
    <t>interest correction allocation</t>
  </si>
  <si>
    <t xml:space="preserve">In October 2021, Ameren identified some labor charges that were incorrectly included in MEEIA  3 PC related to the PAYS program for the months of November 19 and February 21 totaling $60,467.71.  </t>
  </si>
  <si>
    <t>to calculate interest adjustment associated with PC amounts that need to be removed from M3PC</t>
  </si>
  <si>
    <r>
      <t xml:space="preserve">M3 Ordered Adjustments </t>
    </r>
    <r>
      <rPr>
        <b/>
        <i/>
        <sz val="11"/>
        <color rgb="FFFF0000"/>
        <rFont val="Calibri"/>
        <family val="2"/>
        <scheme val="minor"/>
      </rPr>
      <t>(part of November 2021 CPA3 and CPA4 MEEIA Rider Calc Files)</t>
    </r>
  </si>
  <si>
    <t>M3 OA of $50K should have been booked November 2020 close not booked until Feb 2021.  Thus need to calculate an interest adjustment (starting November 2020 and compounded through October 2021)</t>
  </si>
  <si>
    <t>Original</t>
  </si>
  <si>
    <t>new</t>
  </si>
  <si>
    <t xml:space="preserve">old </t>
  </si>
  <si>
    <t>diff</t>
  </si>
  <si>
    <t>Revised</t>
  </si>
  <si>
    <t>change in kwh adjusted for opt out related to Nov 21-May 22 so adjustment made in Oct 22 to reallocate the TD over/under amounts by rate class, overall impact to TD o/u net $0</t>
  </si>
  <si>
    <t>From November 2021 filing (wp CPA3 MEEIA 3 adjs tab):</t>
  </si>
  <si>
    <t>M3 TD interest correction calculation - booked November 2020 close - see workpaper CPA3.A - M3 over under TD interst error support for calculation details</t>
  </si>
  <si>
    <t>MEEIA 3 Expense - PC  Adjustment</t>
  </si>
  <si>
    <t>From November 2021 filing (wp CPA3 MEEIA 2 adjs tab):</t>
  </si>
  <si>
    <t>Less: Reclass to Rate Base</t>
  </si>
  <si>
    <t xml:space="preserve">Less: Write-off to MEEIA </t>
  </si>
  <si>
    <t>Plus: Amortization Reversed</t>
  </si>
  <si>
    <t/>
  </si>
  <si>
    <t>original</t>
  </si>
  <si>
    <t>pick up in MEEIA 3 calcs</t>
  </si>
  <si>
    <t>revised December 2020 interest rate as result of a prudency review</t>
  </si>
  <si>
    <t>represents the values that should have changed had the corrections been booked in the periods they actually related to</t>
  </si>
  <si>
    <t>revised costs related to below periods highlighted in yellow resulting from prudence review</t>
  </si>
  <si>
    <t>resulting interest calculation revision shown to the right below; interest adjument booked in GL in March 2023</t>
  </si>
  <si>
    <t>thermostat incentive correcting entry recorded Feb 2023 relates to periods Nov 20-Jan 21; Jun 21; Jan 22; Sep 22</t>
  </si>
  <si>
    <t>gas co-delivery correcting entry recorded Feb 2023 relates to Nov 21 period</t>
  </si>
  <si>
    <t>EEKITS co-delivery correcting entry recorded Feb 2023 relates to Jan 22 period</t>
  </si>
  <si>
    <t>reduce credit</t>
  </si>
  <si>
    <t>increase debit</t>
  </si>
  <si>
    <t>change in amt that s/h flowed thru MEEIA</t>
  </si>
  <si>
    <t xml:space="preserve">diff </t>
  </si>
  <si>
    <t>pisa rate revised Sep 2023</t>
  </si>
  <si>
    <t>total PAYS related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</si>
</sst>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00"/>
    <numFmt numFmtId="165" formatCode="0.000000%"/>
    <numFmt numFmtId="166" formatCode="_(* #,##0_);_(* \(#,##0\);_(* &quot;-&quot;??_);_(@_)"/>
    <numFmt numFmtId="167" formatCode="mmm\-yyyy"/>
  </numFmts>
  <fonts count="78" x14ac:knownFonts="1">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theme="0"/>
      <name val="Calibri"/>
      <family val="2"/>
      <scheme val="minor"/>
    </font>
    <font>
      <b/>
      <sz val="9"/>
      <color indexed="81"/>
      <name val="Tahoma"/>
      <family val="2"/>
    </font>
    <font>
      <sz val="9"/>
      <color indexed="81"/>
      <name val="Tahoma"/>
      <family val="2"/>
    </font>
    <font>
      <sz val="11"/>
      <color theme="3" tint="-0.499984740745262"/>
      <name val="Calibri"/>
      <family val="2"/>
      <scheme val="minor"/>
    </font>
    <font>
      <sz val="11"/>
      <color theme="5" tint="-0.499984740745262"/>
      <name val="Calibri"/>
      <family val="2"/>
      <scheme val="minor"/>
    </font>
    <font>
      <sz val="10"/>
      <name val="Arial"/>
      <family val="2"/>
    </font>
    <font>
      <sz val="11"/>
      <color indexed="8"/>
      <name val="Calibri"/>
      <family val="2"/>
    </font>
    <font>
      <u/>
      <sz val="6"/>
      <color indexed="12"/>
      <name val="Arial"/>
      <family val="2"/>
    </font>
    <font>
      <u/>
      <sz val="8.5"/>
      <color indexed="12"/>
      <name val="Arial"/>
      <family val="2"/>
    </font>
    <font>
      <sz val="10"/>
      <name val="MS Sans Serif"/>
      <family val="2"/>
    </font>
    <font>
      <sz val="10"/>
      <color indexed="0"/>
      <name val="Arial"/>
      <family val="2"/>
    </font>
    <font>
      <b/>
      <sz val="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u/>
      <sz val="8"/>
      <color rgb="FF0000FF"/>
      <name val="Calibri"/>
      <family val="2"/>
      <scheme val="minor"/>
    </font>
    <font>
      <u/>
      <sz val="8"/>
      <color rgb="FF800080"/>
      <name val="Calibri"/>
      <family val="2"/>
      <scheme val="minor"/>
    </font>
    <font>
      <u/>
      <sz val="11"/>
      <color theme="10"/>
      <name val="Calibri"/>
      <family val="2"/>
      <scheme val="minor"/>
    </font>
    <font>
      <b/>
      <i/>
      <u/>
      <sz val="11"/>
      <color theme="1"/>
      <name val="Calibri"/>
      <family val="2"/>
      <scheme val="minor"/>
    </font>
    <font>
      <sz val="11"/>
      <color theme="1"/>
      <name val="Book Antiqua"/>
      <family val="2"/>
    </font>
    <font>
      <sz val="10"/>
      <color theme="1"/>
      <name val="Arial"/>
      <family val="2"/>
    </font>
    <font>
      <sz val="10"/>
      <color theme="1"/>
      <name val="Calibri"/>
      <family val="2"/>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Times New Roman"/>
      <family val="1"/>
    </font>
    <font>
      <b/>
      <sz val="12"/>
      <name val="Calibri"/>
      <family val="2"/>
      <scheme val="minor"/>
    </font>
    <font>
      <b/>
      <u/>
      <sz val="11"/>
      <color theme="1"/>
      <name val="Calibri"/>
      <family val="2"/>
      <scheme val="minor"/>
    </font>
    <font>
      <b/>
      <sz val="11"/>
      <color rgb="FFFF0000"/>
      <name val="Calibri"/>
      <family val="2"/>
      <scheme val="minor"/>
    </font>
    <font>
      <sz val="10"/>
      <name val="Arial"/>
      <family val="2"/>
    </font>
    <font>
      <b/>
      <sz val="11"/>
      <color theme="3" tint="-0.499984740745262"/>
      <name val="Calibri"/>
      <family val="2"/>
      <scheme val="minor"/>
    </font>
    <font>
      <sz val="9"/>
      <color rgb="FF000000"/>
      <name val="Tahoma"/>
      <family val="2"/>
    </font>
    <font>
      <b/>
      <i/>
      <sz val="11"/>
      <color rgb="FFFF0000"/>
      <name val="Calibri"/>
      <family val="2"/>
      <scheme val="minor"/>
    </font>
    <font>
      <b/>
      <sz val="11"/>
      <color rgb="FFFF0000"/>
      <name val="Book Antiqua"/>
      <family val="1"/>
    </font>
  </fonts>
  <fills count="78">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1"/>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indexed="44"/>
        <bgColor indexed="64"/>
      </patternFill>
    </fill>
    <fill>
      <patternFill patternType="solid">
        <fgColor indexed="47"/>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499984740745262"/>
        <bgColor indexed="64"/>
      </patternFill>
    </fill>
    <fill>
      <patternFill patternType="solid">
        <fgColor rgb="FFF7C5BB"/>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rgb="FFFFC000"/>
        <bgColor indexed="64"/>
      </patternFill>
    </fill>
    <fill>
      <patternFill patternType="solid">
        <fgColor theme="4" tint="0.39997558519241921"/>
        <bgColor indexed="64"/>
      </patternFill>
    </fill>
    <fill>
      <patternFill patternType="solid">
        <fgColor theme="3" tint="0.59999389629810485"/>
        <bgColor indexed="64"/>
      </patternFill>
    </fill>
  </fills>
  <borders count="48">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style="thin">
        <color indexed="64"/>
      </right>
      <top style="thin">
        <color indexed="64"/>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indexed="64"/>
      </left>
      <right/>
      <top style="thin">
        <color indexed="64"/>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theme="0" tint="-0.499984740745262"/>
      </left>
      <right style="thin">
        <color theme="0" tint="-0.499984740745262"/>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7699">
    <xf numFmtId="0" fontId="0" fillId="0" borderId="0"/>
    <xf numFmtId="0" fontId="2" fillId="2" borderId="1" applyNumberFormat="0" applyAlignment="0" applyProtection="0"/>
    <xf numFmtId="0" fontId="3" fillId="3" borderId="1" applyNumberFormat="0" applyAlignment="0" applyProtection="0"/>
    <xf numFmtId="0" fontId="1" fillId="4" borderId="2" applyNumberFormat="0" applyFont="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2" fillId="0" borderId="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2" fontId="12"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2" fillId="10" borderId="0" applyNumberFormat="0" applyAlignment="0">
      <alignment horizontal="right"/>
    </xf>
    <xf numFmtId="0" fontId="12" fillId="11" borderId="0" applyNumberFormat="0" applyAlignment="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 fillId="0" borderId="0"/>
    <xf numFmtId="0" fontId="12" fillId="0" borderId="0"/>
    <xf numFmtId="0" fontId="12"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2" fillId="0" borderId="0"/>
    <xf numFmtId="0" fontId="12" fillId="0" borderId="0"/>
    <xf numFmtId="0" fontId="12" fillId="0" borderId="0"/>
    <xf numFmtId="0" fontId="12" fillId="0" borderId="0"/>
    <xf numFmtId="0" fontId="17"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7" fillId="0" borderId="0"/>
    <xf numFmtId="0" fontId="17"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7"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17" fillId="0" borderId="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3" borderId="8" applyNumberFormat="0" applyAlignment="0" applyProtection="0"/>
    <xf numFmtId="0" fontId="27" fillId="0" borderId="9" applyNumberFormat="0" applyFill="0" applyAlignment="0" applyProtection="0"/>
    <xf numFmtId="0" fontId="28" fillId="19" borderId="10" applyNumberFormat="0" applyAlignment="0" applyProtection="0"/>
    <xf numFmtId="0" fontId="5" fillId="0" borderId="0" applyNumberFormat="0" applyFill="0" applyBorder="0" applyAlignment="0" applyProtection="0"/>
    <xf numFmtId="0" fontId="29" fillId="0" borderId="0" applyNumberFormat="0" applyFill="0" applyBorder="0" applyAlignment="0" applyProtection="0"/>
    <xf numFmtId="0" fontId="4" fillId="0" borderId="11" applyNumberFormat="0" applyFill="0" applyAlignment="0" applyProtection="0"/>
    <xf numFmtId="0" fontId="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7" fillId="43" borderId="0" applyNumberFormat="0" applyBorder="0" applyAlignment="0" applyProtection="0"/>
    <xf numFmtId="43" fontId="12" fillId="0" borderId="0" applyFont="0" applyFill="0" applyBorder="0" applyAlignment="0" applyProtection="0"/>
    <xf numFmtId="44" fontId="1" fillId="0" borderId="0" applyFont="0" applyFill="0" applyBorder="0" applyAlignment="0" applyProtection="0"/>
    <xf numFmtId="0" fontId="1" fillId="0" borderId="0"/>
    <xf numFmtId="43" fontId="12" fillId="0" borderId="0" applyFont="0" applyFill="0" applyBorder="0" applyAlignment="0" applyProtection="0"/>
    <xf numFmtId="0" fontId="1" fillId="0" borderId="0"/>
    <xf numFmtId="0" fontId="12" fillId="0" borderId="0"/>
    <xf numFmtId="9" fontId="12" fillId="0" borderId="0" applyFont="0" applyFill="0" applyBorder="0" applyAlignment="0" applyProtection="0"/>
    <xf numFmtId="44" fontId="12" fillId="0" borderId="0" applyFont="0" applyFill="0" applyBorder="0" applyAlignment="0" applyProtection="0"/>
    <xf numFmtId="0" fontId="1" fillId="0" borderId="0"/>
    <xf numFmtId="43" fontId="1" fillId="0" borderId="0" applyFont="0" applyFill="0" applyBorder="0" applyAlignment="0" applyProtection="0"/>
    <xf numFmtId="0" fontId="1" fillId="4" borderId="2"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7"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10" borderId="0" applyNumberFormat="0" applyAlignment="0">
      <alignment horizontal="right"/>
    </xf>
    <xf numFmtId="0" fontId="12" fillId="11" borderId="0" applyNumberFormat="0" applyAlignment="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4" fontId="12"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32" fillId="0" borderId="0" applyNumberFormat="0" applyFill="0" applyBorder="0" applyAlignment="0" applyProtection="0"/>
    <xf numFmtId="0" fontId="1" fillId="0" borderId="0"/>
    <xf numFmtId="0" fontId="30" fillId="0" borderId="0" applyNumberFormat="0" applyFill="0" applyBorder="0" applyAlignment="0" applyProtection="0"/>
    <xf numFmtId="0" fontId="1"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0" fontId="12" fillId="0" borderId="0"/>
    <xf numFmtId="43" fontId="1" fillId="0" borderId="0" applyFont="0" applyFill="0" applyBorder="0" applyAlignment="0" applyProtection="0"/>
    <xf numFmtId="43" fontId="1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xf numFmtId="0" fontId="1" fillId="0" borderId="0"/>
    <xf numFmtId="43" fontId="12" fillId="0" borderId="0" applyFont="0" applyFill="0" applyBorder="0" applyAlignment="0" applyProtection="0"/>
    <xf numFmtId="0" fontId="34" fillId="0" borderId="0"/>
    <xf numFmtId="9" fontId="34" fillId="0" borderId="0" applyFont="0" applyFill="0" applyBorder="0" applyAlignment="0" applyProtection="0"/>
    <xf numFmtId="0" fontId="1" fillId="0" borderId="0"/>
    <xf numFmtId="43" fontId="1" fillId="0" borderId="0" applyFont="0" applyFill="0" applyBorder="0" applyAlignment="0" applyProtection="0"/>
    <xf numFmtId="0" fontId="1" fillId="4" borderId="2" applyNumberFormat="0" applyFont="0" applyAlignment="0" applyProtection="0"/>
    <xf numFmtId="0" fontId="1" fillId="0" borderId="0"/>
    <xf numFmtId="0" fontId="1" fillId="4" borderId="2"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4" borderId="2"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0" fontId="1" fillId="4" borderId="2"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2" fillId="0" borderId="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3" fillId="2" borderId="1" applyNumberFormat="0" applyAlignment="0" applyProtection="0"/>
    <xf numFmtId="0" fontId="44" fillId="3" borderId="8" applyNumberFormat="0" applyAlignment="0" applyProtection="0"/>
    <xf numFmtId="0" fontId="45" fillId="3" borderId="1" applyNumberFormat="0" applyAlignment="0" applyProtection="0"/>
    <xf numFmtId="0" fontId="46" fillId="0" borderId="9" applyNumberFormat="0" applyFill="0" applyAlignment="0" applyProtection="0"/>
    <xf numFmtId="0" fontId="47" fillId="19" borderId="10" applyNumberFormat="0" applyAlignment="0" applyProtection="0"/>
    <xf numFmtId="0" fontId="48" fillId="0" borderId="0" applyNumberFormat="0" applyFill="0" applyBorder="0" applyAlignment="0" applyProtection="0"/>
    <xf numFmtId="0" fontId="36" fillId="4" borderId="2" applyNumberFormat="0" applyFont="0" applyAlignment="0" applyProtection="0"/>
    <xf numFmtId="0" fontId="49" fillId="0" borderId="0" applyNumberFormat="0" applyFill="0" applyBorder="0" applyAlignment="0" applyProtection="0"/>
    <xf numFmtId="0" fontId="50" fillId="0" borderId="11" applyNumberFormat="0" applyFill="0" applyAlignment="0" applyProtection="0"/>
    <xf numFmtId="0" fontId="51"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51" fillId="43" borderId="0" applyNumberFormat="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35" fillId="0" borderId="0"/>
    <xf numFmtId="0" fontId="12" fillId="0" borderId="0"/>
    <xf numFmtId="0" fontId="12" fillId="0" borderId="0"/>
    <xf numFmtId="0" fontId="12" fillId="0" borderId="0"/>
    <xf numFmtId="0" fontId="1" fillId="21" borderId="0" applyNumberFormat="0" applyBorder="0" applyAlignment="0" applyProtection="0"/>
    <xf numFmtId="0" fontId="1" fillId="22" borderId="0" applyNumberFormat="0" applyBorder="0" applyAlignment="0" applyProtection="0"/>
    <xf numFmtId="0" fontId="7" fillId="28" borderId="0" applyNumberFormat="0" applyBorder="0" applyAlignment="0" applyProtection="0"/>
    <xf numFmtId="0" fontId="22" fillId="0" borderId="7" applyNumberFormat="0" applyFill="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43" fontId="12" fillId="0" borderId="0" applyFont="0" applyFill="0" applyBorder="0" applyAlignment="0" applyProtection="0"/>
    <xf numFmtId="9" fontId="1" fillId="0" borderId="0" applyFont="0" applyFill="0" applyBorder="0" applyAlignment="0" applyProtection="0"/>
    <xf numFmtId="0" fontId="1" fillId="33" borderId="0" applyNumberFormat="0" applyBorder="0" applyAlignment="0" applyProtection="0"/>
    <xf numFmtId="0" fontId="1" fillId="34" borderId="0" applyNumberFormat="0" applyBorder="0" applyAlignment="0" applyProtection="0"/>
    <xf numFmtId="0" fontId="7" fillId="2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2" fillId="0" borderId="0"/>
    <xf numFmtId="0" fontId="1" fillId="41" borderId="0" applyNumberFormat="0" applyBorder="0" applyAlignment="0" applyProtection="0"/>
    <xf numFmtId="0" fontId="1" fillId="42" borderId="0" applyNumberFormat="0" applyBorder="0" applyAlignment="0" applyProtection="0"/>
    <xf numFmtId="0" fontId="1" fillId="0" borderId="0"/>
    <xf numFmtId="43" fontId="1" fillId="0" borderId="0" applyFont="0" applyFill="0" applyBorder="0" applyAlignment="0" applyProtection="0"/>
    <xf numFmtId="0" fontId="1" fillId="4" borderId="2"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4" borderId="2"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7" fillId="43" borderId="0" applyNumberFormat="0" applyBorder="0" applyAlignment="0" applyProtection="0"/>
    <xf numFmtId="0" fontId="7" fillId="35" borderId="0" applyNumberFormat="0" applyBorder="0" applyAlignment="0" applyProtection="0"/>
    <xf numFmtId="0" fontId="12" fillId="0" borderId="0"/>
    <xf numFmtId="0" fontId="26" fillId="3" borderId="8" applyNumberFormat="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7" fillId="20" borderId="0" applyNumberFormat="0" applyBorder="0" applyAlignment="0" applyProtection="0"/>
    <xf numFmtId="0" fontId="20" fillId="0" borderId="5" applyNumberFormat="0" applyFill="0" applyAlignment="0" applyProtection="0"/>
    <xf numFmtId="0" fontId="27" fillId="0" borderId="9" applyNumberFormat="0" applyFill="0" applyAlignment="0" applyProtection="0"/>
    <xf numFmtId="0" fontId="5" fillId="0" borderId="0" applyNumberFormat="0" applyFill="0" applyBorder="0" applyAlignment="0" applyProtection="0"/>
    <xf numFmtId="0" fontId="21" fillId="0" borderId="6" applyNumberFormat="0" applyFill="0" applyAlignment="0" applyProtection="0"/>
    <xf numFmtId="0" fontId="12" fillId="0" borderId="0"/>
    <xf numFmtId="0" fontId="13" fillId="0" borderId="0"/>
    <xf numFmtId="0" fontId="12" fillId="0" borderId="0"/>
    <xf numFmtId="9" fontId="36" fillId="0" borderId="0" applyFont="0" applyFill="0" applyBorder="0" applyAlignment="0" applyProtection="0"/>
    <xf numFmtId="0" fontId="12" fillId="0" borderId="0"/>
    <xf numFmtId="0" fontId="7" fillId="36" borderId="0" applyNumberFormat="0" applyBorder="0" applyAlignment="0" applyProtection="0"/>
    <xf numFmtId="0" fontId="7" fillId="40" borderId="0" applyNumberFormat="0" applyBorder="0" applyAlignment="0" applyProtection="0"/>
    <xf numFmtId="44" fontId="1" fillId="0" borderId="0" applyFont="0" applyFill="0" applyBorder="0" applyAlignment="0" applyProtection="0"/>
    <xf numFmtId="0" fontId="7" fillId="23" borderId="0" applyNumberFormat="0" applyBorder="0" applyAlignment="0" applyProtection="0"/>
    <xf numFmtId="0" fontId="7" fillId="39" borderId="0" applyNumberFormat="0" applyBorder="0" applyAlignment="0" applyProtection="0"/>
    <xf numFmtId="0" fontId="12" fillId="0" borderId="0"/>
    <xf numFmtId="0" fontId="7" fillId="24" borderId="0" applyNumberFormat="0" applyBorder="0" applyAlignment="0" applyProtection="0"/>
    <xf numFmtId="0" fontId="12" fillId="0" borderId="0"/>
    <xf numFmtId="0" fontId="12" fillId="0" borderId="0"/>
    <xf numFmtId="0" fontId="7" fillId="32" borderId="0" applyNumberFormat="0" applyBorder="0" applyAlignment="0" applyProtection="0"/>
    <xf numFmtId="0" fontId="4" fillId="0" borderId="11" applyNumberFormat="0" applyFill="0" applyAlignment="0" applyProtection="0"/>
    <xf numFmtId="0" fontId="36" fillId="0" borderId="0"/>
    <xf numFmtId="0" fontId="7" fillId="31" borderId="0" applyNumberFormat="0" applyBorder="0" applyAlignment="0" applyProtection="0"/>
    <xf numFmtId="0" fontId="12" fillId="0" borderId="0"/>
    <xf numFmtId="0" fontId="23" fillId="16" borderId="0" applyNumberFormat="0" applyBorder="0" applyAlignment="0" applyProtection="0"/>
    <xf numFmtId="0" fontId="12" fillId="0" borderId="0"/>
    <xf numFmtId="0" fontId="25" fillId="18" borderId="0" applyNumberFormat="0" applyBorder="0" applyAlignment="0" applyProtection="0"/>
    <xf numFmtId="0" fontId="1" fillId="0" borderId="0"/>
    <xf numFmtId="0" fontId="1" fillId="0" borderId="0"/>
    <xf numFmtId="0" fontId="1" fillId="0" borderId="0"/>
    <xf numFmtId="0" fontId="1" fillId="4" borderId="2"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4" borderId="2"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4" borderId="2"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2" fillId="0" borderId="0"/>
    <xf numFmtId="0" fontId="24" fillId="17" borderId="0" applyNumberFormat="0" applyBorder="0" applyAlignment="0" applyProtection="0"/>
    <xf numFmtId="0" fontId="12" fillId="0" borderId="0"/>
    <xf numFmtId="0" fontId="28" fillId="19" borderId="10" applyNumberFormat="0" applyAlignment="0" applyProtection="0"/>
    <xf numFmtId="0" fontId="12" fillId="0" borderId="0"/>
    <xf numFmtId="0" fontId="12"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3" fillId="3" borderId="1" applyNumberFormat="0" applyAlignment="0" applyProtection="0"/>
    <xf numFmtId="0" fontId="2" fillId="2" borderId="1" applyNumberFormat="0" applyAlignment="0" applyProtection="0"/>
    <xf numFmtId="0" fontId="12" fillId="0" borderId="0"/>
    <xf numFmtId="43" fontId="13" fillId="0" borderId="0" applyFon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43" fontId="1" fillId="0" borderId="0" applyFont="0" applyFill="0" applyBorder="0" applyAlignment="0" applyProtection="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5"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6" borderId="0" applyNumberFormat="0" applyBorder="0" applyAlignment="0" applyProtection="0"/>
    <xf numFmtId="0" fontId="7" fillId="40" borderId="0" applyNumberFormat="0" applyBorder="0" applyAlignment="0" applyProtection="0"/>
    <xf numFmtId="0" fontId="24" fillId="17" borderId="0" applyNumberFormat="0" applyBorder="0" applyAlignment="0" applyProtection="0"/>
    <xf numFmtId="0" fontId="3" fillId="3" borderId="1" applyNumberFormat="0" applyAlignment="0" applyProtection="0"/>
    <xf numFmtId="0" fontId="28" fillId="19" borderId="10" applyNumberFormat="0" applyAlignment="0" applyProtection="0"/>
    <xf numFmtId="43" fontId="34" fillId="0" borderId="0" applyFon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3" fillId="16"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 fillId="2" borderId="1" applyNumberFormat="0" applyAlignment="0" applyProtection="0"/>
    <xf numFmtId="0" fontId="27" fillId="0" borderId="9" applyNumberFormat="0" applyFill="0" applyAlignment="0" applyProtection="0"/>
    <xf numFmtId="0" fontId="25" fillId="18" borderId="0" applyNumberFormat="0" applyBorder="0" applyAlignment="0" applyProtection="0"/>
    <xf numFmtId="0" fontId="26" fillId="3" borderId="8" applyNumberFormat="0" applyAlignment="0" applyProtection="0"/>
    <xf numFmtId="9" fontId="34" fillId="0" borderId="0" applyFont="0" applyFill="0" applyBorder="0" applyAlignment="0" applyProtection="0"/>
    <xf numFmtId="0" fontId="4" fillId="0" borderId="11" applyNumberFormat="0" applyFill="0" applyAlignment="0" applyProtection="0"/>
    <xf numFmtId="0" fontId="5" fillId="0" borderId="0" applyNumberForma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 fillId="2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36" fillId="2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 fillId="2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 fillId="25"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36" fillId="25"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 fillId="25"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 fillId="29"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36" fillId="29"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 fillId="29"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 fillId="33"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36" fillId="33"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 fillId="33"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 fillId="37"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36" fillId="37"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 fillId="37"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 fillId="41"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36" fillId="41"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 fillId="41"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 fillId="22"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36" fillId="22"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 fillId="22"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 fillId="2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36" fillId="2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 fillId="2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 fillId="30"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36" fillId="30"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 fillId="30"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 fillId="3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36" fillId="3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 fillId="3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 fillId="38"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36" fillId="38"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 fillId="38"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 fillId="42"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36" fillId="42"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 fillId="42"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4" fillId="63" borderId="13"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0" fontId="55" fillId="64" borderId="14" applyNumberFormat="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2" fillId="0" borderId="0" applyFont="0" applyFill="0" applyBorder="0" applyAlignment="0" applyProtection="0"/>
    <xf numFmtId="0" fontId="1" fillId="0" borderId="0"/>
    <xf numFmtId="0" fontId="1" fillId="0" borderId="0"/>
    <xf numFmtId="0" fontId="1"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37" fontId="1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6" fontId="16"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2" fillId="50" borderId="13" applyNumberFormat="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64" fillId="6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 fillId="0" borderId="0"/>
    <xf numFmtId="0" fontId="13" fillId="0" borderId="0"/>
    <xf numFmtId="0" fontId="12" fillId="0" borderId="0"/>
    <xf numFmtId="0" fontId="13" fillId="0" borderId="0"/>
    <xf numFmtId="0" fontId="13"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2" fillId="0" borderId="0"/>
    <xf numFmtId="0" fontId="13" fillId="0" borderId="0"/>
    <xf numFmtId="0" fontId="13" fillId="0" borderId="0"/>
    <xf numFmtId="0" fontId="12" fillId="0" borderId="0"/>
    <xf numFmtId="0" fontId="13" fillId="0" borderId="0"/>
    <xf numFmtId="0" fontId="13" fillId="0" borderId="0"/>
    <xf numFmtId="0" fontId="12" fillId="0" borderId="0"/>
    <xf numFmtId="0" fontId="13" fillId="0" borderId="0"/>
    <xf numFmtId="0" fontId="13" fillId="0" borderId="0"/>
    <xf numFmtId="0" fontId="12"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2" fillId="0" borderId="0"/>
    <xf numFmtId="0" fontId="13" fillId="0" borderId="0"/>
    <xf numFmtId="0" fontId="13" fillId="0" borderId="0"/>
    <xf numFmtId="0" fontId="12" fillId="0" borderId="0"/>
    <xf numFmtId="0" fontId="13" fillId="0" borderId="0"/>
    <xf numFmtId="0" fontId="13" fillId="0" borderId="0"/>
    <xf numFmtId="0" fontId="12" fillId="0" borderId="0"/>
    <xf numFmtId="0" fontId="13" fillId="0" borderId="0"/>
    <xf numFmtId="0" fontId="13"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6" fillId="0" borderId="0"/>
    <xf numFmtId="0" fontId="16" fillId="0" borderId="0"/>
    <xf numFmtId="0" fontId="16" fillId="0" borderId="0"/>
    <xf numFmtId="0" fontId="13" fillId="0" borderId="0"/>
    <xf numFmtId="0" fontId="13"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 fillId="4" borderId="2"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3" fillId="66" borderId="19" applyNumberFormat="0" applyFont="0" applyAlignment="0" applyProtection="0"/>
    <xf numFmtId="0" fontId="1" fillId="4" borderId="2"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12" fillId="66" borderId="19" applyNumberFormat="0" applyFon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0" fontId="65" fillId="63" borderId="20" applyNumberFormat="0" applyAlignment="0" applyProtection="0"/>
    <xf numFmtId="9" fontId="12" fillId="0" borderId="0" applyFont="0" applyFill="0" applyBorder="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4"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7" fillId="0" borderId="0"/>
    <xf numFmtId="43" fontId="13"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34"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44" fontId="1" fillId="0" borderId="0" applyFont="0" applyFill="0" applyBorder="0" applyAlignment="0" applyProtection="0"/>
    <xf numFmtId="44"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69" fillId="0" borderId="0"/>
    <xf numFmtId="44" fontId="1" fillId="0" borderId="0" applyFont="0" applyFill="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4" borderId="2" applyNumberFormat="0" applyFont="0" applyAlignment="0" applyProtection="0"/>
    <xf numFmtId="0" fontId="1" fillId="4" borderId="2" applyNumberFormat="0" applyFont="0" applyAlignment="0" applyProtection="0"/>
    <xf numFmtId="9"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3" fillId="0" borderId="0"/>
  </cellStyleXfs>
  <cellXfs count="221">
    <xf numFmtId="0" fontId="0" fillId="0" borderId="0" xfId="0"/>
    <xf numFmtId="0" fontId="7" fillId="0" borderId="0" xfId="0" applyFont="1"/>
    <xf numFmtId="0" fontId="6" fillId="0" borderId="0" xfId="0" applyFont="1"/>
    <xf numFmtId="0" fontId="10" fillId="0" borderId="0" xfId="0" applyFont="1"/>
    <xf numFmtId="0" fontId="11" fillId="0" borderId="0" xfId="0" applyFont="1"/>
    <xf numFmtId="0" fontId="6" fillId="8" borderId="0" xfId="0" applyFont="1" applyFill="1" applyProtection="1">
      <protection locked="0"/>
    </xf>
    <xf numFmtId="0" fontId="6" fillId="8" borderId="0" xfId="0" applyFont="1" applyFill="1" applyAlignment="1" applyProtection="1">
      <alignment horizontal="left" indent="1"/>
      <protection locked="0"/>
    </xf>
    <xf numFmtId="164" fontId="6" fillId="0" borderId="3" xfId="2" applyNumberFormat="1" applyFont="1" applyFill="1" applyBorder="1" applyProtection="1"/>
    <xf numFmtId="164" fontId="6" fillId="5" borderId="3" xfId="2" applyNumberFormat="1" applyFont="1" applyFill="1" applyBorder="1" applyProtection="1"/>
    <xf numFmtId="0" fontId="18" fillId="8" borderId="0" xfId="0" applyFont="1" applyFill="1" applyProtection="1">
      <protection locked="0"/>
    </xf>
    <xf numFmtId="17" fontId="4" fillId="12" borderId="4" xfId="0" applyNumberFormat="1" applyFont="1" applyFill="1" applyBorder="1" applyAlignment="1">
      <alignment horizontal="center"/>
    </xf>
    <xf numFmtId="0" fontId="18" fillId="6" borderId="0" xfId="0" applyFont="1" applyFill="1" applyProtection="1">
      <protection locked="0"/>
    </xf>
    <xf numFmtId="164" fontId="6" fillId="6" borderId="3" xfId="2" applyNumberFormat="1" applyFont="1" applyFill="1" applyBorder="1" applyProtection="1"/>
    <xf numFmtId="164" fontId="11" fillId="6" borderId="3" xfId="2" applyNumberFormat="1" applyFont="1" applyFill="1" applyBorder="1" applyProtection="1"/>
    <xf numFmtId="164" fontId="6" fillId="12" borderId="3" xfId="2" applyNumberFormat="1" applyFont="1" applyFill="1" applyBorder="1" applyProtection="1"/>
    <xf numFmtId="0" fontId="6" fillId="9" borderId="0" xfId="0" applyFont="1" applyFill="1"/>
    <xf numFmtId="0" fontId="6" fillId="9" borderId="0" xfId="0" applyFont="1" applyFill="1" applyProtection="1">
      <protection locked="0"/>
    </xf>
    <xf numFmtId="0" fontId="6" fillId="9" borderId="0" xfId="0" applyFont="1" applyFill="1" applyAlignment="1" applyProtection="1">
      <alignment horizontal="left" indent="1"/>
      <protection locked="0"/>
    </xf>
    <xf numFmtId="0" fontId="18" fillId="9" borderId="0" xfId="0" applyFont="1" applyFill="1" applyProtection="1">
      <protection locked="0"/>
    </xf>
    <xf numFmtId="164" fontId="6" fillId="12" borderId="3" xfId="1" applyNumberFormat="1" applyFont="1" applyFill="1" applyBorder="1" applyProtection="1"/>
    <xf numFmtId="164" fontId="6" fillId="14" borderId="3" xfId="2" applyNumberFormat="1" applyFont="1" applyFill="1" applyBorder="1" applyProtection="1"/>
    <xf numFmtId="164" fontId="6" fillId="15" borderId="3" xfId="1" applyNumberFormat="1" applyFont="1" applyFill="1" applyBorder="1" applyProtection="1"/>
    <xf numFmtId="164" fontId="6" fillId="15" borderId="3" xfId="2" applyNumberFormat="1" applyFont="1" applyFill="1" applyBorder="1" applyProtection="1"/>
    <xf numFmtId="165" fontId="6" fillId="15" borderId="3" xfId="6" applyNumberFormat="1" applyFont="1" applyFill="1" applyBorder="1" applyProtection="1">
      <protection locked="0"/>
    </xf>
    <xf numFmtId="0" fontId="6" fillId="44" borderId="0" xfId="0" applyFont="1" applyFill="1" applyProtection="1">
      <protection locked="0"/>
    </xf>
    <xf numFmtId="0" fontId="18" fillId="44" borderId="0" xfId="0" applyFont="1" applyFill="1" applyProtection="1">
      <protection locked="0"/>
    </xf>
    <xf numFmtId="0" fontId="33" fillId="0" borderId="0" xfId="0" applyFont="1"/>
    <xf numFmtId="0" fontId="6" fillId="44" borderId="0" xfId="0" applyFont="1" applyFill="1" applyAlignment="1" applyProtection="1">
      <alignment horizontal="left" indent="1"/>
      <protection locked="0"/>
    </xf>
    <xf numFmtId="17" fontId="4" fillId="0" borderId="0" xfId="0" applyNumberFormat="1" applyFont="1" applyAlignment="1">
      <alignment horizontal="center"/>
    </xf>
    <xf numFmtId="0" fontId="6" fillId="44" borderId="0" xfId="0" applyFont="1" applyFill="1"/>
    <xf numFmtId="0" fontId="4" fillId="44" borderId="0" xfId="0" applyFont="1" applyFill="1"/>
    <xf numFmtId="17" fontId="4" fillId="44" borderId="0" xfId="0" applyNumberFormat="1" applyFont="1" applyFill="1" applyAlignment="1">
      <alignment horizontal="center"/>
    </xf>
    <xf numFmtId="0" fontId="4" fillId="0" borderId="0" xfId="0" applyFont="1"/>
    <xf numFmtId="166" fontId="4" fillId="0" borderId="12" xfId="4" applyNumberFormat="1" applyFont="1" applyBorder="1"/>
    <xf numFmtId="0" fontId="4" fillId="0" borderId="0" xfId="21150" applyFont="1"/>
    <xf numFmtId="0" fontId="33" fillId="0" borderId="0" xfId="21150" applyFont="1"/>
    <xf numFmtId="0" fontId="0" fillId="44" borderId="0" xfId="0" applyFill="1"/>
    <xf numFmtId="0" fontId="0" fillId="0" borderId="0" xfId="21150" applyFont="1"/>
    <xf numFmtId="164" fontId="0" fillId="0" borderId="0" xfId="0" applyNumberFormat="1"/>
    <xf numFmtId="0" fontId="7" fillId="6" borderId="0" xfId="0" applyFont="1" applyFill="1" applyAlignment="1">
      <alignment horizontal="center" vertical="center" textRotation="90"/>
    </xf>
    <xf numFmtId="44" fontId="0" fillId="15" borderId="0" xfId="644" applyNumberFormat="1" applyFont="1" applyFill="1"/>
    <xf numFmtId="43" fontId="0" fillId="15" borderId="0" xfId="4" applyFont="1" applyFill="1"/>
    <xf numFmtId="166" fontId="0" fillId="15" borderId="0" xfId="4" applyNumberFormat="1" applyFont="1" applyFill="1"/>
    <xf numFmtId="44" fontId="4" fillId="0" borderId="12" xfId="37697" applyFont="1" applyBorder="1"/>
    <xf numFmtId="44" fontId="0" fillId="0" borderId="0" xfId="37697" applyFont="1"/>
    <xf numFmtId="0" fontId="70" fillId="0" borderId="0" xfId="0" applyFont="1"/>
    <xf numFmtId="0" fontId="5" fillId="0" borderId="0" xfId="0" applyFont="1"/>
    <xf numFmtId="0" fontId="72" fillId="0" borderId="0" xfId="0" applyFont="1" applyAlignment="1">
      <alignment horizontal="center"/>
    </xf>
    <xf numFmtId="43" fontId="0" fillId="0" borderId="0" xfId="4" applyFont="1"/>
    <xf numFmtId="0" fontId="6" fillId="71" borderId="0" xfId="0" applyFont="1" applyFill="1" applyProtection="1">
      <protection locked="0"/>
    </xf>
    <xf numFmtId="0" fontId="6" fillId="71" borderId="0" xfId="0" applyFont="1" applyFill="1" applyAlignment="1" applyProtection="1">
      <alignment horizontal="left" indent="1"/>
      <protection locked="0"/>
    </xf>
    <xf numFmtId="0" fontId="18" fillId="71" borderId="0" xfId="0" applyFont="1" applyFill="1" applyProtection="1">
      <protection locked="0"/>
    </xf>
    <xf numFmtId="0" fontId="72" fillId="0" borderId="0" xfId="0" applyFont="1"/>
    <xf numFmtId="44" fontId="0" fillId="0" borderId="0" xfId="0" applyNumberFormat="1"/>
    <xf numFmtId="0" fontId="71" fillId="0" borderId="0" xfId="0" applyFont="1" applyAlignment="1">
      <alignment horizontal="left"/>
    </xf>
    <xf numFmtId="10" fontId="0" fillId="0" borderId="0" xfId="0" applyNumberFormat="1"/>
    <xf numFmtId="164" fontId="6" fillId="0" borderId="3" xfId="1" applyNumberFormat="1" applyFont="1" applyFill="1" applyBorder="1" applyProtection="1"/>
    <xf numFmtId="165" fontId="6" fillId="0" borderId="3" xfId="6" applyNumberFormat="1" applyFont="1" applyFill="1" applyBorder="1" applyProtection="1">
      <protection locked="0"/>
    </xf>
    <xf numFmtId="164" fontId="11" fillId="0" borderId="3" xfId="2" applyNumberFormat="1" applyFont="1" applyFill="1" applyBorder="1" applyProtection="1"/>
    <xf numFmtId="164" fontId="6" fillId="72" borderId="3" xfId="2" applyNumberFormat="1" applyFont="1" applyFill="1" applyBorder="1" applyProtection="1"/>
    <xf numFmtId="0" fontId="6" fillId="71" borderId="0" xfId="0" applyFont="1" applyFill="1" applyAlignment="1" applyProtection="1">
      <alignment horizontal="left"/>
      <protection locked="0"/>
    </xf>
    <xf numFmtId="0" fontId="6" fillId="72" borderId="0" xfId="0" applyFont="1" applyFill="1" applyProtection="1">
      <protection locked="0"/>
    </xf>
    <xf numFmtId="0" fontId="6" fillId="72" borderId="0" xfId="0" applyFont="1" applyFill="1" applyAlignment="1" applyProtection="1">
      <alignment horizontal="left" indent="1"/>
      <protection locked="0"/>
    </xf>
    <xf numFmtId="0" fontId="18" fillId="72" borderId="0" xfId="0" applyFont="1" applyFill="1" applyProtection="1">
      <protection locked="0"/>
    </xf>
    <xf numFmtId="0" fontId="18" fillId="0" borderId="0" xfId="0" applyFont="1" applyProtection="1">
      <protection locked="0"/>
    </xf>
    <xf numFmtId="164" fontId="6" fillId="6" borderId="24" xfId="2" applyNumberFormat="1" applyFont="1" applyFill="1" applyBorder="1" applyProtection="1"/>
    <xf numFmtId="164" fontId="6" fillId="6" borderId="0" xfId="2" applyNumberFormat="1" applyFont="1" applyFill="1" applyBorder="1" applyProtection="1"/>
    <xf numFmtId="164" fontId="6" fillId="5" borderId="25" xfId="2" applyNumberFormat="1" applyFont="1" applyFill="1" applyBorder="1" applyProtection="1"/>
    <xf numFmtId="17" fontId="5" fillId="0" borderId="0" xfId="0" applyNumberFormat="1" applyFont="1" applyAlignment="1">
      <alignment horizontal="left"/>
    </xf>
    <xf numFmtId="0" fontId="74" fillId="68" borderId="0" xfId="0" applyFont="1" applyFill="1"/>
    <xf numFmtId="43" fontId="74" fillId="68" borderId="0" xfId="4" applyFont="1" applyFill="1"/>
    <xf numFmtId="43" fontId="74" fillId="68" borderId="0" xfId="0" applyNumberFormat="1" applyFont="1" applyFill="1"/>
    <xf numFmtId="43" fontId="4" fillId="0" borderId="0" xfId="4" applyFont="1" applyFill="1"/>
    <xf numFmtId="164" fontId="4" fillId="0" borderId="0" xfId="0" applyNumberFormat="1" applyFont="1" applyAlignment="1">
      <alignment horizontal="center"/>
    </xf>
    <xf numFmtId="38" fontId="0" fillId="15" borderId="0" xfId="4" applyNumberFormat="1" applyFont="1" applyFill="1"/>
    <xf numFmtId="164" fontId="74" fillId="68" borderId="0" xfId="0" applyNumberFormat="1" applyFont="1" applyFill="1"/>
    <xf numFmtId="164" fontId="6" fillId="73" borderId="3" xfId="2" applyNumberFormat="1" applyFont="1" applyFill="1" applyBorder="1" applyProtection="1"/>
    <xf numFmtId="164" fontId="6" fillId="68" borderId="3" xfId="2" applyNumberFormat="1" applyFont="1" applyFill="1" applyBorder="1" applyProtection="1"/>
    <xf numFmtId="164" fontId="6" fillId="75" borderId="3" xfId="1" applyNumberFormat="1" applyFont="1" applyFill="1" applyBorder="1" applyProtection="1"/>
    <xf numFmtId="167" fontId="0" fillId="0" borderId="0" xfId="0" applyNumberFormat="1"/>
    <xf numFmtId="164" fontId="6" fillId="0" borderId="0" xfId="2" applyNumberFormat="1" applyFont="1" applyFill="1" applyBorder="1" applyProtection="1"/>
    <xf numFmtId="164" fontId="6" fillId="75" borderId="3" xfId="2" applyNumberFormat="1" applyFont="1" applyFill="1" applyBorder="1" applyProtection="1"/>
    <xf numFmtId="164" fontId="6" fillId="6" borderId="30" xfId="2" applyNumberFormat="1" applyFont="1" applyFill="1" applyBorder="1" applyProtection="1"/>
    <xf numFmtId="164" fontId="6" fillId="0" borderId="30" xfId="2" applyNumberFormat="1" applyFont="1" applyFill="1" applyBorder="1" applyProtection="1"/>
    <xf numFmtId="164" fontId="6" fillId="12" borderId="30" xfId="1" applyNumberFormat="1" applyFont="1" applyFill="1" applyBorder="1" applyProtection="1"/>
    <xf numFmtId="164" fontId="6" fillId="12" borderId="30" xfId="2" applyNumberFormat="1" applyFont="1" applyFill="1" applyBorder="1" applyProtection="1"/>
    <xf numFmtId="164" fontId="6" fillId="14" borderId="30" xfId="2" applyNumberFormat="1" applyFont="1" applyFill="1" applyBorder="1" applyProtection="1"/>
    <xf numFmtId="164" fontId="6" fillId="0" borderId="0" xfId="1" applyNumberFormat="1" applyFont="1" applyFill="1" applyBorder="1" applyProtection="1"/>
    <xf numFmtId="165" fontId="6" fillId="0" borderId="0" xfId="6" applyNumberFormat="1" applyFont="1" applyFill="1" applyBorder="1" applyProtection="1">
      <protection locked="0"/>
    </xf>
    <xf numFmtId="0" fontId="74" fillId="0" borderId="0" xfId="0" applyFont="1"/>
    <xf numFmtId="43" fontId="74" fillId="0" borderId="0" xfId="4" applyFont="1" applyFill="1" applyBorder="1"/>
    <xf numFmtId="44" fontId="75" fillId="0" borderId="0" xfId="0" applyNumberFormat="1" applyFont="1" applyProtection="1">
      <protection locked="0"/>
    </xf>
    <xf numFmtId="0" fontId="6" fillId="0" borderId="0" xfId="0" applyFont="1" applyProtection="1">
      <protection locked="0"/>
    </xf>
    <xf numFmtId="0" fontId="6" fillId="0" borderId="0" xfId="0" applyFont="1" applyAlignment="1" applyProtection="1">
      <alignment horizontal="left" indent="1"/>
      <protection locked="0"/>
    </xf>
    <xf numFmtId="17" fontId="4" fillId="12" borderId="23" xfId="0" applyNumberFormat="1" applyFont="1" applyFill="1" applyBorder="1" applyAlignment="1">
      <alignment horizontal="center"/>
    </xf>
    <xf numFmtId="17" fontId="4" fillId="12" borderId="31" xfId="0" applyNumberFormat="1" applyFont="1" applyFill="1" applyBorder="1" applyAlignment="1">
      <alignment horizontal="center"/>
    </xf>
    <xf numFmtId="164" fontId="6" fillId="6" borderId="32" xfId="2" applyNumberFormat="1" applyFont="1" applyFill="1" applyBorder="1" applyProtection="1"/>
    <xf numFmtId="164" fontId="6" fillId="6" borderId="26" xfId="2" applyNumberFormat="1" applyFont="1" applyFill="1" applyBorder="1" applyProtection="1"/>
    <xf numFmtId="164" fontId="6" fillId="6" borderId="33" xfId="2" applyNumberFormat="1" applyFont="1" applyFill="1" applyBorder="1" applyProtection="1"/>
    <xf numFmtId="0" fontId="7" fillId="0" borderId="0" xfId="0" applyFont="1" applyAlignment="1">
      <alignment vertical="center" textRotation="90"/>
    </xf>
    <xf numFmtId="164" fontId="6" fillId="6" borderId="25" xfId="2" applyNumberFormat="1" applyFont="1" applyFill="1" applyBorder="1" applyProtection="1"/>
    <xf numFmtId="0" fontId="7" fillId="0" borderId="0" xfId="0" applyFont="1" applyAlignment="1">
      <alignment horizontal="center" vertical="center" textRotation="90"/>
    </xf>
    <xf numFmtId="164" fontId="6" fillId="0" borderId="0" xfId="6" applyNumberFormat="1" applyFont="1" applyFill="1" applyBorder="1" applyProtection="1">
      <protection locked="0"/>
    </xf>
    <xf numFmtId="0" fontId="0" fillId="67" borderId="0" xfId="0" applyFill="1"/>
    <xf numFmtId="0" fontId="11" fillId="67" borderId="0" xfId="0" applyFont="1" applyFill="1"/>
    <xf numFmtId="0" fontId="6" fillId="67" borderId="0" xfId="0" applyFont="1" applyFill="1"/>
    <xf numFmtId="44" fontId="1" fillId="73" borderId="0" xfId="37697" applyFont="1" applyFill="1" applyBorder="1" applyAlignment="1" applyProtection="1">
      <alignment horizontal="center"/>
    </xf>
    <xf numFmtId="44" fontId="1" fillId="0" borderId="0" xfId="37697" applyFont="1" applyFill="1" applyBorder="1" applyAlignment="1" applyProtection="1">
      <alignment horizontal="center"/>
    </xf>
    <xf numFmtId="44" fontId="6" fillId="0" borderId="0" xfId="37697" applyFont="1" applyFill="1" applyBorder="1" applyProtection="1">
      <protection locked="0"/>
    </xf>
    <xf numFmtId="164" fontId="0" fillId="0" borderId="0" xfId="4" applyNumberFormat="1" applyFont="1"/>
    <xf numFmtId="0" fontId="5" fillId="12" borderId="0" xfId="0" applyFont="1" applyFill="1"/>
    <xf numFmtId="17" fontId="72" fillId="12" borderId="0" xfId="0" applyNumberFormat="1" applyFont="1" applyFill="1" applyAlignment="1">
      <alignment horizontal="center"/>
    </xf>
    <xf numFmtId="164" fontId="5" fillId="12" borderId="0" xfId="1" applyNumberFormat="1" applyFont="1" applyFill="1" applyBorder="1" applyProtection="1"/>
    <xf numFmtId="164" fontId="5" fillId="12" borderId="0" xfId="2" applyNumberFormat="1" applyFont="1" applyFill="1" applyBorder="1" applyProtection="1"/>
    <xf numFmtId="165" fontId="5" fillId="12" borderId="0" xfId="6" applyNumberFormat="1" applyFont="1" applyFill="1" applyBorder="1" applyProtection="1">
      <protection locked="0"/>
    </xf>
    <xf numFmtId="0" fontId="0" fillId="12" borderId="0" xfId="0" applyFill="1"/>
    <xf numFmtId="0" fontId="10" fillId="12" borderId="0" xfId="0" applyFont="1" applyFill="1"/>
    <xf numFmtId="0" fontId="11" fillId="12" borderId="0" xfId="0" applyFont="1" applyFill="1"/>
    <xf numFmtId="0" fontId="7" fillId="12" borderId="0" xfId="0" applyFont="1" applyFill="1"/>
    <xf numFmtId="164" fontId="0" fillId="68" borderId="34" xfId="0" applyNumberFormat="1" applyFill="1" applyBorder="1"/>
    <xf numFmtId="44" fontId="10" fillId="0" borderId="0" xfId="37697" applyFont="1" applyFill="1"/>
    <xf numFmtId="164" fontId="10" fillId="68" borderId="0" xfId="0" applyNumberFormat="1" applyFont="1" applyFill="1"/>
    <xf numFmtId="0" fontId="4" fillId="68" borderId="0" xfId="0" applyFont="1" applyFill="1"/>
    <xf numFmtId="0" fontId="0" fillId="0" borderId="0" xfId="0" applyAlignment="1">
      <alignment horizontal="right"/>
    </xf>
    <xf numFmtId="164" fontId="6" fillId="76" borderId="3" xfId="1" applyNumberFormat="1" applyFont="1" applyFill="1" applyBorder="1" applyProtection="1"/>
    <xf numFmtId="44" fontId="0" fillId="0" borderId="34" xfId="0" applyNumberFormat="1" applyBorder="1"/>
    <xf numFmtId="44" fontId="0" fillId="0" borderId="0" xfId="37697" applyFont="1" applyBorder="1"/>
    <xf numFmtId="44" fontId="0" fillId="0" borderId="34" xfId="37697" applyFont="1" applyBorder="1"/>
    <xf numFmtId="10" fontId="0" fillId="0" borderId="34" xfId="0" applyNumberFormat="1" applyBorder="1"/>
    <xf numFmtId="10" fontId="0" fillId="0" borderId="35" xfId="0" applyNumberFormat="1" applyBorder="1"/>
    <xf numFmtId="44" fontId="4" fillId="0" borderId="0" xfId="37697" applyFont="1" applyFill="1" applyBorder="1" applyAlignment="1" applyProtection="1">
      <alignment horizontal="center"/>
    </xf>
    <xf numFmtId="44" fontId="0" fillId="0" borderId="0" xfId="37697" applyFont="1" applyFill="1"/>
    <xf numFmtId="44" fontId="0" fillId="0" borderId="34" xfId="37697" applyFont="1" applyFill="1" applyBorder="1"/>
    <xf numFmtId="44" fontId="0" fillId="0" borderId="0" xfId="37697" applyFont="1" applyFill="1" applyBorder="1"/>
    <xf numFmtId="10" fontId="0" fillId="0" borderId="0" xfId="6" applyNumberFormat="1" applyFont="1" applyFill="1"/>
    <xf numFmtId="164" fontId="6" fillId="77" borderId="3" xfId="1" applyNumberFormat="1" applyFont="1" applyFill="1" applyBorder="1" applyProtection="1"/>
    <xf numFmtId="44" fontId="18" fillId="0" borderId="0" xfId="37697" applyFont="1" applyFill="1" applyBorder="1" applyProtection="1">
      <protection locked="0"/>
    </xf>
    <xf numFmtId="165" fontId="18" fillId="0" borderId="0" xfId="6" applyNumberFormat="1" applyFont="1" applyFill="1" applyBorder="1" applyProtection="1">
      <protection locked="0"/>
    </xf>
    <xf numFmtId="0" fontId="7" fillId="67" borderId="0" xfId="0" applyFont="1" applyFill="1"/>
    <xf numFmtId="0" fontId="0" fillId="75" borderId="0" xfId="0" applyFill="1" applyAlignment="1">
      <alignment horizontal="left"/>
    </xf>
    <xf numFmtId="0" fontId="4" fillId="0" borderId="36" xfId="7" applyFont="1" applyBorder="1"/>
    <xf numFmtId="0" fontId="0" fillId="0" borderId="37" xfId="0" applyBorder="1" applyAlignment="1">
      <alignment horizontal="center"/>
    </xf>
    <xf numFmtId="0" fontId="0" fillId="0" borderId="38" xfId="0" applyBorder="1" applyAlignment="1">
      <alignment horizontal="center"/>
    </xf>
    <xf numFmtId="0" fontId="1" fillId="75" borderId="39" xfId="7" applyFont="1" applyFill="1" applyBorder="1"/>
    <xf numFmtId="44" fontId="0" fillId="0" borderId="22" xfId="0" applyNumberFormat="1" applyBorder="1"/>
    <xf numFmtId="9" fontId="0" fillId="0" borderId="22" xfId="6" applyFont="1" applyBorder="1" applyAlignment="1">
      <alignment horizontal="center"/>
    </xf>
    <xf numFmtId="44" fontId="0" fillId="0" borderId="29" xfId="0" applyNumberFormat="1" applyBorder="1"/>
    <xf numFmtId="0" fontId="1" fillId="0" borderId="0" xfId="7" applyFont="1"/>
    <xf numFmtId="9" fontId="0" fillId="0" borderId="0" xfId="6" applyFont="1" applyBorder="1" applyAlignment="1">
      <alignment horizontal="center"/>
    </xf>
    <xf numFmtId="0" fontId="0" fillId="69" borderId="0" xfId="0" applyFill="1" applyAlignment="1">
      <alignment horizontal="left"/>
    </xf>
    <xf numFmtId="44" fontId="0" fillId="69" borderId="0" xfId="0" applyNumberFormat="1" applyFill="1"/>
    <xf numFmtId="0" fontId="6" fillId="69" borderId="0" xfId="0" applyFont="1" applyFill="1"/>
    <xf numFmtId="0" fontId="0" fillId="0" borderId="0" xfId="0" applyAlignment="1">
      <alignment vertical="top" wrapText="1"/>
    </xf>
    <xf numFmtId="0" fontId="72" fillId="0" borderId="0" xfId="0" applyFont="1" applyAlignment="1">
      <alignment vertical="top"/>
    </xf>
    <xf numFmtId="44" fontId="0" fillId="73" borderId="0" xfId="37697" applyFont="1" applyFill="1"/>
    <xf numFmtId="44" fontId="0" fillId="15" borderId="4" xfId="37697" applyFont="1" applyFill="1" applyBorder="1"/>
    <xf numFmtId="44" fontId="0" fillId="75" borderId="4" xfId="37697" applyFont="1" applyFill="1" applyBorder="1"/>
    <xf numFmtId="44" fontId="0" fillId="0" borderId="4" xfId="37697" applyFont="1" applyBorder="1"/>
    <xf numFmtId="164" fontId="6" fillId="5" borderId="4" xfId="2" applyNumberFormat="1" applyFont="1" applyFill="1" applyBorder="1" applyProtection="1"/>
    <xf numFmtId="165" fontId="6" fillId="15" borderId="42" xfId="6" applyNumberFormat="1" applyFont="1" applyFill="1" applyBorder="1" applyProtection="1">
      <protection locked="0"/>
    </xf>
    <xf numFmtId="165" fontId="6" fillId="15" borderId="26" xfId="6" applyNumberFormat="1" applyFont="1" applyFill="1" applyBorder="1" applyProtection="1">
      <protection locked="0"/>
    </xf>
    <xf numFmtId="164" fontId="6" fillId="5" borderId="24" xfId="2" applyNumberFormat="1" applyFont="1" applyFill="1" applyBorder="1" applyProtection="1"/>
    <xf numFmtId="164" fontId="11" fillId="0" borderId="0" xfId="0" applyNumberFormat="1" applyFont="1"/>
    <xf numFmtId="44" fontId="0" fillId="73" borderId="0" xfId="0" applyNumberFormat="1" applyFill="1" applyAlignment="1">
      <alignment horizontal="center"/>
    </xf>
    <xf numFmtId="44" fontId="11" fillId="0" borderId="0" xfId="37697" applyFont="1" applyFill="1"/>
    <xf numFmtId="164" fontId="0" fillId="68" borderId="0" xfId="37697" applyNumberFormat="1" applyFont="1" applyFill="1"/>
    <xf numFmtId="44" fontId="0" fillId="75" borderId="0" xfId="37697" applyFont="1" applyFill="1" applyBorder="1" applyAlignment="1" applyProtection="1">
      <alignment horizontal="center"/>
    </xf>
    <xf numFmtId="164" fontId="6" fillId="6" borderId="3" xfId="1" applyNumberFormat="1" applyFont="1" applyFill="1" applyBorder="1" applyProtection="1"/>
    <xf numFmtId="165" fontId="6" fillId="6" borderId="3" xfId="6" applyNumberFormat="1" applyFont="1" applyFill="1" applyBorder="1" applyProtection="1">
      <protection locked="0"/>
    </xf>
    <xf numFmtId="10" fontId="6" fillId="0" borderId="0" xfId="6" applyNumberFormat="1" applyFont="1" applyFill="1"/>
    <xf numFmtId="44" fontId="6" fillId="67" borderId="0" xfId="37697" applyFont="1" applyFill="1"/>
    <xf numFmtId="44" fontId="6" fillId="14" borderId="0" xfId="37697" applyFont="1" applyFill="1"/>
    <xf numFmtId="44" fontId="11" fillId="0" borderId="0" xfId="0" applyNumberFormat="1" applyFont="1"/>
    <xf numFmtId="0" fontId="77" fillId="0" borderId="0" xfId="0" applyFont="1"/>
    <xf numFmtId="0" fontId="76" fillId="0" borderId="0" xfId="0" applyFont="1"/>
    <xf numFmtId="0" fontId="18" fillId="0" borderId="0" xfId="0" applyFont="1"/>
    <xf numFmtId="0" fontId="7" fillId="70" borderId="0" xfId="0" applyFont="1" applyFill="1" applyAlignment="1">
      <alignment horizontal="center" vertical="center" textRotation="90"/>
    </xf>
    <xf numFmtId="165" fontId="6" fillId="68" borderId="3" xfId="6" applyNumberFormat="1" applyFont="1" applyFill="1" applyBorder="1" applyProtection="1">
      <protection locked="0"/>
    </xf>
    <xf numFmtId="44" fontId="6" fillId="0" borderId="0" xfId="37697" applyFont="1" applyFill="1"/>
    <xf numFmtId="44" fontId="7" fillId="0" borderId="0" xfId="37697" applyFont="1"/>
    <xf numFmtId="164" fontId="11" fillId="0" borderId="0" xfId="37697" applyNumberFormat="1" applyFont="1" applyFill="1"/>
    <xf numFmtId="44" fontId="6" fillId="0" borderId="0" xfId="37697" applyFont="1"/>
    <xf numFmtId="164" fontId="6" fillId="0" borderId="0" xfId="37697" applyNumberFormat="1" applyFont="1"/>
    <xf numFmtId="0" fontId="10" fillId="67" borderId="0" xfId="0" applyFont="1" applyFill="1"/>
    <xf numFmtId="44" fontId="0" fillId="0" borderId="0" xfId="0" applyNumberFormat="1" applyAlignment="1">
      <alignment horizontal="center"/>
    </xf>
    <xf numFmtId="0" fontId="0" fillId="68" borderId="27" xfId="0" applyFill="1" applyBorder="1"/>
    <xf numFmtId="0" fontId="5" fillId="0" borderId="43" xfId="0" applyFont="1" applyBorder="1"/>
    <xf numFmtId="0" fontId="0" fillId="0" borderId="44" xfId="0" applyBorder="1"/>
    <xf numFmtId="0" fontId="0" fillId="0" borderId="28" xfId="0" applyBorder="1"/>
    <xf numFmtId="164" fontId="6" fillId="15" borderId="24" xfId="1" applyNumberFormat="1" applyFont="1" applyFill="1" applyBorder="1" applyProtection="1"/>
    <xf numFmtId="164" fontId="6" fillId="15" borderId="26" xfId="2" applyNumberFormat="1" applyFont="1" applyFill="1" applyBorder="1" applyProtection="1"/>
    <xf numFmtId="164" fontId="72" fillId="68" borderId="27" xfId="1" applyNumberFormat="1" applyFont="1" applyFill="1" applyBorder="1" applyProtection="1"/>
    <xf numFmtId="17" fontId="72" fillId="68" borderId="27" xfId="0" applyNumberFormat="1" applyFont="1" applyFill="1" applyBorder="1" applyAlignment="1">
      <alignment horizontal="center"/>
    </xf>
    <xf numFmtId="17" fontId="4" fillId="12" borderId="46" xfId="0" applyNumberFormat="1" applyFont="1" applyFill="1" applyBorder="1" applyAlignment="1">
      <alignment horizontal="center"/>
    </xf>
    <xf numFmtId="17" fontId="4" fillId="12" borderId="47" xfId="0" applyNumberFormat="1" applyFont="1" applyFill="1" applyBorder="1" applyAlignment="1">
      <alignment horizontal="center"/>
    </xf>
    <xf numFmtId="0" fontId="0" fillId="0" borderId="37" xfId="0" applyBorder="1"/>
    <xf numFmtId="17" fontId="72" fillId="68" borderId="28" xfId="0" applyNumberFormat="1" applyFont="1" applyFill="1" applyBorder="1" applyAlignment="1">
      <alignment horizontal="center"/>
    </xf>
    <xf numFmtId="164" fontId="6" fillId="76" borderId="30" xfId="1" applyNumberFormat="1" applyFont="1" applyFill="1" applyBorder="1" applyProtection="1"/>
    <xf numFmtId="164" fontId="6" fillId="77" borderId="24" xfId="1" applyNumberFormat="1" applyFont="1" applyFill="1" applyBorder="1" applyProtection="1"/>
    <xf numFmtId="164" fontId="6" fillId="77" borderId="30" xfId="1" applyNumberFormat="1" applyFont="1" applyFill="1" applyBorder="1" applyProtection="1"/>
    <xf numFmtId="164" fontId="6" fillId="76" borderId="24" xfId="1" applyNumberFormat="1" applyFont="1" applyFill="1" applyBorder="1" applyProtection="1"/>
    <xf numFmtId="164" fontId="6" fillId="76" borderId="45" xfId="1" applyNumberFormat="1" applyFont="1" applyFill="1" applyBorder="1" applyProtection="1"/>
    <xf numFmtId="17" fontId="4" fillId="12" borderId="35" xfId="0" applyNumberFormat="1" applyFont="1" applyFill="1" applyBorder="1" applyAlignment="1">
      <alignment horizontal="center"/>
    </xf>
    <xf numFmtId="164" fontId="6" fillId="68" borderId="3" xfId="1" applyNumberFormat="1" applyFont="1" applyFill="1" applyBorder="1" applyProtection="1"/>
    <xf numFmtId="44" fontId="5" fillId="0" borderId="0" xfId="0" applyNumberFormat="1" applyFont="1"/>
    <xf numFmtId="44" fontId="5" fillId="0" borderId="0" xfId="37697" applyFont="1" applyFill="1"/>
    <xf numFmtId="10" fontId="5" fillId="0" borderId="0" xfId="6" applyNumberFormat="1" applyFont="1" applyFill="1"/>
    <xf numFmtId="164" fontId="5" fillId="68" borderId="0" xfId="0" applyNumberFormat="1" applyFont="1" applyFill="1"/>
    <xf numFmtId="0" fontId="7" fillId="7" borderId="0" xfId="0" applyFont="1" applyFill="1" applyAlignment="1">
      <alignment horizontal="center" vertical="center" textRotation="90"/>
    </xf>
    <xf numFmtId="0" fontId="7" fillId="13" borderId="0" xfId="0" applyFont="1" applyFill="1" applyAlignment="1">
      <alignment horizontal="center" vertical="center" textRotation="90"/>
    </xf>
    <xf numFmtId="0" fontId="7" fillId="74" borderId="0" xfId="0" applyFont="1" applyFill="1" applyAlignment="1">
      <alignment horizontal="center" vertical="center" textRotation="90"/>
    </xf>
    <xf numFmtId="0" fontId="7" fillId="70" borderId="0" xfId="0" applyFont="1" applyFill="1" applyAlignment="1">
      <alignment horizontal="center" vertical="center" textRotation="90"/>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0" fillId="0" borderId="41" xfId="0" applyBorder="1" applyAlignment="1">
      <alignment horizontal="left" vertical="top" wrapText="1"/>
    </xf>
    <xf numFmtId="0" fontId="0" fillId="0" borderId="22" xfId="0" applyBorder="1" applyAlignment="1">
      <alignment horizontal="left" vertical="top" wrapText="1"/>
    </xf>
    <xf numFmtId="0" fontId="0" fillId="0" borderId="29" xfId="0" applyBorder="1" applyAlignment="1">
      <alignment horizontal="left" vertical="top" wrapText="1"/>
    </xf>
    <xf numFmtId="0" fontId="72" fillId="0" borderId="36" xfId="0" applyFont="1" applyBorder="1" applyAlignment="1">
      <alignment horizontal="right" vertical="top"/>
    </xf>
    <xf numFmtId="0" fontId="72" fillId="0" borderId="40" xfId="0" applyFont="1" applyBorder="1" applyAlignment="1">
      <alignment horizontal="right" vertical="top"/>
    </xf>
    <xf numFmtId="0" fontId="72" fillId="0" borderId="39" xfId="0" applyFont="1" applyBorder="1" applyAlignment="1">
      <alignment horizontal="right" vertical="top"/>
    </xf>
  </cellXfs>
  <cellStyles count="37699">
    <cellStyle name="20% - Accent1" xfId="152" builtinId="30" customBuiltin="1"/>
    <cellStyle name="20% - Accent1 10 2" xfId="674" xr:uid="{00000000-0005-0000-0000-000001000000}"/>
    <cellStyle name="20% - Accent1 10 3" xfId="675" xr:uid="{00000000-0005-0000-0000-000002000000}"/>
    <cellStyle name="20% - Accent1 11 2" xfId="676" xr:uid="{00000000-0005-0000-0000-000003000000}"/>
    <cellStyle name="20% - Accent1 11 3" xfId="677" xr:uid="{00000000-0005-0000-0000-000004000000}"/>
    <cellStyle name="20% - Accent1 12 2" xfId="678" xr:uid="{00000000-0005-0000-0000-000005000000}"/>
    <cellStyle name="20% - Accent1 12 3" xfId="679" xr:uid="{00000000-0005-0000-0000-000006000000}"/>
    <cellStyle name="20% - Accent1 13 2" xfId="680" xr:uid="{00000000-0005-0000-0000-000007000000}"/>
    <cellStyle name="20% - Accent1 13 3" xfId="681" xr:uid="{00000000-0005-0000-0000-000008000000}"/>
    <cellStyle name="20% - Accent1 14 2" xfId="682" xr:uid="{00000000-0005-0000-0000-000009000000}"/>
    <cellStyle name="20% - Accent1 14 3" xfId="683" xr:uid="{00000000-0005-0000-0000-00000A000000}"/>
    <cellStyle name="20% - Accent1 15" xfId="684" xr:uid="{00000000-0005-0000-0000-00000B000000}"/>
    <cellStyle name="20% - Accent1 15 2" xfId="685" xr:uid="{00000000-0005-0000-0000-00000C000000}"/>
    <cellStyle name="20% - Accent1 15 3" xfId="686" xr:uid="{00000000-0005-0000-0000-00000D000000}"/>
    <cellStyle name="20% - Accent1 15 4" xfId="687" xr:uid="{00000000-0005-0000-0000-00000E000000}"/>
    <cellStyle name="20% - Accent1 15 5" xfId="688" xr:uid="{00000000-0005-0000-0000-00000F000000}"/>
    <cellStyle name="20% - Accent1 15 6" xfId="689" xr:uid="{00000000-0005-0000-0000-000010000000}"/>
    <cellStyle name="20% - Accent1 15 7" xfId="690" xr:uid="{00000000-0005-0000-0000-000011000000}"/>
    <cellStyle name="20% - Accent1 16" xfId="691" xr:uid="{00000000-0005-0000-0000-000012000000}"/>
    <cellStyle name="20% - Accent1 17" xfId="692" xr:uid="{00000000-0005-0000-0000-000013000000}"/>
    <cellStyle name="20% - Accent1 18" xfId="693" xr:uid="{00000000-0005-0000-0000-000014000000}"/>
    <cellStyle name="20% - Accent1 19" xfId="694" xr:uid="{00000000-0005-0000-0000-000015000000}"/>
    <cellStyle name="20% - Accent1 2" xfId="186" xr:uid="{00000000-0005-0000-0000-000016000000}"/>
    <cellStyle name="20% - Accent1 2 2" xfId="368" xr:uid="{00000000-0005-0000-0000-000017000000}"/>
    <cellStyle name="20% - Accent1 2 2 2" xfId="560" xr:uid="{00000000-0005-0000-0000-000018000000}"/>
    <cellStyle name="20% - Accent1 2 2 3" xfId="696" xr:uid="{00000000-0005-0000-0000-000019000000}"/>
    <cellStyle name="20% - Accent1 2 3" xfId="471" xr:uid="{00000000-0005-0000-0000-00001A000000}"/>
    <cellStyle name="20% - Accent1 2 3 2" xfId="697" xr:uid="{00000000-0005-0000-0000-00001B000000}"/>
    <cellStyle name="20% - Accent1 2 4" xfId="695" xr:uid="{00000000-0005-0000-0000-00001C000000}"/>
    <cellStyle name="20% - Accent1 2 5" xfId="37607" xr:uid="{00000000-0005-0000-0000-00001D000000}"/>
    <cellStyle name="20% - Accent1 20" xfId="698" xr:uid="{00000000-0005-0000-0000-00001E000000}"/>
    <cellStyle name="20% - Accent1 21" xfId="699" xr:uid="{00000000-0005-0000-0000-00001F000000}"/>
    <cellStyle name="20% - Accent1 22" xfId="700" xr:uid="{00000000-0005-0000-0000-000020000000}"/>
    <cellStyle name="20% - Accent1 3" xfId="334" xr:uid="{00000000-0005-0000-0000-000021000000}"/>
    <cellStyle name="20% - Accent1 3 2" xfId="524" xr:uid="{00000000-0005-0000-0000-000022000000}"/>
    <cellStyle name="20% - Accent1 3 2 2" xfId="702" xr:uid="{00000000-0005-0000-0000-000023000000}"/>
    <cellStyle name="20% - Accent1 3 3" xfId="703" xr:uid="{00000000-0005-0000-0000-000024000000}"/>
    <cellStyle name="20% - Accent1 3 4" xfId="701" xr:uid="{00000000-0005-0000-0000-000025000000}"/>
    <cellStyle name="20% - Accent1 4" xfId="354" xr:uid="{00000000-0005-0000-0000-000026000000}"/>
    <cellStyle name="20% - Accent1 4 2" xfId="544" xr:uid="{00000000-0005-0000-0000-000027000000}"/>
    <cellStyle name="20% - Accent1 4 2 2" xfId="705" xr:uid="{00000000-0005-0000-0000-000028000000}"/>
    <cellStyle name="20% - Accent1 4 3" xfId="706" xr:uid="{00000000-0005-0000-0000-000029000000}"/>
    <cellStyle name="20% - Accent1 4 4" xfId="704" xr:uid="{00000000-0005-0000-0000-00002A000000}"/>
    <cellStyle name="20% - Accent1 4 5" xfId="37608" xr:uid="{00000000-0005-0000-0000-00002B000000}"/>
    <cellStyle name="20% - Accent1 5" xfId="407" xr:uid="{00000000-0005-0000-0000-00002C000000}"/>
    <cellStyle name="20% - Accent1 5 2" xfId="707" xr:uid="{00000000-0005-0000-0000-00002D000000}"/>
    <cellStyle name="20% - Accent1 5 3" xfId="708" xr:uid="{00000000-0005-0000-0000-00002E000000}"/>
    <cellStyle name="20% - Accent1 6" xfId="445" xr:uid="{00000000-0005-0000-0000-00002F000000}"/>
    <cellStyle name="20% - Accent1 6 2" xfId="709" xr:uid="{00000000-0005-0000-0000-000030000000}"/>
    <cellStyle name="20% - Accent1 6 3" xfId="710" xr:uid="{00000000-0005-0000-0000-000031000000}"/>
    <cellStyle name="20% - Accent1 7" xfId="617" xr:uid="{00000000-0005-0000-0000-000032000000}"/>
    <cellStyle name="20% - Accent1 7 2" xfId="711" xr:uid="{00000000-0005-0000-0000-000033000000}"/>
    <cellStyle name="20% - Accent1 7 3" xfId="712" xr:uid="{00000000-0005-0000-0000-000034000000}"/>
    <cellStyle name="20% - Accent1 8 2" xfId="713" xr:uid="{00000000-0005-0000-0000-000035000000}"/>
    <cellStyle name="20% - Accent1 8 3" xfId="714" xr:uid="{00000000-0005-0000-0000-000036000000}"/>
    <cellStyle name="20% - Accent1 9 2" xfId="715" xr:uid="{00000000-0005-0000-0000-000037000000}"/>
    <cellStyle name="20% - Accent1 9 3" xfId="716" xr:uid="{00000000-0005-0000-0000-000038000000}"/>
    <cellStyle name="20% - Accent2" xfId="156" builtinId="34" customBuiltin="1"/>
    <cellStyle name="20% - Accent2 10 2" xfId="717" xr:uid="{00000000-0005-0000-0000-00003A000000}"/>
    <cellStyle name="20% - Accent2 10 3" xfId="718" xr:uid="{00000000-0005-0000-0000-00003B000000}"/>
    <cellStyle name="20% - Accent2 11 2" xfId="719" xr:uid="{00000000-0005-0000-0000-00003C000000}"/>
    <cellStyle name="20% - Accent2 11 3" xfId="720" xr:uid="{00000000-0005-0000-0000-00003D000000}"/>
    <cellStyle name="20% - Accent2 12 2" xfId="721" xr:uid="{00000000-0005-0000-0000-00003E000000}"/>
    <cellStyle name="20% - Accent2 12 3" xfId="722" xr:uid="{00000000-0005-0000-0000-00003F000000}"/>
    <cellStyle name="20% - Accent2 13 2" xfId="723" xr:uid="{00000000-0005-0000-0000-000040000000}"/>
    <cellStyle name="20% - Accent2 13 3" xfId="724" xr:uid="{00000000-0005-0000-0000-000041000000}"/>
    <cellStyle name="20% - Accent2 14 2" xfId="725" xr:uid="{00000000-0005-0000-0000-000042000000}"/>
    <cellStyle name="20% - Accent2 14 3" xfId="726" xr:uid="{00000000-0005-0000-0000-000043000000}"/>
    <cellStyle name="20% - Accent2 15" xfId="727" xr:uid="{00000000-0005-0000-0000-000044000000}"/>
    <cellStyle name="20% - Accent2 15 2" xfId="728" xr:uid="{00000000-0005-0000-0000-000045000000}"/>
    <cellStyle name="20% - Accent2 15 3" xfId="729" xr:uid="{00000000-0005-0000-0000-000046000000}"/>
    <cellStyle name="20% - Accent2 15 4" xfId="730" xr:uid="{00000000-0005-0000-0000-000047000000}"/>
    <cellStyle name="20% - Accent2 15 5" xfId="731" xr:uid="{00000000-0005-0000-0000-000048000000}"/>
    <cellStyle name="20% - Accent2 15 6" xfId="732" xr:uid="{00000000-0005-0000-0000-000049000000}"/>
    <cellStyle name="20% - Accent2 15 7" xfId="733" xr:uid="{00000000-0005-0000-0000-00004A000000}"/>
    <cellStyle name="20% - Accent2 16" xfId="734" xr:uid="{00000000-0005-0000-0000-00004B000000}"/>
    <cellStyle name="20% - Accent2 17" xfId="735" xr:uid="{00000000-0005-0000-0000-00004C000000}"/>
    <cellStyle name="20% - Accent2 18" xfId="736" xr:uid="{00000000-0005-0000-0000-00004D000000}"/>
    <cellStyle name="20% - Accent2 19" xfId="737" xr:uid="{00000000-0005-0000-0000-00004E000000}"/>
    <cellStyle name="20% - Accent2 2" xfId="188" xr:uid="{00000000-0005-0000-0000-00004F000000}"/>
    <cellStyle name="20% - Accent2 2 2" xfId="370" xr:uid="{00000000-0005-0000-0000-000050000000}"/>
    <cellStyle name="20% - Accent2 2 2 2" xfId="562" xr:uid="{00000000-0005-0000-0000-000051000000}"/>
    <cellStyle name="20% - Accent2 2 2 3" xfId="739" xr:uid="{00000000-0005-0000-0000-000052000000}"/>
    <cellStyle name="20% - Accent2 2 3" xfId="473" xr:uid="{00000000-0005-0000-0000-000053000000}"/>
    <cellStyle name="20% - Accent2 2 3 2" xfId="740" xr:uid="{00000000-0005-0000-0000-000054000000}"/>
    <cellStyle name="20% - Accent2 2 4" xfId="738" xr:uid="{00000000-0005-0000-0000-000055000000}"/>
    <cellStyle name="20% - Accent2 2 5" xfId="37609" xr:uid="{00000000-0005-0000-0000-000056000000}"/>
    <cellStyle name="20% - Accent2 20" xfId="741" xr:uid="{00000000-0005-0000-0000-000057000000}"/>
    <cellStyle name="20% - Accent2 21" xfId="742" xr:uid="{00000000-0005-0000-0000-000058000000}"/>
    <cellStyle name="20% - Accent2 22" xfId="743" xr:uid="{00000000-0005-0000-0000-000059000000}"/>
    <cellStyle name="20% - Accent2 3" xfId="336" xr:uid="{00000000-0005-0000-0000-00005A000000}"/>
    <cellStyle name="20% - Accent2 3 2" xfId="526" xr:uid="{00000000-0005-0000-0000-00005B000000}"/>
    <cellStyle name="20% - Accent2 3 2 2" xfId="745" xr:uid="{00000000-0005-0000-0000-00005C000000}"/>
    <cellStyle name="20% - Accent2 3 3" xfId="746" xr:uid="{00000000-0005-0000-0000-00005D000000}"/>
    <cellStyle name="20% - Accent2 3 4" xfId="744" xr:uid="{00000000-0005-0000-0000-00005E000000}"/>
    <cellStyle name="20% - Accent2 4" xfId="356" xr:uid="{00000000-0005-0000-0000-00005F000000}"/>
    <cellStyle name="20% - Accent2 4 2" xfId="546" xr:uid="{00000000-0005-0000-0000-000060000000}"/>
    <cellStyle name="20% - Accent2 4 2 2" xfId="748" xr:uid="{00000000-0005-0000-0000-000061000000}"/>
    <cellStyle name="20% - Accent2 4 3" xfId="749" xr:uid="{00000000-0005-0000-0000-000062000000}"/>
    <cellStyle name="20% - Accent2 4 4" xfId="747" xr:uid="{00000000-0005-0000-0000-000063000000}"/>
    <cellStyle name="20% - Accent2 4 5" xfId="37610" xr:uid="{00000000-0005-0000-0000-000064000000}"/>
    <cellStyle name="20% - Accent2 5" xfId="411" xr:uid="{00000000-0005-0000-0000-000065000000}"/>
    <cellStyle name="20% - Accent2 5 2" xfId="750" xr:uid="{00000000-0005-0000-0000-000066000000}"/>
    <cellStyle name="20% - Accent2 5 3" xfId="751" xr:uid="{00000000-0005-0000-0000-000067000000}"/>
    <cellStyle name="20% - Accent2 6" xfId="449" xr:uid="{00000000-0005-0000-0000-000068000000}"/>
    <cellStyle name="20% - Accent2 6 2" xfId="752" xr:uid="{00000000-0005-0000-0000-000069000000}"/>
    <cellStyle name="20% - Accent2 6 3" xfId="753" xr:uid="{00000000-0005-0000-0000-00006A000000}"/>
    <cellStyle name="20% - Accent2 7" xfId="618" xr:uid="{00000000-0005-0000-0000-00006B000000}"/>
    <cellStyle name="20% - Accent2 7 2" xfId="754" xr:uid="{00000000-0005-0000-0000-00006C000000}"/>
    <cellStyle name="20% - Accent2 7 3" xfId="755" xr:uid="{00000000-0005-0000-0000-00006D000000}"/>
    <cellStyle name="20% - Accent2 8 2" xfId="756" xr:uid="{00000000-0005-0000-0000-00006E000000}"/>
    <cellStyle name="20% - Accent2 8 3" xfId="757" xr:uid="{00000000-0005-0000-0000-00006F000000}"/>
    <cellStyle name="20% - Accent2 9 2" xfId="758" xr:uid="{00000000-0005-0000-0000-000070000000}"/>
    <cellStyle name="20% - Accent2 9 3" xfId="759" xr:uid="{00000000-0005-0000-0000-000071000000}"/>
    <cellStyle name="20% - Accent3" xfId="160" builtinId="38" customBuiltin="1"/>
    <cellStyle name="20% - Accent3 10 2" xfId="760" xr:uid="{00000000-0005-0000-0000-000073000000}"/>
    <cellStyle name="20% - Accent3 10 3" xfId="761" xr:uid="{00000000-0005-0000-0000-000074000000}"/>
    <cellStyle name="20% - Accent3 11 2" xfId="762" xr:uid="{00000000-0005-0000-0000-000075000000}"/>
    <cellStyle name="20% - Accent3 11 3" xfId="763" xr:uid="{00000000-0005-0000-0000-000076000000}"/>
    <cellStyle name="20% - Accent3 12 2" xfId="764" xr:uid="{00000000-0005-0000-0000-000077000000}"/>
    <cellStyle name="20% - Accent3 12 3" xfId="765" xr:uid="{00000000-0005-0000-0000-000078000000}"/>
    <cellStyle name="20% - Accent3 13 2" xfId="766" xr:uid="{00000000-0005-0000-0000-000079000000}"/>
    <cellStyle name="20% - Accent3 13 3" xfId="767" xr:uid="{00000000-0005-0000-0000-00007A000000}"/>
    <cellStyle name="20% - Accent3 14 2" xfId="768" xr:uid="{00000000-0005-0000-0000-00007B000000}"/>
    <cellStyle name="20% - Accent3 14 3" xfId="769" xr:uid="{00000000-0005-0000-0000-00007C000000}"/>
    <cellStyle name="20% - Accent3 15" xfId="770" xr:uid="{00000000-0005-0000-0000-00007D000000}"/>
    <cellStyle name="20% - Accent3 15 2" xfId="771" xr:uid="{00000000-0005-0000-0000-00007E000000}"/>
    <cellStyle name="20% - Accent3 15 3" xfId="772" xr:uid="{00000000-0005-0000-0000-00007F000000}"/>
    <cellStyle name="20% - Accent3 15 4" xfId="773" xr:uid="{00000000-0005-0000-0000-000080000000}"/>
    <cellStyle name="20% - Accent3 15 5" xfId="774" xr:uid="{00000000-0005-0000-0000-000081000000}"/>
    <cellStyle name="20% - Accent3 15 6" xfId="775" xr:uid="{00000000-0005-0000-0000-000082000000}"/>
    <cellStyle name="20% - Accent3 15 7" xfId="776" xr:uid="{00000000-0005-0000-0000-000083000000}"/>
    <cellStyle name="20% - Accent3 16" xfId="777" xr:uid="{00000000-0005-0000-0000-000084000000}"/>
    <cellStyle name="20% - Accent3 17" xfId="778" xr:uid="{00000000-0005-0000-0000-000085000000}"/>
    <cellStyle name="20% - Accent3 18" xfId="779" xr:uid="{00000000-0005-0000-0000-000086000000}"/>
    <cellStyle name="20% - Accent3 19" xfId="780" xr:uid="{00000000-0005-0000-0000-000087000000}"/>
    <cellStyle name="20% - Accent3 2" xfId="190" xr:uid="{00000000-0005-0000-0000-000088000000}"/>
    <cellStyle name="20% - Accent3 2 2" xfId="372" xr:uid="{00000000-0005-0000-0000-000089000000}"/>
    <cellStyle name="20% - Accent3 2 2 2" xfId="564" xr:uid="{00000000-0005-0000-0000-00008A000000}"/>
    <cellStyle name="20% - Accent3 2 2 3" xfId="782" xr:uid="{00000000-0005-0000-0000-00008B000000}"/>
    <cellStyle name="20% - Accent3 2 3" xfId="475" xr:uid="{00000000-0005-0000-0000-00008C000000}"/>
    <cellStyle name="20% - Accent3 2 3 2" xfId="783" xr:uid="{00000000-0005-0000-0000-00008D000000}"/>
    <cellStyle name="20% - Accent3 2 4" xfId="781" xr:uid="{00000000-0005-0000-0000-00008E000000}"/>
    <cellStyle name="20% - Accent3 2 5" xfId="37611" xr:uid="{00000000-0005-0000-0000-00008F000000}"/>
    <cellStyle name="20% - Accent3 20" xfId="784" xr:uid="{00000000-0005-0000-0000-000090000000}"/>
    <cellStyle name="20% - Accent3 21" xfId="785" xr:uid="{00000000-0005-0000-0000-000091000000}"/>
    <cellStyle name="20% - Accent3 22" xfId="786" xr:uid="{00000000-0005-0000-0000-000092000000}"/>
    <cellStyle name="20% - Accent3 3" xfId="338" xr:uid="{00000000-0005-0000-0000-000093000000}"/>
    <cellStyle name="20% - Accent3 3 2" xfId="528" xr:uid="{00000000-0005-0000-0000-000094000000}"/>
    <cellStyle name="20% - Accent3 3 2 2" xfId="788" xr:uid="{00000000-0005-0000-0000-000095000000}"/>
    <cellStyle name="20% - Accent3 3 3" xfId="789" xr:uid="{00000000-0005-0000-0000-000096000000}"/>
    <cellStyle name="20% - Accent3 3 4" xfId="787" xr:uid="{00000000-0005-0000-0000-000097000000}"/>
    <cellStyle name="20% - Accent3 4" xfId="358" xr:uid="{00000000-0005-0000-0000-000098000000}"/>
    <cellStyle name="20% - Accent3 4 2" xfId="548" xr:uid="{00000000-0005-0000-0000-000099000000}"/>
    <cellStyle name="20% - Accent3 4 2 2" xfId="791" xr:uid="{00000000-0005-0000-0000-00009A000000}"/>
    <cellStyle name="20% - Accent3 4 3" xfId="792" xr:uid="{00000000-0005-0000-0000-00009B000000}"/>
    <cellStyle name="20% - Accent3 4 4" xfId="790" xr:uid="{00000000-0005-0000-0000-00009C000000}"/>
    <cellStyle name="20% - Accent3 4 5" xfId="37612" xr:uid="{00000000-0005-0000-0000-00009D000000}"/>
    <cellStyle name="20% - Accent3 5" xfId="415" xr:uid="{00000000-0005-0000-0000-00009E000000}"/>
    <cellStyle name="20% - Accent3 5 2" xfId="793" xr:uid="{00000000-0005-0000-0000-00009F000000}"/>
    <cellStyle name="20% - Accent3 5 3" xfId="794" xr:uid="{00000000-0005-0000-0000-0000A0000000}"/>
    <cellStyle name="20% - Accent3 6" xfId="451" xr:uid="{00000000-0005-0000-0000-0000A1000000}"/>
    <cellStyle name="20% - Accent3 6 2" xfId="795" xr:uid="{00000000-0005-0000-0000-0000A2000000}"/>
    <cellStyle name="20% - Accent3 6 3" xfId="796" xr:uid="{00000000-0005-0000-0000-0000A3000000}"/>
    <cellStyle name="20% - Accent3 7" xfId="619" xr:uid="{00000000-0005-0000-0000-0000A4000000}"/>
    <cellStyle name="20% - Accent3 7 2" xfId="797" xr:uid="{00000000-0005-0000-0000-0000A5000000}"/>
    <cellStyle name="20% - Accent3 7 3" xfId="798" xr:uid="{00000000-0005-0000-0000-0000A6000000}"/>
    <cellStyle name="20% - Accent3 8 2" xfId="799" xr:uid="{00000000-0005-0000-0000-0000A7000000}"/>
    <cellStyle name="20% - Accent3 8 3" xfId="800" xr:uid="{00000000-0005-0000-0000-0000A8000000}"/>
    <cellStyle name="20% - Accent3 9 2" xfId="801" xr:uid="{00000000-0005-0000-0000-0000A9000000}"/>
    <cellStyle name="20% - Accent3 9 3" xfId="802" xr:uid="{00000000-0005-0000-0000-0000AA000000}"/>
    <cellStyle name="20% - Accent4" xfId="164" builtinId="42" customBuiltin="1"/>
    <cellStyle name="20% - Accent4 10 2" xfId="803" xr:uid="{00000000-0005-0000-0000-0000AC000000}"/>
    <cellStyle name="20% - Accent4 10 3" xfId="804" xr:uid="{00000000-0005-0000-0000-0000AD000000}"/>
    <cellStyle name="20% - Accent4 11 2" xfId="805" xr:uid="{00000000-0005-0000-0000-0000AE000000}"/>
    <cellStyle name="20% - Accent4 11 3" xfId="806" xr:uid="{00000000-0005-0000-0000-0000AF000000}"/>
    <cellStyle name="20% - Accent4 12 2" xfId="807" xr:uid="{00000000-0005-0000-0000-0000B0000000}"/>
    <cellStyle name="20% - Accent4 12 3" xfId="808" xr:uid="{00000000-0005-0000-0000-0000B1000000}"/>
    <cellStyle name="20% - Accent4 13 2" xfId="809" xr:uid="{00000000-0005-0000-0000-0000B2000000}"/>
    <cellStyle name="20% - Accent4 13 3" xfId="810" xr:uid="{00000000-0005-0000-0000-0000B3000000}"/>
    <cellStyle name="20% - Accent4 14 2" xfId="811" xr:uid="{00000000-0005-0000-0000-0000B4000000}"/>
    <cellStyle name="20% - Accent4 14 3" xfId="812" xr:uid="{00000000-0005-0000-0000-0000B5000000}"/>
    <cellStyle name="20% - Accent4 15" xfId="813" xr:uid="{00000000-0005-0000-0000-0000B6000000}"/>
    <cellStyle name="20% - Accent4 15 2" xfId="814" xr:uid="{00000000-0005-0000-0000-0000B7000000}"/>
    <cellStyle name="20% - Accent4 15 3" xfId="815" xr:uid="{00000000-0005-0000-0000-0000B8000000}"/>
    <cellStyle name="20% - Accent4 15 4" xfId="816" xr:uid="{00000000-0005-0000-0000-0000B9000000}"/>
    <cellStyle name="20% - Accent4 15 5" xfId="817" xr:uid="{00000000-0005-0000-0000-0000BA000000}"/>
    <cellStyle name="20% - Accent4 15 6" xfId="818" xr:uid="{00000000-0005-0000-0000-0000BB000000}"/>
    <cellStyle name="20% - Accent4 15 7" xfId="819" xr:uid="{00000000-0005-0000-0000-0000BC000000}"/>
    <cellStyle name="20% - Accent4 16" xfId="820" xr:uid="{00000000-0005-0000-0000-0000BD000000}"/>
    <cellStyle name="20% - Accent4 17" xfId="821" xr:uid="{00000000-0005-0000-0000-0000BE000000}"/>
    <cellStyle name="20% - Accent4 18" xfId="822" xr:uid="{00000000-0005-0000-0000-0000BF000000}"/>
    <cellStyle name="20% - Accent4 19" xfId="823" xr:uid="{00000000-0005-0000-0000-0000C0000000}"/>
    <cellStyle name="20% - Accent4 2" xfId="192" xr:uid="{00000000-0005-0000-0000-0000C1000000}"/>
    <cellStyle name="20% - Accent4 2 2" xfId="374" xr:uid="{00000000-0005-0000-0000-0000C2000000}"/>
    <cellStyle name="20% - Accent4 2 2 2" xfId="566" xr:uid="{00000000-0005-0000-0000-0000C3000000}"/>
    <cellStyle name="20% - Accent4 2 2 3" xfId="825" xr:uid="{00000000-0005-0000-0000-0000C4000000}"/>
    <cellStyle name="20% - Accent4 2 3" xfId="477" xr:uid="{00000000-0005-0000-0000-0000C5000000}"/>
    <cellStyle name="20% - Accent4 2 3 2" xfId="826" xr:uid="{00000000-0005-0000-0000-0000C6000000}"/>
    <cellStyle name="20% - Accent4 2 4" xfId="824" xr:uid="{00000000-0005-0000-0000-0000C7000000}"/>
    <cellStyle name="20% - Accent4 2 5" xfId="37613" xr:uid="{00000000-0005-0000-0000-0000C8000000}"/>
    <cellStyle name="20% - Accent4 20" xfId="827" xr:uid="{00000000-0005-0000-0000-0000C9000000}"/>
    <cellStyle name="20% - Accent4 21" xfId="828" xr:uid="{00000000-0005-0000-0000-0000CA000000}"/>
    <cellStyle name="20% - Accent4 22" xfId="829" xr:uid="{00000000-0005-0000-0000-0000CB000000}"/>
    <cellStyle name="20% - Accent4 3" xfId="340" xr:uid="{00000000-0005-0000-0000-0000CC000000}"/>
    <cellStyle name="20% - Accent4 3 2" xfId="530" xr:uid="{00000000-0005-0000-0000-0000CD000000}"/>
    <cellStyle name="20% - Accent4 3 2 2" xfId="831" xr:uid="{00000000-0005-0000-0000-0000CE000000}"/>
    <cellStyle name="20% - Accent4 3 3" xfId="832" xr:uid="{00000000-0005-0000-0000-0000CF000000}"/>
    <cellStyle name="20% - Accent4 3 4" xfId="830" xr:uid="{00000000-0005-0000-0000-0000D0000000}"/>
    <cellStyle name="20% - Accent4 4" xfId="360" xr:uid="{00000000-0005-0000-0000-0000D1000000}"/>
    <cellStyle name="20% - Accent4 4 2" xfId="550" xr:uid="{00000000-0005-0000-0000-0000D2000000}"/>
    <cellStyle name="20% - Accent4 4 2 2" xfId="834" xr:uid="{00000000-0005-0000-0000-0000D3000000}"/>
    <cellStyle name="20% - Accent4 4 3" xfId="835" xr:uid="{00000000-0005-0000-0000-0000D4000000}"/>
    <cellStyle name="20% - Accent4 4 4" xfId="833" xr:uid="{00000000-0005-0000-0000-0000D5000000}"/>
    <cellStyle name="20% - Accent4 4 5" xfId="37614" xr:uid="{00000000-0005-0000-0000-0000D6000000}"/>
    <cellStyle name="20% - Accent4 5" xfId="419" xr:uid="{00000000-0005-0000-0000-0000D7000000}"/>
    <cellStyle name="20% - Accent4 5 2" xfId="836" xr:uid="{00000000-0005-0000-0000-0000D8000000}"/>
    <cellStyle name="20% - Accent4 5 3" xfId="837" xr:uid="{00000000-0005-0000-0000-0000D9000000}"/>
    <cellStyle name="20% - Accent4 6" xfId="455" xr:uid="{00000000-0005-0000-0000-0000DA000000}"/>
    <cellStyle name="20% - Accent4 6 2" xfId="838" xr:uid="{00000000-0005-0000-0000-0000DB000000}"/>
    <cellStyle name="20% - Accent4 6 3" xfId="839" xr:uid="{00000000-0005-0000-0000-0000DC000000}"/>
    <cellStyle name="20% - Accent4 7" xfId="620" xr:uid="{00000000-0005-0000-0000-0000DD000000}"/>
    <cellStyle name="20% - Accent4 7 2" xfId="840" xr:uid="{00000000-0005-0000-0000-0000DE000000}"/>
    <cellStyle name="20% - Accent4 7 3" xfId="841" xr:uid="{00000000-0005-0000-0000-0000DF000000}"/>
    <cellStyle name="20% - Accent4 8 2" xfId="842" xr:uid="{00000000-0005-0000-0000-0000E0000000}"/>
    <cellStyle name="20% - Accent4 8 3" xfId="843" xr:uid="{00000000-0005-0000-0000-0000E1000000}"/>
    <cellStyle name="20% - Accent4 9 2" xfId="844" xr:uid="{00000000-0005-0000-0000-0000E2000000}"/>
    <cellStyle name="20% - Accent4 9 3" xfId="845" xr:uid="{00000000-0005-0000-0000-0000E3000000}"/>
    <cellStyle name="20% - Accent5" xfId="168" builtinId="46" customBuiltin="1"/>
    <cellStyle name="20% - Accent5 10 2" xfId="846" xr:uid="{00000000-0005-0000-0000-0000E5000000}"/>
    <cellStyle name="20% - Accent5 10 3" xfId="847" xr:uid="{00000000-0005-0000-0000-0000E6000000}"/>
    <cellStyle name="20% - Accent5 11 2" xfId="848" xr:uid="{00000000-0005-0000-0000-0000E7000000}"/>
    <cellStyle name="20% - Accent5 11 3" xfId="849" xr:uid="{00000000-0005-0000-0000-0000E8000000}"/>
    <cellStyle name="20% - Accent5 12 2" xfId="850" xr:uid="{00000000-0005-0000-0000-0000E9000000}"/>
    <cellStyle name="20% - Accent5 12 3" xfId="851" xr:uid="{00000000-0005-0000-0000-0000EA000000}"/>
    <cellStyle name="20% - Accent5 13 2" xfId="852" xr:uid="{00000000-0005-0000-0000-0000EB000000}"/>
    <cellStyle name="20% - Accent5 13 3" xfId="853" xr:uid="{00000000-0005-0000-0000-0000EC000000}"/>
    <cellStyle name="20% - Accent5 14 2" xfId="854" xr:uid="{00000000-0005-0000-0000-0000ED000000}"/>
    <cellStyle name="20% - Accent5 14 3" xfId="855" xr:uid="{00000000-0005-0000-0000-0000EE000000}"/>
    <cellStyle name="20% - Accent5 15" xfId="856" xr:uid="{00000000-0005-0000-0000-0000EF000000}"/>
    <cellStyle name="20% - Accent5 15 2" xfId="857" xr:uid="{00000000-0005-0000-0000-0000F0000000}"/>
    <cellStyle name="20% - Accent5 15 3" xfId="858" xr:uid="{00000000-0005-0000-0000-0000F1000000}"/>
    <cellStyle name="20% - Accent5 15 4" xfId="859" xr:uid="{00000000-0005-0000-0000-0000F2000000}"/>
    <cellStyle name="20% - Accent5 15 5" xfId="860" xr:uid="{00000000-0005-0000-0000-0000F3000000}"/>
    <cellStyle name="20% - Accent5 15 6" xfId="861" xr:uid="{00000000-0005-0000-0000-0000F4000000}"/>
    <cellStyle name="20% - Accent5 15 7" xfId="862" xr:uid="{00000000-0005-0000-0000-0000F5000000}"/>
    <cellStyle name="20% - Accent5 16" xfId="863" xr:uid="{00000000-0005-0000-0000-0000F6000000}"/>
    <cellStyle name="20% - Accent5 17" xfId="864" xr:uid="{00000000-0005-0000-0000-0000F7000000}"/>
    <cellStyle name="20% - Accent5 18" xfId="865" xr:uid="{00000000-0005-0000-0000-0000F8000000}"/>
    <cellStyle name="20% - Accent5 19" xfId="866" xr:uid="{00000000-0005-0000-0000-0000F9000000}"/>
    <cellStyle name="20% - Accent5 2" xfId="194" xr:uid="{00000000-0005-0000-0000-0000FA000000}"/>
    <cellStyle name="20% - Accent5 2 2" xfId="376" xr:uid="{00000000-0005-0000-0000-0000FB000000}"/>
    <cellStyle name="20% - Accent5 2 2 2" xfId="568" xr:uid="{00000000-0005-0000-0000-0000FC000000}"/>
    <cellStyle name="20% - Accent5 2 2 3" xfId="868" xr:uid="{00000000-0005-0000-0000-0000FD000000}"/>
    <cellStyle name="20% - Accent5 2 3" xfId="479" xr:uid="{00000000-0005-0000-0000-0000FE000000}"/>
    <cellStyle name="20% - Accent5 2 3 2" xfId="869" xr:uid="{00000000-0005-0000-0000-0000FF000000}"/>
    <cellStyle name="20% - Accent5 2 4" xfId="867" xr:uid="{00000000-0005-0000-0000-000000010000}"/>
    <cellStyle name="20% - Accent5 2 5" xfId="37615" xr:uid="{00000000-0005-0000-0000-000001010000}"/>
    <cellStyle name="20% - Accent5 20" xfId="870" xr:uid="{00000000-0005-0000-0000-000002010000}"/>
    <cellStyle name="20% - Accent5 21" xfId="871" xr:uid="{00000000-0005-0000-0000-000003010000}"/>
    <cellStyle name="20% - Accent5 22" xfId="872" xr:uid="{00000000-0005-0000-0000-000004010000}"/>
    <cellStyle name="20% - Accent5 3" xfId="342" xr:uid="{00000000-0005-0000-0000-000005010000}"/>
    <cellStyle name="20% - Accent5 3 2" xfId="532" xr:uid="{00000000-0005-0000-0000-000006010000}"/>
    <cellStyle name="20% - Accent5 3 2 2" xfId="874" xr:uid="{00000000-0005-0000-0000-000007010000}"/>
    <cellStyle name="20% - Accent5 3 3" xfId="875" xr:uid="{00000000-0005-0000-0000-000008010000}"/>
    <cellStyle name="20% - Accent5 3 4" xfId="873" xr:uid="{00000000-0005-0000-0000-000009010000}"/>
    <cellStyle name="20% - Accent5 4" xfId="362" xr:uid="{00000000-0005-0000-0000-00000A010000}"/>
    <cellStyle name="20% - Accent5 4 2" xfId="552" xr:uid="{00000000-0005-0000-0000-00000B010000}"/>
    <cellStyle name="20% - Accent5 4 2 2" xfId="877" xr:uid="{00000000-0005-0000-0000-00000C010000}"/>
    <cellStyle name="20% - Accent5 4 3" xfId="878" xr:uid="{00000000-0005-0000-0000-00000D010000}"/>
    <cellStyle name="20% - Accent5 4 4" xfId="876" xr:uid="{00000000-0005-0000-0000-00000E010000}"/>
    <cellStyle name="20% - Accent5 4 5" xfId="37616" xr:uid="{00000000-0005-0000-0000-00000F010000}"/>
    <cellStyle name="20% - Accent5 5" xfId="423" xr:uid="{00000000-0005-0000-0000-000010010000}"/>
    <cellStyle name="20% - Accent5 5 2" xfId="879" xr:uid="{00000000-0005-0000-0000-000011010000}"/>
    <cellStyle name="20% - Accent5 5 3" xfId="880" xr:uid="{00000000-0005-0000-0000-000012010000}"/>
    <cellStyle name="20% - Accent5 6" xfId="458" xr:uid="{00000000-0005-0000-0000-000013010000}"/>
    <cellStyle name="20% - Accent5 6 2" xfId="881" xr:uid="{00000000-0005-0000-0000-000014010000}"/>
    <cellStyle name="20% - Accent5 6 3" xfId="882" xr:uid="{00000000-0005-0000-0000-000015010000}"/>
    <cellStyle name="20% - Accent5 7" xfId="621" xr:uid="{00000000-0005-0000-0000-000016010000}"/>
    <cellStyle name="20% - Accent5 7 2" xfId="883" xr:uid="{00000000-0005-0000-0000-000017010000}"/>
    <cellStyle name="20% - Accent5 7 3" xfId="884" xr:uid="{00000000-0005-0000-0000-000018010000}"/>
    <cellStyle name="20% - Accent5 8 2" xfId="885" xr:uid="{00000000-0005-0000-0000-000019010000}"/>
    <cellStyle name="20% - Accent5 8 3" xfId="886" xr:uid="{00000000-0005-0000-0000-00001A010000}"/>
    <cellStyle name="20% - Accent5 9 2" xfId="887" xr:uid="{00000000-0005-0000-0000-00001B010000}"/>
    <cellStyle name="20% - Accent5 9 3" xfId="888" xr:uid="{00000000-0005-0000-0000-00001C010000}"/>
    <cellStyle name="20% - Accent6" xfId="172" builtinId="50" customBuiltin="1"/>
    <cellStyle name="20% - Accent6 10 2" xfId="889" xr:uid="{00000000-0005-0000-0000-00001E010000}"/>
    <cellStyle name="20% - Accent6 10 3" xfId="890" xr:uid="{00000000-0005-0000-0000-00001F010000}"/>
    <cellStyle name="20% - Accent6 11 2" xfId="891" xr:uid="{00000000-0005-0000-0000-000020010000}"/>
    <cellStyle name="20% - Accent6 11 3" xfId="892" xr:uid="{00000000-0005-0000-0000-000021010000}"/>
    <cellStyle name="20% - Accent6 12 2" xfId="893" xr:uid="{00000000-0005-0000-0000-000022010000}"/>
    <cellStyle name="20% - Accent6 12 3" xfId="894" xr:uid="{00000000-0005-0000-0000-000023010000}"/>
    <cellStyle name="20% - Accent6 13 2" xfId="895" xr:uid="{00000000-0005-0000-0000-000024010000}"/>
    <cellStyle name="20% - Accent6 13 3" xfId="896" xr:uid="{00000000-0005-0000-0000-000025010000}"/>
    <cellStyle name="20% - Accent6 14 2" xfId="897" xr:uid="{00000000-0005-0000-0000-000026010000}"/>
    <cellStyle name="20% - Accent6 14 3" xfId="898" xr:uid="{00000000-0005-0000-0000-000027010000}"/>
    <cellStyle name="20% - Accent6 15" xfId="899" xr:uid="{00000000-0005-0000-0000-000028010000}"/>
    <cellStyle name="20% - Accent6 15 2" xfId="900" xr:uid="{00000000-0005-0000-0000-000029010000}"/>
    <cellStyle name="20% - Accent6 15 3" xfId="901" xr:uid="{00000000-0005-0000-0000-00002A010000}"/>
    <cellStyle name="20% - Accent6 15 4" xfId="902" xr:uid="{00000000-0005-0000-0000-00002B010000}"/>
    <cellStyle name="20% - Accent6 15 5" xfId="903" xr:uid="{00000000-0005-0000-0000-00002C010000}"/>
    <cellStyle name="20% - Accent6 15 6" xfId="904" xr:uid="{00000000-0005-0000-0000-00002D010000}"/>
    <cellStyle name="20% - Accent6 15 7" xfId="905" xr:uid="{00000000-0005-0000-0000-00002E010000}"/>
    <cellStyle name="20% - Accent6 16" xfId="906" xr:uid="{00000000-0005-0000-0000-00002F010000}"/>
    <cellStyle name="20% - Accent6 17" xfId="907" xr:uid="{00000000-0005-0000-0000-000030010000}"/>
    <cellStyle name="20% - Accent6 18" xfId="908" xr:uid="{00000000-0005-0000-0000-000031010000}"/>
    <cellStyle name="20% - Accent6 19" xfId="909" xr:uid="{00000000-0005-0000-0000-000032010000}"/>
    <cellStyle name="20% - Accent6 2" xfId="196" xr:uid="{00000000-0005-0000-0000-000033010000}"/>
    <cellStyle name="20% - Accent6 2 2" xfId="378" xr:uid="{00000000-0005-0000-0000-000034010000}"/>
    <cellStyle name="20% - Accent6 2 2 2" xfId="570" xr:uid="{00000000-0005-0000-0000-000035010000}"/>
    <cellStyle name="20% - Accent6 2 2 3" xfId="911" xr:uid="{00000000-0005-0000-0000-000036010000}"/>
    <cellStyle name="20% - Accent6 2 3" xfId="481" xr:uid="{00000000-0005-0000-0000-000037010000}"/>
    <cellStyle name="20% - Accent6 2 3 2" xfId="912" xr:uid="{00000000-0005-0000-0000-000038010000}"/>
    <cellStyle name="20% - Accent6 2 4" xfId="910" xr:uid="{00000000-0005-0000-0000-000039010000}"/>
    <cellStyle name="20% - Accent6 2 5" xfId="37617" xr:uid="{00000000-0005-0000-0000-00003A010000}"/>
    <cellStyle name="20% - Accent6 20" xfId="913" xr:uid="{00000000-0005-0000-0000-00003B010000}"/>
    <cellStyle name="20% - Accent6 21" xfId="914" xr:uid="{00000000-0005-0000-0000-00003C010000}"/>
    <cellStyle name="20% - Accent6 22" xfId="915" xr:uid="{00000000-0005-0000-0000-00003D010000}"/>
    <cellStyle name="20% - Accent6 3" xfId="344" xr:uid="{00000000-0005-0000-0000-00003E010000}"/>
    <cellStyle name="20% - Accent6 3 2" xfId="534" xr:uid="{00000000-0005-0000-0000-00003F010000}"/>
    <cellStyle name="20% - Accent6 3 2 2" xfId="917" xr:uid="{00000000-0005-0000-0000-000040010000}"/>
    <cellStyle name="20% - Accent6 3 3" xfId="918" xr:uid="{00000000-0005-0000-0000-000041010000}"/>
    <cellStyle name="20% - Accent6 3 4" xfId="916" xr:uid="{00000000-0005-0000-0000-000042010000}"/>
    <cellStyle name="20% - Accent6 4" xfId="364" xr:uid="{00000000-0005-0000-0000-000043010000}"/>
    <cellStyle name="20% - Accent6 4 2" xfId="554" xr:uid="{00000000-0005-0000-0000-000044010000}"/>
    <cellStyle name="20% - Accent6 4 2 2" xfId="920" xr:uid="{00000000-0005-0000-0000-000045010000}"/>
    <cellStyle name="20% - Accent6 4 3" xfId="921" xr:uid="{00000000-0005-0000-0000-000046010000}"/>
    <cellStyle name="20% - Accent6 4 4" xfId="919" xr:uid="{00000000-0005-0000-0000-000047010000}"/>
    <cellStyle name="20% - Accent6 4 5" xfId="37618" xr:uid="{00000000-0005-0000-0000-000048010000}"/>
    <cellStyle name="20% - Accent6 5" xfId="427" xr:uid="{00000000-0005-0000-0000-000049010000}"/>
    <cellStyle name="20% - Accent6 5 2" xfId="922" xr:uid="{00000000-0005-0000-0000-00004A010000}"/>
    <cellStyle name="20% - Accent6 5 3" xfId="923" xr:uid="{00000000-0005-0000-0000-00004B010000}"/>
    <cellStyle name="20% - Accent6 6" xfId="461" xr:uid="{00000000-0005-0000-0000-00004C010000}"/>
    <cellStyle name="20% - Accent6 6 2" xfId="924" xr:uid="{00000000-0005-0000-0000-00004D010000}"/>
    <cellStyle name="20% - Accent6 6 3" xfId="925" xr:uid="{00000000-0005-0000-0000-00004E010000}"/>
    <cellStyle name="20% - Accent6 7" xfId="622" xr:uid="{00000000-0005-0000-0000-00004F010000}"/>
    <cellStyle name="20% - Accent6 7 2" xfId="926" xr:uid="{00000000-0005-0000-0000-000050010000}"/>
    <cellStyle name="20% - Accent6 7 3" xfId="927" xr:uid="{00000000-0005-0000-0000-000051010000}"/>
    <cellStyle name="20% - Accent6 8 2" xfId="928" xr:uid="{00000000-0005-0000-0000-000052010000}"/>
    <cellStyle name="20% - Accent6 8 3" xfId="929" xr:uid="{00000000-0005-0000-0000-000053010000}"/>
    <cellStyle name="20% - Accent6 9 2" xfId="930" xr:uid="{00000000-0005-0000-0000-000054010000}"/>
    <cellStyle name="20% - Accent6 9 3" xfId="931" xr:uid="{00000000-0005-0000-0000-000055010000}"/>
    <cellStyle name="40% - Accent1" xfId="153" builtinId="31" customBuiltin="1"/>
    <cellStyle name="40% - Accent1 10 2" xfId="932" xr:uid="{00000000-0005-0000-0000-000057010000}"/>
    <cellStyle name="40% - Accent1 10 3" xfId="933" xr:uid="{00000000-0005-0000-0000-000058010000}"/>
    <cellStyle name="40% - Accent1 11 2" xfId="934" xr:uid="{00000000-0005-0000-0000-000059010000}"/>
    <cellStyle name="40% - Accent1 11 3" xfId="935" xr:uid="{00000000-0005-0000-0000-00005A010000}"/>
    <cellStyle name="40% - Accent1 12 2" xfId="936" xr:uid="{00000000-0005-0000-0000-00005B010000}"/>
    <cellStyle name="40% - Accent1 12 3" xfId="937" xr:uid="{00000000-0005-0000-0000-00005C010000}"/>
    <cellStyle name="40% - Accent1 13 2" xfId="938" xr:uid="{00000000-0005-0000-0000-00005D010000}"/>
    <cellStyle name="40% - Accent1 13 3" xfId="939" xr:uid="{00000000-0005-0000-0000-00005E010000}"/>
    <cellStyle name="40% - Accent1 14 2" xfId="940" xr:uid="{00000000-0005-0000-0000-00005F010000}"/>
    <cellStyle name="40% - Accent1 14 3" xfId="941" xr:uid="{00000000-0005-0000-0000-000060010000}"/>
    <cellStyle name="40% - Accent1 15" xfId="942" xr:uid="{00000000-0005-0000-0000-000061010000}"/>
    <cellStyle name="40% - Accent1 15 2" xfId="943" xr:uid="{00000000-0005-0000-0000-000062010000}"/>
    <cellStyle name="40% - Accent1 15 3" xfId="944" xr:uid="{00000000-0005-0000-0000-000063010000}"/>
    <cellStyle name="40% - Accent1 15 4" xfId="945" xr:uid="{00000000-0005-0000-0000-000064010000}"/>
    <cellStyle name="40% - Accent1 15 5" xfId="946" xr:uid="{00000000-0005-0000-0000-000065010000}"/>
    <cellStyle name="40% - Accent1 15 6" xfId="947" xr:uid="{00000000-0005-0000-0000-000066010000}"/>
    <cellStyle name="40% - Accent1 15 7" xfId="948" xr:uid="{00000000-0005-0000-0000-000067010000}"/>
    <cellStyle name="40% - Accent1 16" xfId="949" xr:uid="{00000000-0005-0000-0000-000068010000}"/>
    <cellStyle name="40% - Accent1 17" xfId="950" xr:uid="{00000000-0005-0000-0000-000069010000}"/>
    <cellStyle name="40% - Accent1 18" xfId="951" xr:uid="{00000000-0005-0000-0000-00006A010000}"/>
    <cellStyle name="40% - Accent1 19" xfId="952" xr:uid="{00000000-0005-0000-0000-00006B010000}"/>
    <cellStyle name="40% - Accent1 2" xfId="187" xr:uid="{00000000-0005-0000-0000-00006C010000}"/>
    <cellStyle name="40% - Accent1 2 2" xfId="369" xr:uid="{00000000-0005-0000-0000-00006D010000}"/>
    <cellStyle name="40% - Accent1 2 2 2" xfId="561" xr:uid="{00000000-0005-0000-0000-00006E010000}"/>
    <cellStyle name="40% - Accent1 2 2 3" xfId="954" xr:uid="{00000000-0005-0000-0000-00006F010000}"/>
    <cellStyle name="40% - Accent1 2 3" xfId="472" xr:uid="{00000000-0005-0000-0000-000070010000}"/>
    <cellStyle name="40% - Accent1 2 3 2" xfId="955" xr:uid="{00000000-0005-0000-0000-000071010000}"/>
    <cellStyle name="40% - Accent1 2 4" xfId="953" xr:uid="{00000000-0005-0000-0000-000072010000}"/>
    <cellStyle name="40% - Accent1 2 5" xfId="37619" xr:uid="{00000000-0005-0000-0000-000073010000}"/>
    <cellStyle name="40% - Accent1 20" xfId="956" xr:uid="{00000000-0005-0000-0000-000074010000}"/>
    <cellStyle name="40% - Accent1 21" xfId="957" xr:uid="{00000000-0005-0000-0000-000075010000}"/>
    <cellStyle name="40% - Accent1 22" xfId="958" xr:uid="{00000000-0005-0000-0000-000076010000}"/>
    <cellStyle name="40% - Accent1 3" xfId="335" xr:uid="{00000000-0005-0000-0000-000077010000}"/>
    <cellStyle name="40% - Accent1 3 2" xfId="525" xr:uid="{00000000-0005-0000-0000-000078010000}"/>
    <cellStyle name="40% - Accent1 3 2 2" xfId="960" xr:uid="{00000000-0005-0000-0000-000079010000}"/>
    <cellStyle name="40% - Accent1 3 3" xfId="961" xr:uid="{00000000-0005-0000-0000-00007A010000}"/>
    <cellStyle name="40% - Accent1 3 4" xfId="959" xr:uid="{00000000-0005-0000-0000-00007B010000}"/>
    <cellStyle name="40% - Accent1 4" xfId="355" xr:uid="{00000000-0005-0000-0000-00007C010000}"/>
    <cellStyle name="40% - Accent1 4 2" xfId="545" xr:uid="{00000000-0005-0000-0000-00007D010000}"/>
    <cellStyle name="40% - Accent1 4 2 2" xfId="963" xr:uid="{00000000-0005-0000-0000-00007E010000}"/>
    <cellStyle name="40% - Accent1 4 3" xfId="964" xr:uid="{00000000-0005-0000-0000-00007F010000}"/>
    <cellStyle name="40% - Accent1 4 4" xfId="962" xr:uid="{00000000-0005-0000-0000-000080010000}"/>
    <cellStyle name="40% - Accent1 4 5" xfId="37620" xr:uid="{00000000-0005-0000-0000-000081010000}"/>
    <cellStyle name="40% - Accent1 5" xfId="408" xr:uid="{00000000-0005-0000-0000-000082010000}"/>
    <cellStyle name="40% - Accent1 5 2" xfId="965" xr:uid="{00000000-0005-0000-0000-000083010000}"/>
    <cellStyle name="40% - Accent1 5 3" xfId="966" xr:uid="{00000000-0005-0000-0000-000084010000}"/>
    <cellStyle name="40% - Accent1 6" xfId="446" xr:uid="{00000000-0005-0000-0000-000085010000}"/>
    <cellStyle name="40% - Accent1 6 2" xfId="967" xr:uid="{00000000-0005-0000-0000-000086010000}"/>
    <cellStyle name="40% - Accent1 6 3" xfId="968" xr:uid="{00000000-0005-0000-0000-000087010000}"/>
    <cellStyle name="40% - Accent1 7" xfId="623" xr:uid="{00000000-0005-0000-0000-000088010000}"/>
    <cellStyle name="40% - Accent1 7 2" xfId="969" xr:uid="{00000000-0005-0000-0000-000089010000}"/>
    <cellStyle name="40% - Accent1 7 3" xfId="970" xr:uid="{00000000-0005-0000-0000-00008A010000}"/>
    <cellStyle name="40% - Accent1 8 2" xfId="971" xr:uid="{00000000-0005-0000-0000-00008B010000}"/>
    <cellStyle name="40% - Accent1 8 3" xfId="972" xr:uid="{00000000-0005-0000-0000-00008C010000}"/>
    <cellStyle name="40% - Accent1 9 2" xfId="973" xr:uid="{00000000-0005-0000-0000-00008D010000}"/>
    <cellStyle name="40% - Accent1 9 3" xfId="974" xr:uid="{00000000-0005-0000-0000-00008E010000}"/>
    <cellStyle name="40% - Accent2" xfId="157" builtinId="35" customBuiltin="1"/>
    <cellStyle name="40% - Accent2 10 2" xfId="975" xr:uid="{00000000-0005-0000-0000-000090010000}"/>
    <cellStyle name="40% - Accent2 10 3" xfId="976" xr:uid="{00000000-0005-0000-0000-000091010000}"/>
    <cellStyle name="40% - Accent2 11 2" xfId="977" xr:uid="{00000000-0005-0000-0000-000092010000}"/>
    <cellStyle name="40% - Accent2 11 3" xfId="978" xr:uid="{00000000-0005-0000-0000-000093010000}"/>
    <cellStyle name="40% - Accent2 12 2" xfId="979" xr:uid="{00000000-0005-0000-0000-000094010000}"/>
    <cellStyle name="40% - Accent2 12 3" xfId="980" xr:uid="{00000000-0005-0000-0000-000095010000}"/>
    <cellStyle name="40% - Accent2 13 2" xfId="981" xr:uid="{00000000-0005-0000-0000-000096010000}"/>
    <cellStyle name="40% - Accent2 13 3" xfId="982" xr:uid="{00000000-0005-0000-0000-000097010000}"/>
    <cellStyle name="40% - Accent2 14 2" xfId="983" xr:uid="{00000000-0005-0000-0000-000098010000}"/>
    <cellStyle name="40% - Accent2 14 3" xfId="984" xr:uid="{00000000-0005-0000-0000-000099010000}"/>
    <cellStyle name="40% - Accent2 15" xfId="985" xr:uid="{00000000-0005-0000-0000-00009A010000}"/>
    <cellStyle name="40% - Accent2 15 2" xfId="986" xr:uid="{00000000-0005-0000-0000-00009B010000}"/>
    <cellStyle name="40% - Accent2 15 3" xfId="987" xr:uid="{00000000-0005-0000-0000-00009C010000}"/>
    <cellStyle name="40% - Accent2 15 4" xfId="988" xr:uid="{00000000-0005-0000-0000-00009D010000}"/>
    <cellStyle name="40% - Accent2 15 5" xfId="989" xr:uid="{00000000-0005-0000-0000-00009E010000}"/>
    <cellStyle name="40% - Accent2 15 6" xfId="990" xr:uid="{00000000-0005-0000-0000-00009F010000}"/>
    <cellStyle name="40% - Accent2 15 7" xfId="991" xr:uid="{00000000-0005-0000-0000-0000A0010000}"/>
    <cellStyle name="40% - Accent2 16" xfId="992" xr:uid="{00000000-0005-0000-0000-0000A1010000}"/>
    <cellStyle name="40% - Accent2 17" xfId="993" xr:uid="{00000000-0005-0000-0000-0000A2010000}"/>
    <cellStyle name="40% - Accent2 18" xfId="994" xr:uid="{00000000-0005-0000-0000-0000A3010000}"/>
    <cellStyle name="40% - Accent2 19" xfId="995" xr:uid="{00000000-0005-0000-0000-0000A4010000}"/>
    <cellStyle name="40% - Accent2 2" xfId="189" xr:uid="{00000000-0005-0000-0000-0000A5010000}"/>
    <cellStyle name="40% - Accent2 2 2" xfId="371" xr:uid="{00000000-0005-0000-0000-0000A6010000}"/>
    <cellStyle name="40% - Accent2 2 2 2" xfId="563" xr:uid="{00000000-0005-0000-0000-0000A7010000}"/>
    <cellStyle name="40% - Accent2 2 2 3" xfId="997" xr:uid="{00000000-0005-0000-0000-0000A8010000}"/>
    <cellStyle name="40% - Accent2 2 3" xfId="474" xr:uid="{00000000-0005-0000-0000-0000A9010000}"/>
    <cellStyle name="40% - Accent2 2 3 2" xfId="998" xr:uid="{00000000-0005-0000-0000-0000AA010000}"/>
    <cellStyle name="40% - Accent2 2 4" xfId="996" xr:uid="{00000000-0005-0000-0000-0000AB010000}"/>
    <cellStyle name="40% - Accent2 2 5" xfId="37621" xr:uid="{00000000-0005-0000-0000-0000AC010000}"/>
    <cellStyle name="40% - Accent2 20" xfId="999" xr:uid="{00000000-0005-0000-0000-0000AD010000}"/>
    <cellStyle name="40% - Accent2 21" xfId="1000" xr:uid="{00000000-0005-0000-0000-0000AE010000}"/>
    <cellStyle name="40% - Accent2 22" xfId="1001" xr:uid="{00000000-0005-0000-0000-0000AF010000}"/>
    <cellStyle name="40% - Accent2 3" xfId="337" xr:uid="{00000000-0005-0000-0000-0000B0010000}"/>
    <cellStyle name="40% - Accent2 3 2" xfId="527" xr:uid="{00000000-0005-0000-0000-0000B1010000}"/>
    <cellStyle name="40% - Accent2 3 2 2" xfId="1003" xr:uid="{00000000-0005-0000-0000-0000B2010000}"/>
    <cellStyle name="40% - Accent2 3 3" xfId="1004" xr:uid="{00000000-0005-0000-0000-0000B3010000}"/>
    <cellStyle name="40% - Accent2 3 4" xfId="1002" xr:uid="{00000000-0005-0000-0000-0000B4010000}"/>
    <cellStyle name="40% - Accent2 4" xfId="357" xr:uid="{00000000-0005-0000-0000-0000B5010000}"/>
    <cellStyle name="40% - Accent2 4 2" xfId="547" xr:uid="{00000000-0005-0000-0000-0000B6010000}"/>
    <cellStyle name="40% - Accent2 4 2 2" xfId="1006" xr:uid="{00000000-0005-0000-0000-0000B7010000}"/>
    <cellStyle name="40% - Accent2 4 3" xfId="1007" xr:uid="{00000000-0005-0000-0000-0000B8010000}"/>
    <cellStyle name="40% - Accent2 4 4" xfId="1005" xr:uid="{00000000-0005-0000-0000-0000B9010000}"/>
    <cellStyle name="40% - Accent2 4 5" xfId="37622" xr:uid="{00000000-0005-0000-0000-0000BA010000}"/>
    <cellStyle name="40% - Accent2 5" xfId="412" xr:uid="{00000000-0005-0000-0000-0000BB010000}"/>
    <cellStyle name="40% - Accent2 5 2" xfId="1008" xr:uid="{00000000-0005-0000-0000-0000BC010000}"/>
    <cellStyle name="40% - Accent2 5 3" xfId="1009" xr:uid="{00000000-0005-0000-0000-0000BD010000}"/>
    <cellStyle name="40% - Accent2 6" xfId="450" xr:uid="{00000000-0005-0000-0000-0000BE010000}"/>
    <cellStyle name="40% - Accent2 6 2" xfId="1010" xr:uid="{00000000-0005-0000-0000-0000BF010000}"/>
    <cellStyle name="40% - Accent2 6 3" xfId="1011" xr:uid="{00000000-0005-0000-0000-0000C0010000}"/>
    <cellStyle name="40% - Accent2 7" xfId="624" xr:uid="{00000000-0005-0000-0000-0000C1010000}"/>
    <cellStyle name="40% - Accent2 7 2" xfId="1012" xr:uid="{00000000-0005-0000-0000-0000C2010000}"/>
    <cellStyle name="40% - Accent2 7 3" xfId="1013" xr:uid="{00000000-0005-0000-0000-0000C3010000}"/>
    <cellStyle name="40% - Accent2 8 2" xfId="1014" xr:uid="{00000000-0005-0000-0000-0000C4010000}"/>
    <cellStyle name="40% - Accent2 8 3" xfId="1015" xr:uid="{00000000-0005-0000-0000-0000C5010000}"/>
    <cellStyle name="40% - Accent2 9 2" xfId="1016" xr:uid="{00000000-0005-0000-0000-0000C6010000}"/>
    <cellStyle name="40% - Accent2 9 3" xfId="1017" xr:uid="{00000000-0005-0000-0000-0000C7010000}"/>
    <cellStyle name="40% - Accent3" xfId="161" builtinId="39" customBuiltin="1"/>
    <cellStyle name="40% - Accent3 10 2" xfId="1018" xr:uid="{00000000-0005-0000-0000-0000C9010000}"/>
    <cellStyle name="40% - Accent3 10 3" xfId="1019" xr:uid="{00000000-0005-0000-0000-0000CA010000}"/>
    <cellStyle name="40% - Accent3 11 2" xfId="1020" xr:uid="{00000000-0005-0000-0000-0000CB010000}"/>
    <cellStyle name="40% - Accent3 11 3" xfId="1021" xr:uid="{00000000-0005-0000-0000-0000CC010000}"/>
    <cellStyle name="40% - Accent3 12 2" xfId="1022" xr:uid="{00000000-0005-0000-0000-0000CD010000}"/>
    <cellStyle name="40% - Accent3 12 3" xfId="1023" xr:uid="{00000000-0005-0000-0000-0000CE010000}"/>
    <cellStyle name="40% - Accent3 13 2" xfId="1024" xr:uid="{00000000-0005-0000-0000-0000CF010000}"/>
    <cellStyle name="40% - Accent3 13 3" xfId="1025" xr:uid="{00000000-0005-0000-0000-0000D0010000}"/>
    <cellStyle name="40% - Accent3 14 2" xfId="1026" xr:uid="{00000000-0005-0000-0000-0000D1010000}"/>
    <cellStyle name="40% - Accent3 14 3" xfId="1027" xr:uid="{00000000-0005-0000-0000-0000D2010000}"/>
    <cellStyle name="40% - Accent3 15" xfId="1028" xr:uid="{00000000-0005-0000-0000-0000D3010000}"/>
    <cellStyle name="40% - Accent3 15 2" xfId="1029" xr:uid="{00000000-0005-0000-0000-0000D4010000}"/>
    <cellStyle name="40% - Accent3 15 3" xfId="1030" xr:uid="{00000000-0005-0000-0000-0000D5010000}"/>
    <cellStyle name="40% - Accent3 15 4" xfId="1031" xr:uid="{00000000-0005-0000-0000-0000D6010000}"/>
    <cellStyle name="40% - Accent3 15 5" xfId="1032" xr:uid="{00000000-0005-0000-0000-0000D7010000}"/>
    <cellStyle name="40% - Accent3 15 6" xfId="1033" xr:uid="{00000000-0005-0000-0000-0000D8010000}"/>
    <cellStyle name="40% - Accent3 15 7" xfId="1034" xr:uid="{00000000-0005-0000-0000-0000D9010000}"/>
    <cellStyle name="40% - Accent3 16" xfId="1035" xr:uid="{00000000-0005-0000-0000-0000DA010000}"/>
    <cellStyle name="40% - Accent3 17" xfId="1036" xr:uid="{00000000-0005-0000-0000-0000DB010000}"/>
    <cellStyle name="40% - Accent3 18" xfId="1037" xr:uid="{00000000-0005-0000-0000-0000DC010000}"/>
    <cellStyle name="40% - Accent3 19" xfId="1038" xr:uid="{00000000-0005-0000-0000-0000DD010000}"/>
    <cellStyle name="40% - Accent3 2" xfId="191" xr:uid="{00000000-0005-0000-0000-0000DE010000}"/>
    <cellStyle name="40% - Accent3 2 2" xfId="373" xr:uid="{00000000-0005-0000-0000-0000DF010000}"/>
    <cellStyle name="40% - Accent3 2 2 2" xfId="565" xr:uid="{00000000-0005-0000-0000-0000E0010000}"/>
    <cellStyle name="40% - Accent3 2 2 3" xfId="1040" xr:uid="{00000000-0005-0000-0000-0000E1010000}"/>
    <cellStyle name="40% - Accent3 2 3" xfId="476" xr:uid="{00000000-0005-0000-0000-0000E2010000}"/>
    <cellStyle name="40% - Accent3 2 3 2" xfId="1041" xr:uid="{00000000-0005-0000-0000-0000E3010000}"/>
    <cellStyle name="40% - Accent3 2 4" xfId="1039" xr:uid="{00000000-0005-0000-0000-0000E4010000}"/>
    <cellStyle name="40% - Accent3 2 5" xfId="37623" xr:uid="{00000000-0005-0000-0000-0000E5010000}"/>
    <cellStyle name="40% - Accent3 20" xfId="1042" xr:uid="{00000000-0005-0000-0000-0000E6010000}"/>
    <cellStyle name="40% - Accent3 21" xfId="1043" xr:uid="{00000000-0005-0000-0000-0000E7010000}"/>
    <cellStyle name="40% - Accent3 22" xfId="1044" xr:uid="{00000000-0005-0000-0000-0000E8010000}"/>
    <cellStyle name="40% - Accent3 3" xfId="339" xr:uid="{00000000-0005-0000-0000-0000E9010000}"/>
    <cellStyle name="40% - Accent3 3 2" xfId="529" xr:uid="{00000000-0005-0000-0000-0000EA010000}"/>
    <cellStyle name="40% - Accent3 3 2 2" xfId="1046" xr:uid="{00000000-0005-0000-0000-0000EB010000}"/>
    <cellStyle name="40% - Accent3 3 3" xfId="1047" xr:uid="{00000000-0005-0000-0000-0000EC010000}"/>
    <cellStyle name="40% - Accent3 3 4" xfId="1045" xr:uid="{00000000-0005-0000-0000-0000ED010000}"/>
    <cellStyle name="40% - Accent3 4" xfId="359" xr:uid="{00000000-0005-0000-0000-0000EE010000}"/>
    <cellStyle name="40% - Accent3 4 2" xfId="549" xr:uid="{00000000-0005-0000-0000-0000EF010000}"/>
    <cellStyle name="40% - Accent3 4 2 2" xfId="1049" xr:uid="{00000000-0005-0000-0000-0000F0010000}"/>
    <cellStyle name="40% - Accent3 4 3" xfId="1050" xr:uid="{00000000-0005-0000-0000-0000F1010000}"/>
    <cellStyle name="40% - Accent3 4 4" xfId="1048" xr:uid="{00000000-0005-0000-0000-0000F2010000}"/>
    <cellStyle name="40% - Accent3 4 5" xfId="37624" xr:uid="{00000000-0005-0000-0000-0000F3010000}"/>
    <cellStyle name="40% - Accent3 5" xfId="416" xr:uid="{00000000-0005-0000-0000-0000F4010000}"/>
    <cellStyle name="40% - Accent3 5 2" xfId="1051" xr:uid="{00000000-0005-0000-0000-0000F5010000}"/>
    <cellStyle name="40% - Accent3 5 3" xfId="1052" xr:uid="{00000000-0005-0000-0000-0000F6010000}"/>
    <cellStyle name="40% - Accent3 6" xfId="452" xr:uid="{00000000-0005-0000-0000-0000F7010000}"/>
    <cellStyle name="40% - Accent3 6 2" xfId="1053" xr:uid="{00000000-0005-0000-0000-0000F8010000}"/>
    <cellStyle name="40% - Accent3 6 3" xfId="1054" xr:uid="{00000000-0005-0000-0000-0000F9010000}"/>
    <cellStyle name="40% - Accent3 7" xfId="625" xr:uid="{00000000-0005-0000-0000-0000FA010000}"/>
    <cellStyle name="40% - Accent3 7 2" xfId="1055" xr:uid="{00000000-0005-0000-0000-0000FB010000}"/>
    <cellStyle name="40% - Accent3 7 3" xfId="1056" xr:uid="{00000000-0005-0000-0000-0000FC010000}"/>
    <cellStyle name="40% - Accent3 8 2" xfId="1057" xr:uid="{00000000-0005-0000-0000-0000FD010000}"/>
    <cellStyle name="40% - Accent3 8 3" xfId="1058" xr:uid="{00000000-0005-0000-0000-0000FE010000}"/>
    <cellStyle name="40% - Accent3 9 2" xfId="1059" xr:uid="{00000000-0005-0000-0000-0000FF010000}"/>
    <cellStyle name="40% - Accent3 9 3" xfId="1060" xr:uid="{00000000-0005-0000-0000-000000020000}"/>
    <cellStyle name="40% - Accent4" xfId="165" builtinId="43" customBuiltin="1"/>
    <cellStyle name="40% - Accent4 10 2" xfId="1061" xr:uid="{00000000-0005-0000-0000-000002020000}"/>
    <cellStyle name="40% - Accent4 10 3" xfId="1062" xr:uid="{00000000-0005-0000-0000-000003020000}"/>
    <cellStyle name="40% - Accent4 11 2" xfId="1063" xr:uid="{00000000-0005-0000-0000-000004020000}"/>
    <cellStyle name="40% - Accent4 11 3" xfId="1064" xr:uid="{00000000-0005-0000-0000-000005020000}"/>
    <cellStyle name="40% - Accent4 12 2" xfId="1065" xr:uid="{00000000-0005-0000-0000-000006020000}"/>
    <cellStyle name="40% - Accent4 12 3" xfId="1066" xr:uid="{00000000-0005-0000-0000-000007020000}"/>
    <cellStyle name="40% - Accent4 13 2" xfId="1067" xr:uid="{00000000-0005-0000-0000-000008020000}"/>
    <cellStyle name="40% - Accent4 13 3" xfId="1068" xr:uid="{00000000-0005-0000-0000-000009020000}"/>
    <cellStyle name="40% - Accent4 14 2" xfId="1069" xr:uid="{00000000-0005-0000-0000-00000A020000}"/>
    <cellStyle name="40% - Accent4 14 3" xfId="1070" xr:uid="{00000000-0005-0000-0000-00000B020000}"/>
    <cellStyle name="40% - Accent4 15" xfId="1071" xr:uid="{00000000-0005-0000-0000-00000C020000}"/>
    <cellStyle name="40% - Accent4 15 2" xfId="1072" xr:uid="{00000000-0005-0000-0000-00000D020000}"/>
    <cellStyle name="40% - Accent4 15 3" xfId="1073" xr:uid="{00000000-0005-0000-0000-00000E020000}"/>
    <cellStyle name="40% - Accent4 15 4" xfId="1074" xr:uid="{00000000-0005-0000-0000-00000F020000}"/>
    <cellStyle name="40% - Accent4 15 5" xfId="1075" xr:uid="{00000000-0005-0000-0000-000010020000}"/>
    <cellStyle name="40% - Accent4 15 6" xfId="1076" xr:uid="{00000000-0005-0000-0000-000011020000}"/>
    <cellStyle name="40% - Accent4 15 7" xfId="1077" xr:uid="{00000000-0005-0000-0000-000012020000}"/>
    <cellStyle name="40% - Accent4 16" xfId="1078" xr:uid="{00000000-0005-0000-0000-000013020000}"/>
    <cellStyle name="40% - Accent4 17" xfId="1079" xr:uid="{00000000-0005-0000-0000-000014020000}"/>
    <cellStyle name="40% - Accent4 18" xfId="1080" xr:uid="{00000000-0005-0000-0000-000015020000}"/>
    <cellStyle name="40% - Accent4 19" xfId="1081" xr:uid="{00000000-0005-0000-0000-000016020000}"/>
    <cellStyle name="40% - Accent4 2" xfId="193" xr:uid="{00000000-0005-0000-0000-000017020000}"/>
    <cellStyle name="40% - Accent4 2 2" xfId="375" xr:uid="{00000000-0005-0000-0000-000018020000}"/>
    <cellStyle name="40% - Accent4 2 2 2" xfId="567" xr:uid="{00000000-0005-0000-0000-000019020000}"/>
    <cellStyle name="40% - Accent4 2 2 3" xfId="1083" xr:uid="{00000000-0005-0000-0000-00001A020000}"/>
    <cellStyle name="40% - Accent4 2 3" xfId="478" xr:uid="{00000000-0005-0000-0000-00001B020000}"/>
    <cellStyle name="40% - Accent4 2 3 2" xfId="1084" xr:uid="{00000000-0005-0000-0000-00001C020000}"/>
    <cellStyle name="40% - Accent4 2 4" xfId="1082" xr:uid="{00000000-0005-0000-0000-00001D020000}"/>
    <cellStyle name="40% - Accent4 2 5" xfId="37625" xr:uid="{00000000-0005-0000-0000-00001E020000}"/>
    <cellStyle name="40% - Accent4 20" xfId="1085" xr:uid="{00000000-0005-0000-0000-00001F020000}"/>
    <cellStyle name="40% - Accent4 21" xfId="1086" xr:uid="{00000000-0005-0000-0000-000020020000}"/>
    <cellStyle name="40% - Accent4 22" xfId="1087" xr:uid="{00000000-0005-0000-0000-000021020000}"/>
    <cellStyle name="40% - Accent4 3" xfId="341" xr:uid="{00000000-0005-0000-0000-000022020000}"/>
    <cellStyle name="40% - Accent4 3 2" xfId="531" xr:uid="{00000000-0005-0000-0000-000023020000}"/>
    <cellStyle name="40% - Accent4 3 2 2" xfId="1089" xr:uid="{00000000-0005-0000-0000-000024020000}"/>
    <cellStyle name="40% - Accent4 3 3" xfId="1090" xr:uid="{00000000-0005-0000-0000-000025020000}"/>
    <cellStyle name="40% - Accent4 3 4" xfId="1088" xr:uid="{00000000-0005-0000-0000-000026020000}"/>
    <cellStyle name="40% - Accent4 4" xfId="361" xr:uid="{00000000-0005-0000-0000-000027020000}"/>
    <cellStyle name="40% - Accent4 4 2" xfId="551" xr:uid="{00000000-0005-0000-0000-000028020000}"/>
    <cellStyle name="40% - Accent4 4 2 2" xfId="1092" xr:uid="{00000000-0005-0000-0000-000029020000}"/>
    <cellStyle name="40% - Accent4 4 3" xfId="1093" xr:uid="{00000000-0005-0000-0000-00002A020000}"/>
    <cellStyle name="40% - Accent4 4 4" xfId="1091" xr:uid="{00000000-0005-0000-0000-00002B020000}"/>
    <cellStyle name="40% - Accent4 4 5" xfId="37626" xr:uid="{00000000-0005-0000-0000-00002C020000}"/>
    <cellStyle name="40% - Accent4 5" xfId="420" xr:uid="{00000000-0005-0000-0000-00002D020000}"/>
    <cellStyle name="40% - Accent4 5 2" xfId="1094" xr:uid="{00000000-0005-0000-0000-00002E020000}"/>
    <cellStyle name="40% - Accent4 5 3" xfId="1095" xr:uid="{00000000-0005-0000-0000-00002F020000}"/>
    <cellStyle name="40% - Accent4 6" xfId="456" xr:uid="{00000000-0005-0000-0000-000030020000}"/>
    <cellStyle name="40% - Accent4 6 2" xfId="1096" xr:uid="{00000000-0005-0000-0000-000031020000}"/>
    <cellStyle name="40% - Accent4 6 3" xfId="1097" xr:uid="{00000000-0005-0000-0000-000032020000}"/>
    <cellStyle name="40% - Accent4 7" xfId="626" xr:uid="{00000000-0005-0000-0000-000033020000}"/>
    <cellStyle name="40% - Accent4 7 2" xfId="1098" xr:uid="{00000000-0005-0000-0000-000034020000}"/>
    <cellStyle name="40% - Accent4 7 3" xfId="1099" xr:uid="{00000000-0005-0000-0000-000035020000}"/>
    <cellStyle name="40% - Accent4 8 2" xfId="1100" xr:uid="{00000000-0005-0000-0000-000036020000}"/>
    <cellStyle name="40% - Accent4 8 3" xfId="1101" xr:uid="{00000000-0005-0000-0000-000037020000}"/>
    <cellStyle name="40% - Accent4 9 2" xfId="1102" xr:uid="{00000000-0005-0000-0000-000038020000}"/>
    <cellStyle name="40% - Accent4 9 3" xfId="1103" xr:uid="{00000000-0005-0000-0000-000039020000}"/>
    <cellStyle name="40% - Accent5" xfId="169" builtinId="47" customBuiltin="1"/>
    <cellStyle name="40% - Accent5 10 2" xfId="1104" xr:uid="{00000000-0005-0000-0000-00003B020000}"/>
    <cellStyle name="40% - Accent5 10 3" xfId="1105" xr:uid="{00000000-0005-0000-0000-00003C020000}"/>
    <cellStyle name="40% - Accent5 11 2" xfId="1106" xr:uid="{00000000-0005-0000-0000-00003D020000}"/>
    <cellStyle name="40% - Accent5 11 3" xfId="1107" xr:uid="{00000000-0005-0000-0000-00003E020000}"/>
    <cellStyle name="40% - Accent5 12 2" xfId="1108" xr:uid="{00000000-0005-0000-0000-00003F020000}"/>
    <cellStyle name="40% - Accent5 12 3" xfId="1109" xr:uid="{00000000-0005-0000-0000-000040020000}"/>
    <cellStyle name="40% - Accent5 13 2" xfId="1110" xr:uid="{00000000-0005-0000-0000-000041020000}"/>
    <cellStyle name="40% - Accent5 13 3" xfId="1111" xr:uid="{00000000-0005-0000-0000-000042020000}"/>
    <cellStyle name="40% - Accent5 14 2" xfId="1112" xr:uid="{00000000-0005-0000-0000-000043020000}"/>
    <cellStyle name="40% - Accent5 14 3" xfId="1113" xr:uid="{00000000-0005-0000-0000-000044020000}"/>
    <cellStyle name="40% - Accent5 15" xfId="1114" xr:uid="{00000000-0005-0000-0000-000045020000}"/>
    <cellStyle name="40% - Accent5 15 2" xfId="1115" xr:uid="{00000000-0005-0000-0000-000046020000}"/>
    <cellStyle name="40% - Accent5 15 3" xfId="1116" xr:uid="{00000000-0005-0000-0000-000047020000}"/>
    <cellStyle name="40% - Accent5 15 4" xfId="1117" xr:uid="{00000000-0005-0000-0000-000048020000}"/>
    <cellStyle name="40% - Accent5 15 5" xfId="1118" xr:uid="{00000000-0005-0000-0000-000049020000}"/>
    <cellStyle name="40% - Accent5 15 6" xfId="1119" xr:uid="{00000000-0005-0000-0000-00004A020000}"/>
    <cellStyle name="40% - Accent5 15 7" xfId="1120" xr:uid="{00000000-0005-0000-0000-00004B020000}"/>
    <cellStyle name="40% - Accent5 16" xfId="1121" xr:uid="{00000000-0005-0000-0000-00004C020000}"/>
    <cellStyle name="40% - Accent5 17" xfId="1122" xr:uid="{00000000-0005-0000-0000-00004D020000}"/>
    <cellStyle name="40% - Accent5 18" xfId="1123" xr:uid="{00000000-0005-0000-0000-00004E020000}"/>
    <cellStyle name="40% - Accent5 19" xfId="1124" xr:uid="{00000000-0005-0000-0000-00004F020000}"/>
    <cellStyle name="40% - Accent5 2" xfId="195" xr:uid="{00000000-0005-0000-0000-000050020000}"/>
    <cellStyle name="40% - Accent5 2 2" xfId="377" xr:uid="{00000000-0005-0000-0000-000051020000}"/>
    <cellStyle name="40% - Accent5 2 2 2" xfId="569" xr:uid="{00000000-0005-0000-0000-000052020000}"/>
    <cellStyle name="40% - Accent5 2 2 3" xfId="1126" xr:uid="{00000000-0005-0000-0000-000053020000}"/>
    <cellStyle name="40% - Accent5 2 3" xfId="480" xr:uid="{00000000-0005-0000-0000-000054020000}"/>
    <cellStyle name="40% - Accent5 2 3 2" xfId="1127" xr:uid="{00000000-0005-0000-0000-000055020000}"/>
    <cellStyle name="40% - Accent5 2 4" xfId="1125" xr:uid="{00000000-0005-0000-0000-000056020000}"/>
    <cellStyle name="40% - Accent5 2 5" xfId="37627" xr:uid="{00000000-0005-0000-0000-000057020000}"/>
    <cellStyle name="40% - Accent5 20" xfId="1128" xr:uid="{00000000-0005-0000-0000-000058020000}"/>
    <cellStyle name="40% - Accent5 21" xfId="1129" xr:uid="{00000000-0005-0000-0000-000059020000}"/>
    <cellStyle name="40% - Accent5 22" xfId="1130" xr:uid="{00000000-0005-0000-0000-00005A020000}"/>
    <cellStyle name="40% - Accent5 3" xfId="343" xr:uid="{00000000-0005-0000-0000-00005B020000}"/>
    <cellStyle name="40% - Accent5 3 2" xfId="533" xr:uid="{00000000-0005-0000-0000-00005C020000}"/>
    <cellStyle name="40% - Accent5 3 2 2" xfId="1132" xr:uid="{00000000-0005-0000-0000-00005D020000}"/>
    <cellStyle name="40% - Accent5 3 3" xfId="1133" xr:uid="{00000000-0005-0000-0000-00005E020000}"/>
    <cellStyle name="40% - Accent5 3 4" xfId="1131" xr:uid="{00000000-0005-0000-0000-00005F020000}"/>
    <cellStyle name="40% - Accent5 4" xfId="363" xr:uid="{00000000-0005-0000-0000-000060020000}"/>
    <cellStyle name="40% - Accent5 4 2" xfId="553" xr:uid="{00000000-0005-0000-0000-000061020000}"/>
    <cellStyle name="40% - Accent5 4 2 2" xfId="1135" xr:uid="{00000000-0005-0000-0000-000062020000}"/>
    <cellStyle name="40% - Accent5 4 3" xfId="1136" xr:uid="{00000000-0005-0000-0000-000063020000}"/>
    <cellStyle name="40% - Accent5 4 4" xfId="1134" xr:uid="{00000000-0005-0000-0000-000064020000}"/>
    <cellStyle name="40% - Accent5 4 5" xfId="37628" xr:uid="{00000000-0005-0000-0000-000065020000}"/>
    <cellStyle name="40% - Accent5 5" xfId="424" xr:uid="{00000000-0005-0000-0000-000066020000}"/>
    <cellStyle name="40% - Accent5 5 2" xfId="1137" xr:uid="{00000000-0005-0000-0000-000067020000}"/>
    <cellStyle name="40% - Accent5 5 3" xfId="1138" xr:uid="{00000000-0005-0000-0000-000068020000}"/>
    <cellStyle name="40% - Accent5 6" xfId="459" xr:uid="{00000000-0005-0000-0000-000069020000}"/>
    <cellStyle name="40% - Accent5 6 2" xfId="1139" xr:uid="{00000000-0005-0000-0000-00006A020000}"/>
    <cellStyle name="40% - Accent5 6 3" xfId="1140" xr:uid="{00000000-0005-0000-0000-00006B020000}"/>
    <cellStyle name="40% - Accent5 7" xfId="627" xr:uid="{00000000-0005-0000-0000-00006C020000}"/>
    <cellStyle name="40% - Accent5 7 2" xfId="1141" xr:uid="{00000000-0005-0000-0000-00006D020000}"/>
    <cellStyle name="40% - Accent5 7 3" xfId="1142" xr:uid="{00000000-0005-0000-0000-00006E020000}"/>
    <cellStyle name="40% - Accent5 8 2" xfId="1143" xr:uid="{00000000-0005-0000-0000-00006F020000}"/>
    <cellStyle name="40% - Accent5 8 3" xfId="1144" xr:uid="{00000000-0005-0000-0000-000070020000}"/>
    <cellStyle name="40% - Accent5 9 2" xfId="1145" xr:uid="{00000000-0005-0000-0000-000071020000}"/>
    <cellStyle name="40% - Accent5 9 3" xfId="1146" xr:uid="{00000000-0005-0000-0000-000072020000}"/>
    <cellStyle name="40% - Accent6" xfId="173" builtinId="51" customBuiltin="1"/>
    <cellStyle name="40% - Accent6 10 2" xfId="1147" xr:uid="{00000000-0005-0000-0000-000074020000}"/>
    <cellStyle name="40% - Accent6 10 3" xfId="1148" xr:uid="{00000000-0005-0000-0000-000075020000}"/>
    <cellStyle name="40% - Accent6 11 2" xfId="1149" xr:uid="{00000000-0005-0000-0000-000076020000}"/>
    <cellStyle name="40% - Accent6 11 3" xfId="1150" xr:uid="{00000000-0005-0000-0000-000077020000}"/>
    <cellStyle name="40% - Accent6 12 2" xfId="1151" xr:uid="{00000000-0005-0000-0000-000078020000}"/>
    <cellStyle name="40% - Accent6 12 3" xfId="1152" xr:uid="{00000000-0005-0000-0000-000079020000}"/>
    <cellStyle name="40% - Accent6 13 2" xfId="1153" xr:uid="{00000000-0005-0000-0000-00007A020000}"/>
    <cellStyle name="40% - Accent6 13 3" xfId="1154" xr:uid="{00000000-0005-0000-0000-00007B020000}"/>
    <cellStyle name="40% - Accent6 14 2" xfId="1155" xr:uid="{00000000-0005-0000-0000-00007C020000}"/>
    <cellStyle name="40% - Accent6 14 3" xfId="1156" xr:uid="{00000000-0005-0000-0000-00007D020000}"/>
    <cellStyle name="40% - Accent6 15" xfId="1157" xr:uid="{00000000-0005-0000-0000-00007E020000}"/>
    <cellStyle name="40% - Accent6 15 2" xfId="1158" xr:uid="{00000000-0005-0000-0000-00007F020000}"/>
    <cellStyle name="40% - Accent6 15 3" xfId="1159" xr:uid="{00000000-0005-0000-0000-000080020000}"/>
    <cellStyle name="40% - Accent6 15 4" xfId="1160" xr:uid="{00000000-0005-0000-0000-000081020000}"/>
    <cellStyle name="40% - Accent6 15 5" xfId="1161" xr:uid="{00000000-0005-0000-0000-000082020000}"/>
    <cellStyle name="40% - Accent6 15 6" xfId="1162" xr:uid="{00000000-0005-0000-0000-000083020000}"/>
    <cellStyle name="40% - Accent6 15 7" xfId="1163" xr:uid="{00000000-0005-0000-0000-000084020000}"/>
    <cellStyle name="40% - Accent6 16" xfId="1164" xr:uid="{00000000-0005-0000-0000-000085020000}"/>
    <cellStyle name="40% - Accent6 17" xfId="1165" xr:uid="{00000000-0005-0000-0000-000086020000}"/>
    <cellStyle name="40% - Accent6 18" xfId="1166" xr:uid="{00000000-0005-0000-0000-000087020000}"/>
    <cellStyle name="40% - Accent6 19" xfId="1167" xr:uid="{00000000-0005-0000-0000-000088020000}"/>
    <cellStyle name="40% - Accent6 2" xfId="197" xr:uid="{00000000-0005-0000-0000-000089020000}"/>
    <cellStyle name="40% - Accent6 2 2" xfId="379" xr:uid="{00000000-0005-0000-0000-00008A020000}"/>
    <cellStyle name="40% - Accent6 2 2 2" xfId="571" xr:uid="{00000000-0005-0000-0000-00008B020000}"/>
    <cellStyle name="40% - Accent6 2 2 3" xfId="1169" xr:uid="{00000000-0005-0000-0000-00008C020000}"/>
    <cellStyle name="40% - Accent6 2 3" xfId="482" xr:uid="{00000000-0005-0000-0000-00008D020000}"/>
    <cellStyle name="40% - Accent6 2 3 2" xfId="1170" xr:uid="{00000000-0005-0000-0000-00008E020000}"/>
    <cellStyle name="40% - Accent6 2 4" xfId="1168" xr:uid="{00000000-0005-0000-0000-00008F020000}"/>
    <cellStyle name="40% - Accent6 2 5" xfId="37629" xr:uid="{00000000-0005-0000-0000-000090020000}"/>
    <cellStyle name="40% - Accent6 20" xfId="1171" xr:uid="{00000000-0005-0000-0000-000091020000}"/>
    <cellStyle name="40% - Accent6 21" xfId="1172" xr:uid="{00000000-0005-0000-0000-000092020000}"/>
    <cellStyle name="40% - Accent6 22" xfId="1173" xr:uid="{00000000-0005-0000-0000-000093020000}"/>
    <cellStyle name="40% - Accent6 3" xfId="345" xr:uid="{00000000-0005-0000-0000-000094020000}"/>
    <cellStyle name="40% - Accent6 3 2" xfId="535" xr:uid="{00000000-0005-0000-0000-000095020000}"/>
    <cellStyle name="40% - Accent6 3 2 2" xfId="1175" xr:uid="{00000000-0005-0000-0000-000096020000}"/>
    <cellStyle name="40% - Accent6 3 3" xfId="1176" xr:uid="{00000000-0005-0000-0000-000097020000}"/>
    <cellStyle name="40% - Accent6 3 4" xfId="1174" xr:uid="{00000000-0005-0000-0000-000098020000}"/>
    <cellStyle name="40% - Accent6 4" xfId="365" xr:uid="{00000000-0005-0000-0000-000099020000}"/>
    <cellStyle name="40% - Accent6 4 2" xfId="555" xr:uid="{00000000-0005-0000-0000-00009A020000}"/>
    <cellStyle name="40% - Accent6 4 2 2" xfId="1178" xr:uid="{00000000-0005-0000-0000-00009B020000}"/>
    <cellStyle name="40% - Accent6 4 3" xfId="1179" xr:uid="{00000000-0005-0000-0000-00009C020000}"/>
    <cellStyle name="40% - Accent6 4 4" xfId="1177" xr:uid="{00000000-0005-0000-0000-00009D020000}"/>
    <cellStyle name="40% - Accent6 4 5" xfId="37630" xr:uid="{00000000-0005-0000-0000-00009E020000}"/>
    <cellStyle name="40% - Accent6 5" xfId="428" xr:uid="{00000000-0005-0000-0000-00009F020000}"/>
    <cellStyle name="40% - Accent6 5 2" xfId="1180" xr:uid="{00000000-0005-0000-0000-0000A0020000}"/>
    <cellStyle name="40% - Accent6 5 3" xfId="1181" xr:uid="{00000000-0005-0000-0000-0000A1020000}"/>
    <cellStyle name="40% - Accent6 6" xfId="462" xr:uid="{00000000-0005-0000-0000-0000A2020000}"/>
    <cellStyle name="40% - Accent6 6 2" xfId="1182" xr:uid="{00000000-0005-0000-0000-0000A3020000}"/>
    <cellStyle name="40% - Accent6 6 3" xfId="1183" xr:uid="{00000000-0005-0000-0000-0000A4020000}"/>
    <cellStyle name="40% - Accent6 7" xfId="628" xr:uid="{00000000-0005-0000-0000-0000A5020000}"/>
    <cellStyle name="40% - Accent6 7 2" xfId="1184" xr:uid="{00000000-0005-0000-0000-0000A6020000}"/>
    <cellStyle name="40% - Accent6 7 3" xfId="1185" xr:uid="{00000000-0005-0000-0000-0000A7020000}"/>
    <cellStyle name="40% - Accent6 8 2" xfId="1186" xr:uid="{00000000-0005-0000-0000-0000A8020000}"/>
    <cellStyle name="40% - Accent6 8 3" xfId="1187" xr:uid="{00000000-0005-0000-0000-0000A9020000}"/>
    <cellStyle name="40% - Accent6 9 2" xfId="1188" xr:uid="{00000000-0005-0000-0000-0000AA020000}"/>
    <cellStyle name="40% - Accent6 9 3" xfId="1189" xr:uid="{00000000-0005-0000-0000-0000AB020000}"/>
    <cellStyle name="60% - Accent1" xfId="154" builtinId="32" customBuiltin="1"/>
    <cellStyle name="60% - Accent1 10 2" xfId="1190" xr:uid="{00000000-0005-0000-0000-0000AD020000}"/>
    <cellStyle name="60% - Accent1 10 3" xfId="1191" xr:uid="{00000000-0005-0000-0000-0000AE020000}"/>
    <cellStyle name="60% - Accent1 11 2" xfId="1192" xr:uid="{00000000-0005-0000-0000-0000AF020000}"/>
    <cellStyle name="60% - Accent1 11 3" xfId="1193" xr:uid="{00000000-0005-0000-0000-0000B0020000}"/>
    <cellStyle name="60% - Accent1 12 2" xfId="1194" xr:uid="{00000000-0005-0000-0000-0000B1020000}"/>
    <cellStyle name="60% - Accent1 12 3" xfId="1195" xr:uid="{00000000-0005-0000-0000-0000B2020000}"/>
    <cellStyle name="60% - Accent1 13 2" xfId="1196" xr:uid="{00000000-0005-0000-0000-0000B3020000}"/>
    <cellStyle name="60% - Accent1 13 3" xfId="1197" xr:uid="{00000000-0005-0000-0000-0000B4020000}"/>
    <cellStyle name="60% - Accent1 14 2" xfId="1198" xr:uid="{00000000-0005-0000-0000-0000B5020000}"/>
    <cellStyle name="60% - Accent1 14 3" xfId="1199" xr:uid="{00000000-0005-0000-0000-0000B6020000}"/>
    <cellStyle name="60% - Accent1 15" xfId="1200" xr:uid="{00000000-0005-0000-0000-0000B7020000}"/>
    <cellStyle name="60% - Accent1 15 2" xfId="1201" xr:uid="{00000000-0005-0000-0000-0000B8020000}"/>
    <cellStyle name="60% - Accent1 15 3" xfId="1202" xr:uid="{00000000-0005-0000-0000-0000B9020000}"/>
    <cellStyle name="60% - Accent1 15 4" xfId="1203" xr:uid="{00000000-0005-0000-0000-0000BA020000}"/>
    <cellStyle name="60% - Accent1 15 5" xfId="1204" xr:uid="{00000000-0005-0000-0000-0000BB020000}"/>
    <cellStyle name="60% - Accent1 15 6" xfId="1205" xr:uid="{00000000-0005-0000-0000-0000BC020000}"/>
    <cellStyle name="60% - Accent1 15 7" xfId="1206" xr:uid="{00000000-0005-0000-0000-0000BD020000}"/>
    <cellStyle name="60% - Accent1 16" xfId="1207" xr:uid="{00000000-0005-0000-0000-0000BE020000}"/>
    <cellStyle name="60% - Accent1 17" xfId="1208" xr:uid="{00000000-0005-0000-0000-0000BF020000}"/>
    <cellStyle name="60% - Accent1 18" xfId="1209" xr:uid="{00000000-0005-0000-0000-0000C0020000}"/>
    <cellStyle name="60% - Accent1 19" xfId="1210" xr:uid="{00000000-0005-0000-0000-0000C1020000}"/>
    <cellStyle name="60% - Accent1 2" xfId="409" xr:uid="{00000000-0005-0000-0000-0000C2020000}"/>
    <cellStyle name="60% - Accent1 2 2" xfId="506" xr:uid="{00000000-0005-0000-0000-0000C3020000}"/>
    <cellStyle name="60% - Accent1 2 2 2" xfId="1211" xr:uid="{00000000-0005-0000-0000-0000C4020000}"/>
    <cellStyle name="60% - Accent1 2 3" xfId="1212" xr:uid="{00000000-0005-0000-0000-0000C5020000}"/>
    <cellStyle name="60% - Accent1 20" xfId="1213" xr:uid="{00000000-0005-0000-0000-0000C6020000}"/>
    <cellStyle name="60% - Accent1 21" xfId="1214" xr:uid="{00000000-0005-0000-0000-0000C7020000}"/>
    <cellStyle name="60% - Accent1 22" xfId="1215" xr:uid="{00000000-0005-0000-0000-0000C8020000}"/>
    <cellStyle name="60% - Accent1 3" xfId="629" xr:uid="{00000000-0005-0000-0000-0000C9020000}"/>
    <cellStyle name="60% - Accent1 3 2" xfId="1216" xr:uid="{00000000-0005-0000-0000-0000CA020000}"/>
    <cellStyle name="60% - Accent1 3 3" xfId="1217" xr:uid="{00000000-0005-0000-0000-0000CB020000}"/>
    <cellStyle name="60% - Accent1 4 2" xfId="1218" xr:uid="{00000000-0005-0000-0000-0000CC020000}"/>
    <cellStyle name="60% - Accent1 4 3" xfId="1219" xr:uid="{00000000-0005-0000-0000-0000CD020000}"/>
    <cellStyle name="60% - Accent1 5 2" xfId="1220" xr:uid="{00000000-0005-0000-0000-0000CE020000}"/>
    <cellStyle name="60% - Accent1 5 3" xfId="1221" xr:uid="{00000000-0005-0000-0000-0000CF020000}"/>
    <cellStyle name="60% - Accent1 6 2" xfId="1222" xr:uid="{00000000-0005-0000-0000-0000D0020000}"/>
    <cellStyle name="60% - Accent1 6 3" xfId="1223" xr:uid="{00000000-0005-0000-0000-0000D1020000}"/>
    <cellStyle name="60% - Accent1 7 2" xfId="1224" xr:uid="{00000000-0005-0000-0000-0000D2020000}"/>
    <cellStyle name="60% - Accent1 7 3" xfId="1225" xr:uid="{00000000-0005-0000-0000-0000D3020000}"/>
    <cellStyle name="60% - Accent1 8 2" xfId="1226" xr:uid="{00000000-0005-0000-0000-0000D4020000}"/>
    <cellStyle name="60% - Accent1 8 3" xfId="1227" xr:uid="{00000000-0005-0000-0000-0000D5020000}"/>
    <cellStyle name="60% - Accent1 9 2" xfId="1228" xr:uid="{00000000-0005-0000-0000-0000D6020000}"/>
    <cellStyle name="60% - Accent1 9 3" xfId="1229" xr:uid="{00000000-0005-0000-0000-0000D7020000}"/>
    <cellStyle name="60% - Accent2" xfId="158" builtinId="36" customBuiltin="1"/>
    <cellStyle name="60% - Accent2 10 2" xfId="1230" xr:uid="{00000000-0005-0000-0000-0000D9020000}"/>
    <cellStyle name="60% - Accent2 10 3" xfId="1231" xr:uid="{00000000-0005-0000-0000-0000DA020000}"/>
    <cellStyle name="60% - Accent2 11 2" xfId="1232" xr:uid="{00000000-0005-0000-0000-0000DB020000}"/>
    <cellStyle name="60% - Accent2 11 3" xfId="1233" xr:uid="{00000000-0005-0000-0000-0000DC020000}"/>
    <cellStyle name="60% - Accent2 12 2" xfId="1234" xr:uid="{00000000-0005-0000-0000-0000DD020000}"/>
    <cellStyle name="60% - Accent2 12 3" xfId="1235" xr:uid="{00000000-0005-0000-0000-0000DE020000}"/>
    <cellStyle name="60% - Accent2 13 2" xfId="1236" xr:uid="{00000000-0005-0000-0000-0000DF020000}"/>
    <cellStyle name="60% - Accent2 13 3" xfId="1237" xr:uid="{00000000-0005-0000-0000-0000E0020000}"/>
    <cellStyle name="60% - Accent2 14 2" xfId="1238" xr:uid="{00000000-0005-0000-0000-0000E1020000}"/>
    <cellStyle name="60% - Accent2 14 3" xfId="1239" xr:uid="{00000000-0005-0000-0000-0000E2020000}"/>
    <cellStyle name="60% - Accent2 15" xfId="1240" xr:uid="{00000000-0005-0000-0000-0000E3020000}"/>
    <cellStyle name="60% - Accent2 15 2" xfId="1241" xr:uid="{00000000-0005-0000-0000-0000E4020000}"/>
    <cellStyle name="60% - Accent2 15 3" xfId="1242" xr:uid="{00000000-0005-0000-0000-0000E5020000}"/>
    <cellStyle name="60% - Accent2 15 4" xfId="1243" xr:uid="{00000000-0005-0000-0000-0000E6020000}"/>
    <cellStyle name="60% - Accent2 15 5" xfId="1244" xr:uid="{00000000-0005-0000-0000-0000E7020000}"/>
    <cellStyle name="60% - Accent2 15 6" xfId="1245" xr:uid="{00000000-0005-0000-0000-0000E8020000}"/>
    <cellStyle name="60% - Accent2 15 7" xfId="1246" xr:uid="{00000000-0005-0000-0000-0000E9020000}"/>
    <cellStyle name="60% - Accent2 16" xfId="1247" xr:uid="{00000000-0005-0000-0000-0000EA020000}"/>
    <cellStyle name="60% - Accent2 17" xfId="1248" xr:uid="{00000000-0005-0000-0000-0000EB020000}"/>
    <cellStyle name="60% - Accent2 18" xfId="1249" xr:uid="{00000000-0005-0000-0000-0000EC020000}"/>
    <cellStyle name="60% - Accent2 19" xfId="1250" xr:uid="{00000000-0005-0000-0000-0000ED020000}"/>
    <cellStyle name="60% - Accent2 2" xfId="413" xr:uid="{00000000-0005-0000-0000-0000EE020000}"/>
    <cellStyle name="60% - Accent2 2 2" xfId="457" xr:uid="{00000000-0005-0000-0000-0000EF020000}"/>
    <cellStyle name="60% - Accent2 2 2 2" xfId="1251" xr:uid="{00000000-0005-0000-0000-0000F0020000}"/>
    <cellStyle name="60% - Accent2 2 3" xfId="1252" xr:uid="{00000000-0005-0000-0000-0000F1020000}"/>
    <cellStyle name="60% - Accent2 20" xfId="1253" xr:uid="{00000000-0005-0000-0000-0000F2020000}"/>
    <cellStyle name="60% - Accent2 21" xfId="1254" xr:uid="{00000000-0005-0000-0000-0000F3020000}"/>
    <cellStyle name="60% - Accent2 22" xfId="1255" xr:uid="{00000000-0005-0000-0000-0000F4020000}"/>
    <cellStyle name="60% - Accent2 3" xfId="630" xr:uid="{00000000-0005-0000-0000-0000F5020000}"/>
    <cellStyle name="60% - Accent2 3 2" xfId="1256" xr:uid="{00000000-0005-0000-0000-0000F6020000}"/>
    <cellStyle name="60% - Accent2 3 3" xfId="1257" xr:uid="{00000000-0005-0000-0000-0000F7020000}"/>
    <cellStyle name="60% - Accent2 4 2" xfId="1258" xr:uid="{00000000-0005-0000-0000-0000F8020000}"/>
    <cellStyle name="60% - Accent2 4 3" xfId="1259" xr:uid="{00000000-0005-0000-0000-0000F9020000}"/>
    <cellStyle name="60% - Accent2 5 2" xfId="1260" xr:uid="{00000000-0005-0000-0000-0000FA020000}"/>
    <cellStyle name="60% - Accent2 5 3" xfId="1261" xr:uid="{00000000-0005-0000-0000-0000FB020000}"/>
    <cellStyle name="60% - Accent2 6 2" xfId="1262" xr:uid="{00000000-0005-0000-0000-0000FC020000}"/>
    <cellStyle name="60% - Accent2 6 3" xfId="1263" xr:uid="{00000000-0005-0000-0000-0000FD020000}"/>
    <cellStyle name="60% - Accent2 7 2" xfId="1264" xr:uid="{00000000-0005-0000-0000-0000FE020000}"/>
    <cellStyle name="60% - Accent2 7 3" xfId="1265" xr:uid="{00000000-0005-0000-0000-0000FF020000}"/>
    <cellStyle name="60% - Accent2 8 2" xfId="1266" xr:uid="{00000000-0005-0000-0000-000000030000}"/>
    <cellStyle name="60% - Accent2 8 3" xfId="1267" xr:uid="{00000000-0005-0000-0000-000001030000}"/>
    <cellStyle name="60% - Accent2 9 2" xfId="1268" xr:uid="{00000000-0005-0000-0000-000002030000}"/>
    <cellStyle name="60% - Accent2 9 3" xfId="1269" xr:uid="{00000000-0005-0000-0000-000003030000}"/>
    <cellStyle name="60% - Accent3" xfId="162" builtinId="40" customBuiltin="1"/>
    <cellStyle name="60% - Accent3 10 2" xfId="1270" xr:uid="{00000000-0005-0000-0000-000005030000}"/>
    <cellStyle name="60% - Accent3 10 3" xfId="1271" xr:uid="{00000000-0005-0000-0000-000006030000}"/>
    <cellStyle name="60% - Accent3 11 2" xfId="1272" xr:uid="{00000000-0005-0000-0000-000007030000}"/>
    <cellStyle name="60% - Accent3 11 3" xfId="1273" xr:uid="{00000000-0005-0000-0000-000008030000}"/>
    <cellStyle name="60% - Accent3 12 2" xfId="1274" xr:uid="{00000000-0005-0000-0000-000009030000}"/>
    <cellStyle name="60% - Accent3 12 3" xfId="1275" xr:uid="{00000000-0005-0000-0000-00000A030000}"/>
    <cellStyle name="60% - Accent3 13 2" xfId="1276" xr:uid="{00000000-0005-0000-0000-00000B030000}"/>
    <cellStyle name="60% - Accent3 13 3" xfId="1277" xr:uid="{00000000-0005-0000-0000-00000C030000}"/>
    <cellStyle name="60% - Accent3 14 2" xfId="1278" xr:uid="{00000000-0005-0000-0000-00000D030000}"/>
    <cellStyle name="60% - Accent3 14 3" xfId="1279" xr:uid="{00000000-0005-0000-0000-00000E030000}"/>
    <cellStyle name="60% - Accent3 15" xfId="1280" xr:uid="{00000000-0005-0000-0000-00000F030000}"/>
    <cellStyle name="60% - Accent3 15 2" xfId="1281" xr:uid="{00000000-0005-0000-0000-000010030000}"/>
    <cellStyle name="60% - Accent3 15 3" xfId="1282" xr:uid="{00000000-0005-0000-0000-000011030000}"/>
    <cellStyle name="60% - Accent3 15 4" xfId="1283" xr:uid="{00000000-0005-0000-0000-000012030000}"/>
    <cellStyle name="60% - Accent3 15 5" xfId="1284" xr:uid="{00000000-0005-0000-0000-000013030000}"/>
    <cellStyle name="60% - Accent3 15 6" xfId="1285" xr:uid="{00000000-0005-0000-0000-000014030000}"/>
    <cellStyle name="60% - Accent3 15 7" xfId="1286" xr:uid="{00000000-0005-0000-0000-000015030000}"/>
    <cellStyle name="60% - Accent3 16" xfId="1287" xr:uid="{00000000-0005-0000-0000-000016030000}"/>
    <cellStyle name="60% - Accent3 17" xfId="1288" xr:uid="{00000000-0005-0000-0000-000017030000}"/>
    <cellStyle name="60% - Accent3 18" xfId="1289" xr:uid="{00000000-0005-0000-0000-000018030000}"/>
    <cellStyle name="60% - Accent3 19" xfId="1290" xr:uid="{00000000-0005-0000-0000-000019030000}"/>
    <cellStyle name="60% - Accent3 2" xfId="417" xr:uid="{00000000-0005-0000-0000-00001A030000}"/>
    <cellStyle name="60% - Accent3 2 2" xfId="515" xr:uid="{00000000-0005-0000-0000-00001B030000}"/>
    <cellStyle name="60% - Accent3 2 2 2" xfId="1291" xr:uid="{00000000-0005-0000-0000-00001C030000}"/>
    <cellStyle name="60% - Accent3 2 3" xfId="1292" xr:uid="{00000000-0005-0000-0000-00001D030000}"/>
    <cellStyle name="60% - Accent3 20" xfId="1293" xr:uid="{00000000-0005-0000-0000-00001E030000}"/>
    <cellStyle name="60% - Accent3 21" xfId="1294" xr:uid="{00000000-0005-0000-0000-00001F030000}"/>
    <cellStyle name="60% - Accent3 22" xfId="1295" xr:uid="{00000000-0005-0000-0000-000020030000}"/>
    <cellStyle name="60% - Accent3 3" xfId="631" xr:uid="{00000000-0005-0000-0000-000021030000}"/>
    <cellStyle name="60% - Accent3 3 2" xfId="1296" xr:uid="{00000000-0005-0000-0000-000022030000}"/>
    <cellStyle name="60% - Accent3 3 3" xfId="1297" xr:uid="{00000000-0005-0000-0000-000023030000}"/>
    <cellStyle name="60% - Accent3 4 2" xfId="1298" xr:uid="{00000000-0005-0000-0000-000024030000}"/>
    <cellStyle name="60% - Accent3 4 3" xfId="1299" xr:uid="{00000000-0005-0000-0000-000025030000}"/>
    <cellStyle name="60% - Accent3 5 2" xfId="1300" xr:uid="{00000000-0005-0000-0000-000026030000}"/>
    <cellStyle name="60% - Accent3 5 3" xfId="1301" xr:uid="{00000000-0005-0000-0000-000027030000}"/>
    <cellStyle name="60% - Accent3 6 2" xfId="1302" xr:uid="{00000000-0005-0000-0000-000028030000}"/>
    <cellStyle name="60% - Accent3 6 3" xfId="1303" xr:uid="{00000000-0005-0000-0000-000029030000}"/>
    <cellStyle name="60% - Accent3 7 2" xfId="1304" xr:uid="{00000000-0005-0000-0000-00002A030000}"/>
    <cellStyle name="60% - Accent3 7 3" xfId="1305" xr:uid="{00000000-0005-0000-0000-00002B030000}"/>
    <cellStyle name="60% - Accent3 8 2" xfId="1306" xr:uid="{00000000-0005-0000-0000-00002C030000}"/>
    <cellStyle name="60% - Accent3 8 3" xfId="1307" xr:uid="{00000000-0005-0000-0000-00002D030000}"/>
    <cellStyle name="60% - Accent3 9 2" xfId="1308" xr:uid="{00000000-0005-0000-0000-00002E030000}"/>
    <cellStyle name="60% - Accent3 9 3" xfId="1309" xr:uid="{00000000-0005-0000-0000-00002F030000}"/>
    <cellStyle name="60% - Accent4" xfId="166" builtinId="44" customBuiltin="1"/>
    <cellStyle name="60% - Accent4 10 2" xfId="1310" xr:uid="{00000000-0005-0000-0000-000031030000}"/>
    <cellStyle name="60% - Accent4 10 3" xfId="1311" xr:uid="{00000000-0005-0000-0000-000032030000}"/>
    <cellStyle name="60% - Accent4 11 2" xfId="1312" xr:uid="{00000000-0005-0000-0000-000033030000}"/>
    <cellStyle name="60% - Accent4 11 3" xfId="1313" xr:uid="{00000000-0005-0000-0000-000034030000}"/>
    <cellStyle name="60% - Accent4 12 2" xfId="1314" xr:uid="{00000000-0005-0000-0000-000035030000}"/>
    <cellStyle name="60% - Accent4 12 3" xfId="1315" xr:uid="{00000000-0005-0000-0000-000036030000}"/>
    <cellStyle name="60% - Accent4 13 2" xfId="1316" xr:uid="{00000000-0005-0000-0000-000037030000}"/>
    <cellStyle name="60% - Accent4 13 3" xfId="1317" xr:uid="{00000000-0005-0000-0000-000038030000}"/>
    <cellStyle name="60% - Accent4 14 2" xfId="1318" xr:uid="{00000000-0005-0000-0000-000039030000}"/>
    <cellStyle name="60% - Accent4 14 3" xfId="1319" xr:uid="{00000000-0005-0000-0000-00003A030000}"/>
    <cellStyle name="60% - Accent4 15" xfId="1320" xr:uid="{00000000-0005-0000-0000-00003B030000}"/>
    <cellStyle name="60% - Accent4 15 2" xfId="1321" xr:uid="{00000000-0005-0000-0000-00003C030000}"/>
    <cellStyle name="60% - Accent4 15 3" xfId="1322" xr:uid="{00000000-0005-0000-0000-00003D030000}"/>
    <cellStyle name="60% - Accent4 15 4" xfId="1323" xr:uid="{00000000-0005-0000-0000-00003E030000}"/>
    <cellStyle name="60% - Accent4 15 5" xfId="1324" xr:uid="{00000000-0005-0000-0000-00003F030000}"/>
    <cellStyle name="60% - Accent4 15 6" xfId="1325" xr:uid="{00000000-0005-0000-0000-000040030000}"/>
    <cellStyle name="60% - Accent4 15 7" xfId="1326" xr:uid="{00000000-0005-0000-0000-000041030000}"/>
    <cellStyle name="60% - Accent4 16" xfId="1327" xr:uid="{00000000-0005-0000-0000-000042030000}"/>
    <cellStyle name="60% - Accent4 17" xfId="1328" xr:uid="{00000000-0005-0000-0000-000043030000}"/>
    <cellStyle name="60% - Accent4 18" xfId="1329" xr:uid="{00000000-0005-0000-0000-000044030000}"/>
    <cellStyle name="60% - Accent4 19" xfId="1330" xr:uid="{00000000-0005-0000-0000-000045030000}"/>
    <cellStyle name="60% - Accent4 2" xfId="421" xr:uid="{00000000-0005-0000-0000-000046030000}"/>
    <cellStyle name="60% - Accent4 2 2" xfId="486" xr:uid="{00000000-0005-0000-0000-000047030000}"/>
    <cellStyle name="60% - Accent4 2 2 2" xfId="1331" xr:uid="{00000000-0005-0000-0000-000048030000}"/>
    <cellStyle name="60% - Accent4 2 3" xfId="1332" xr:uid="{00000000-0005-0000-0000-000049030000}"/>
    <cellStyle name="60% - Accent4 20" xfId="1333" xr:uid="{00000000-0005-0000-0000-00004A030000}"/>
    <cellStyle name="60% - Accent4 21" xfId="1334" xr:uid="{00000000-0005-0000-0000-00004B030000}"/>
    <cellStyle name="60% - Accent4 22" xfId="1335" xr:uid="{00000000-0005-0000-0000-00004C030000}"/>
    <cellStyle name="60% - Accent4 3" xfId="632" xr:uid="{00000000-0005-0000-0000-00004D030000}"/>
    <cellStyle name="60% - Accent4 3 2" xfId="1336" xr:uid="{00000000-0005-0000-0000-00004E030000}"/>
    <cellStyle name="60% - Accent4 3 3" xfId="1337" xr:uid="{00000000-0005-0000-0000-00004F030000}"/>
    <cellStyle name="60% - Accent4 4 2" xfId="1338" xr:uid="{00000000-0005-0000-0000-000050030000}"/>
    <cellStyle name="60% - Accent4 4 3" xfId="1339" xr:uid="{00000000-0005-0000-0000-000051030000}"/>
    <cellStyle name="60% - Accent4 5 2" xfId="1340" xr:uid="{00000000-0005-0000-0000-000052030000}"/>
    <cellStyle name="60% - Accent4 5 3" xfId="1341" xr:uid="{00000000-0005-0000-0000-000053030000}"/>
    <cellStyle name="60% - Accent4 6 2" xfId="1342" xr:uid="{00000000-0005-0000-0000-000054030000}"/>
    <cellStyle name="60% - Accent4 6 3" xfId="1343" xr:uid="{00000000-0005-0000-0000-000055030000}"/>
    <cellStyle name="60% - Accent4 7 2" xfId="1344" xr:uid="{00000000-0005-0000-0000-000056030000}"/>
    <cellStyle name="60% - Accent4 7 3" xfId="1345" xr:uid="{00000000-0005-0000-0000-000057030000}"/>
    <cellStyle name="60% - Accent4 8 2" xfId="1346" xr:uid="{00000000-0005-0000-0000-000058030000}"/>
    <cellStyle name="60% - Accent4 8 3" xfId="1347" xr:uid="{00000000-0005-0000-0000-000059030000}"/>
    <cellStyle name="60% - Accent4 9 2" xfId="1348" xr:uid="{00000000-0005-0000-0000-00005A030000}"/>
    <cellStyle name="60% - Accent4 9 3" xfId="1349" xr:uid="{00000000-0005-0000-0000-00005B030000}"/>
    <cellStyle name="60% - Accent5" xfId="170" builtinId="48" customBuiltin="1"/>
    <cellStyle name="60% - Accent5 10 2" xfId="1350" xr:uid="{00000000-0005-0000-0000-00005D030000}"/>
    <cellStyle name="60% - Accent5 10 3" xfId="1351" xr:uid="{00000000-0005-0000-0000-00005E030000}"/>
    <cellStyle name="60% - Accent5 11 2" xfId="1352" xr:uid="{00000000-0005-0000-0000-00005F030000}"/>
    <cellStyle name="60% - Accent5 11 3" xfId="1353" xr:uid="{00000000-0005-0000-0000-000060030000}"/>
    <cellStyle name="60% - Accent5 12 2" xfId="1354" xr:uid="{00000000-0005-0000-0000-000061030000}"/>
    <cellStyle name="60% - Accent5 12 3" xfId="1355" xr:uid="{00000000-0005-0000-0000-000062030000}"/>
    <cellStyle name="60% - Accent5 13 2" xfId="1356" xr:uid="{00000000-0005-0000-0000-000063030000}"/>
    <cellStyle name="60% - Accent5 13 3" xfId="1357" xr:uid="{00000000-0005-0000-0000-000064030000}"/>
    <cellStyle name="60% - Accent5 14 2" xfId="1358" xr:uid="{00000000-0005-0000-0000-000065030000}"/>
    <cellStyle name="60% - Accent5 14 3" xfId="1359" xr:uid="{00000000-0005-0000-0000-000066030000}"/>
    <cellStyle name="60% - Accent5 15" xfId="1360" xr:uid="{00000000-0005-0000-0000-000067030000}"/>
    <cellStyle name="60% - Accent5 15 2" xfId="1361" xr:uid="{00000000-0005-0000-0000-000068030000}"/>
    <cellStyle name="60% - Accent5 15 3" xfId="1362" xr:uid="{00000000-0005-0000-0000-000069030000}"/>
    <cellStyle name="60% - Accent5 15 4" xfId="1363" xr:uid="{00000000-0005-0000-0000-00006A030000}"/>
    <cellStyle name="60% - Accent5 15 5" xfId="1364" xr:uid="{00000000-0005-0000-0000-00006B030000}"/>
    <cellStyle name="60% - Accent5 15 6" xfId="1365" xr:uid="{00000000-0005-0000-0000-00006C030000}"/>
    <cellStyle name="60% - Accent5 15 7" xfId="1366" xr:uid="{00000000-0005-0000-0000-00006D030000}"/>
    <cellStyle name="60% - Accent5 16" xfId="1367" xr:uid="{00000000-0005-0000-0000-00006E030000}"/>
    <cellStyle name="60% - Accent5 17" xfId="1368" xr:uid="{00000000-0005-0000-0000-00006F030000}"/>
    <cellStyle name="60% - Accent5 18" xfId="1369" xr:uid="{00000000-0005-0000-0000-000070030000}"/>
    <cellStyle name="60% - Accent5 19" xfId="1370" xr:uid="{00000000-0005-0000-0000-000071030000}"/>
    <cellStyle name="60% - Accent5 2" xfId="425" xr:uid="{00000000-0005-0000-0000-000072030000}"/>
    <cellStyle name="60% - Accent5 2 2" xfId="507" xr:uid="{00000000-0005-0000-0000-000073030000}"/>
    <cellStyle name="60% - Accent5 2 2 2" xfId="1371" xr:uid="{00000000-0005-0000-0000-000074030000}"/>
    <cellStyle name="60% - Accent5 2 3" xfId="1372" xr:uid="{00000000-0005-0000-0000-000075030000}"/>
    <cellStyle name="60% - Accent5 20" xfId="1373" xr:uid="{00000000-0005-0000-0000-000076030000}"/>
    <cellStyle name="60% - Accent5 21" xfId="1374" xr:uid="{00000000-0005-0000-0000-000077030000}"/>
    <cellStyle name="60% - Accent5 22" xfId="1375" xr:uid="{00000000-0005-0000-0000-000078030000}"/>
    <cellStyle name="60% - Accent5 3" xfId="633" xr:uid="{00000000-0005-0000-0000-000079030000}"/>
    <cellStyle name="60% - Accent5 3 2" xfId="1376" xr:uid="{00000000-0005-0000-0000-00007A030000}"/>
    <cellStyle name="60% - Accent5 3 3" xfId="1377" xr:uid="{00000000-0005-0000-0000-00007B030000}"/>
    <cellStyle name="60% - Accent5 4 2" xfId="1378" xr:uid="{00000000-0005-0000-0000-00007C030000}"/>
    <cellStyle name="60% - Accent5 4 3" xfId="1379" xr:uid="{00000000-0005-0000-0000-00007D030000}"/>
    <cellStyle name="60% - Accent5 5 2" xfId="1380" xr:uid="{00000000-0005-0000-0000-00007E030000}"/>
    <cellStyle name="60% - Accent5 5 3" xfId="1381" xr:uid="{00000000-0005-0000-0000-00007F030000}"/>
    <cellStyle name="60% - Accent5 6 2" xfId="1382" xr:uid="{00000000-0005-0000-0000-000080030000}"/>
    <cellStyle name="60% - Accent5 6 3" xfId="1383" xr:uid="{00000000-0005-0000-0000-000081030000}"/>
    <cellStyle name="60% - Accent5 7 2" xfId="1384" xr:uid="{00000000-0005-0000-0000-000082030000}"/>
    <cellStyle name="60% - Accent5 7 3" xfId="1385" xr:uid="{00000000-0005-0000-0000-000083030000}"/>
    <cellStyle name="60% - Accent5 8 2" xfId="1386" xr:uid="{00000000-0005-0000-0000-000084030000}"/>
    <cellStyle name="60% - Accent5 8 3" xfId="1387" xr:uid="{00000000-0005-0000-0000-000085030000}"/>
    <cellStyle name="60% - Accent5 9 2" xfId="1388" xr:uid="{00000000-0005-0000-0000-000086030000}"/>
    <cellStyle name="60% - Accent5 9 3" xfId="1389" xr:uid="{00000000-0005-0000-0000-000087030000}"/>
    <cellStyle name="60% - Accent6" xfId="174" builtinId="52" customBuiltin="1"/>
    <cellStyle name="60% - Accent6 10 2" xfId="1390" xr:uid="{00000000-0005-0000-0000-000089030000}"/>
    <cellStyle name="60% - Accent6 10 3" xfId="1391" xr:uid="{00000000-0005-0000-0000-00008A030000}"/>
    <cellStyle name="60% - Accent6 11 2" xfId="1392" xr:uid="{00000000-0005-0000-0000-00008B030000}"/>
    <cellStyle name="60% - Accent6 11 3" xfId="1393" xr:uid="{00000000-0005-0000-0000-00008C030000}"/>
    <cellStyle name="60% - Accent6 12 2" xfId="1394" xr:uid="{00000000-0005-0000-0000-00008D030000}"/>
    <cellStyle name="60% - Accent6 12 3" xfId="1395" xr:uid="{00000000-0005-0000-0000-00008E030000}"/>
    <cellStyle name="60% - Accent6 13 2" xfId="1396" xr:uid="{00000000-0005-0000-0000-00008F030000}"/>
    <cellStyle name="60% - Accent6 13 3" xfId="1397" xr:uid="{00000000-0005-0000-0000-000090030000}"/>
    <cellStyle name="60% - Accent6 14 2" xfId="1398" xr:uid="{00000000-0005-0000-0000-000091030000}"/>
    <cellStyle name="60% - Accent6 14 3" xfId="1399" xr:uid="{00000000-0005-0000-0000-000092030000}"/>
    <cellStyle name="60% - Accent6 15" xfId="1400" xr:uid="{00000000-0005-0000-0000-000093030000}"/>
    <cellStyle name="60% - Accent6 15 2" xfId="1401" xr:uid="{00000000-0005-0000-0000-000094030000}"/>
    <cellStyle name="60% - Accent6 15 3" xfId="1402" xr:uid="{00000000-0005-0000-0000-000095030000}"/>
    <cellStyle name="60% - Accent6 15 4" xfId="1403" xr:uid="{00000000-0005-0000-0000-000096030000}"/>
    <cellStyle name="60% - Accent6 15 5" xfId="1404" xr:uid="{00000000-0005-0000-0000-000097030000}"/>
    <cellStyle name="60% - Accent6 15 6" xfId="1405" xr:uid="{00000000-0005-0000-0000-000098030000}"/>
    <cellStyle name="60% - Accent6 15 7" xfId="1406" xr:uid="{00000000-0005-0000-0000-000099030000}"/>
    <cellStyle name="60% - Accent6 16" xfId="1407" xr:uid="{00000000-0005-0000-0000-00009A030000}"/>
    <cellStyle name="60% - Accent6 17" xfId="1408" xr:uid="{00000000-0005-0000-0000-00009B030000}"/>
    <cellStyle name="60% - Accent6 18" xfId="1409" xr:uid="{00000000-0005-0000-0000-00009C030000}"/>
    <cellStyle name="60% - Accent6 19" xfId="1410" xr:uid="{00000000-0005-0000-0000-00009D030000}"/>
    <cellStyle name="60% - Accent6 2" xfId="429" xr:uid="{00000000-0005-0000-0000-00009E030000}"/>
    <cellStyle name="60% - Accent6 2 2" xfId="485" xr:uid="{00000000-0005-0000-0000-00009F030000}"/>
    <cellStyle name="60% - Accent6 2 2 2" xfId="1411" xr:uid="{00000000-0005-0000-0000-0000A0030000}"/>
    <cellStyle name="60% - Accent6 2 3" xfId="1412" xr:uid="{00000000-0005-0000-0000-0000A1030000}"/>
    <cellStyle name="60% - Accent6 20" xfId="1413" xr:uid="{00000000-0005-0000-0000-0000A2030000}"/>
    <cellStyle name="60% - Accent6 21" xfId="1414" xr:uid="{00000000-0005-0000-0000-0000A3030000}"/>
    <cellStyle name="60% - Accent6 22" xfId="1415" xr:uid="{00000000-0005-0000-0000-0000A4030000}"/>
    <cellStyle name="60% - Accent6 3" xfId="634" xr:uid="{00000000-0005-0000-0000-0000A5030000}"/>
    <cellStyle name="60% - Accent6 3 2" xfId="1416" xr:uid="{00000000-0005-0000-0000-0000A6030000}"/>
    <cellStyle name="60% - Accent6 3 3" xfId="1417" xr:uid="{00000000-0005-0000-0000-0000A7030000}"/>
    <cellStyle name="60% - Accent6 4 2" xfId="1418" xr:uid="{00000000-0005-0000-0000-0000A8030000}"/>
    <cellStyle name="60% - Accent6 4 3" xfId="1419" xr:uid="{00000000-0005-0000-0000-0000A9030000}"/>
    <cellStyle name="60% - Accent6 5 2" xfId="1420" xr:uid="{00000000-0005-0000-0000-0000AA030000}"/>
    <cellStyle name="60% - Accent6 5 3" xfId="1421" xr:uid="{00000000-0005-0000-0000-0000AB030000}"/>
    <cellStyle name="60% - Accent6 6 2" xfId="1422" xr:uid="{00000000-0005-0000-0000-0000AC030000}"/>
    <cellStyle name="60% - Accent6 6 3" xfId="1423" xr:uid="{00000000-0005-0000-0000-0000AD030000}"/>
    <cellStyle name="60% - Accent6 7 2" xfId="1424" xr:uid="{00000000-0005-0000-0000-0000AE030000}"/>
    <cellStyle name="60% - Accent6 7 3" xfId="1425" xr:uid="{00000000-0005-0000-0000-0000AF030000}"/>
    <cellStyle name="60% - Accent6 8 2" xfId="1426" xr:uid="{00000000-0005-0000-0000-0000B0030000}"/>
    <cellStyle name="60% - Accent6 8 3" xfId="1427" xr:uid="{00000000-0005-0000-0000-0000B1030000}"/>
    <cellStyle name="60% - Accent6 9 2" xfId="1428" xr:uid="{00000000-0005-0000-0000-0000B2030000}"/>
    <cellStyle name="60% - Accent6 9 3" xfId="1429" xr:uid="{00000000-0005-0000-0000-0000B3030000}"/>
    <cellStyle name="Accent1" xfId="151" builtinId="29" customBuiltin="1"/>
    <cellStyle name="Accent1 10 2" xfId="1430" xr:uid="{00000000-0005-0000-0000-0000B5030000}"/>
    <cellStyle name="Accent1 10 3" xfId="1431" xr:uid="{00000000-0005-0000-0000-0000B6030000}"/>
    <cellStyle name="Accent1 11 2" xfId="1432" xr:uid="{00000000-0005-0000-0000-0000B7030000}"/>
    <cellStyle name="Accent1 11 3" xfId="1433" xr:uid="{00000000-0005-0000-0000-0000B8030000}"/>
    <cellStyle name="Accent1 12 2" xfId="1434" xr:uid="{00000000-0005-0000-0000-0000B9030000}"/>
    <cellStyle name="Accent1 12 3" xfId="1435" xr:uid="{00000000-0005-0000-0000-0000BA030000}"/>
    <cellStyle name="Accent1 13 2" xfId="1436" xr:uid="{00000000-0005-0000-0000-0000BB030000}"/>
    <cellStyle name="Accent1 13 3" xfId="1437" xr:uid="{00000000-0005-0000-0000-0000BC030000}"/>
    <cellStyle name="Accent1 14 2" xfId="1438" xr:uid="{00000000-0005-0000-0000-0000BD030000}"/>
    <cellStyle name="Accent1 14 3" xfId="1439" xr:uid="{00000000-0005-0000-0000-0000BE030000}"/>
    <cellStyle name="Accent1 15" xfId="1440" xr:uid="{00000000-0005-0000-0000-0000BF030000}"/>
    <cellStyle name="Accent1 15 2" xfId="1441" xr:uid="{00000000-0005-0000-0000-0000C0030000}"/>
    <cellStyle name="Accent1 15 3" xfId="1442" xr:uid="{00000000-0005-0000-0000-0000C1030000}"/>
    <cellStyle name="Accent1 15 4" xfId="1443" xr:uid="{00000000-0005-0000-0000-0000C2030000}"/>
    <cellStyle name="Accent1 15 5" xfId="1444" xr:uid="{00000000-0005-0000-0000-0000C3030000}"/>
    <cellStyle name="Accent1 15 6" xfId="1445" xr:uid="{00000000-0005-0000-0000-0000C4030000}"/>
    <cellStyle name="Accent1 15 7" xfId="1446" xr:uid="{00000000-0005-0000-0000-0000C5030000}"/>
    <cellStyle name="Accent1 16" xfId="1447" xr:uid="{00000000-0005-0000-0000-0000C6030000}"/>
    <cellStyle name="Accent1 17" xfId="1448" xr:uid="{00000000-0005-0000-0000-0000C7030000}"/>
    <cellStyle name="Accent1 18" xfId="1449" xr:uid="{00000000-0005-0000-0000-0000C8030000}"/>
    <cellStyle name="Accent1 19" xfId="1450" xr:uid="{00000000-0005-0000-0000-0000C9030000}"/>
    <cellStyle name="Accent1 2" xfId="406" xr:uid="{00000000-0005-0000-0000-0000CA030000}"/>
    <cellStyle name="Accent1 2 2" xfId="493" xr:uid="{00000000-0005-0000-0000-0000CB030000}"/>
    <cellStyle name="Accent1 2 2 2" xfId="1451" xr:uid="{00000000-0005-0000-0000-0000CC030000}"/>
    <cellStyle name="Accent1 2 3" xfId="1452" xr:uid="{00000000-0005-0000-0000-0000CD030000}"/>
    <cellStyle name="Accent1 20" xfId="1453" xr:uid="{00000000-0005-0000-0000-0000CE030000}"/>
    <cellStyle name="Accent1 21" xfId="1454" xr:uid="{00000000-0005-0000-0000-0000CF030000}"/>
    <cellStyle name="Accent1 22" xfId="1455" xr:uid="{00000000-0005-0000-0000-0000D0030000}"/>
    <cellStyle name="Accent1 3" xfId="635" xr:uid="{00000000-0005-0000-0000-0000D1030000}"/>
    <cellStyle name="Accent1 3 2" xfId="1456" xr:uid="{00000000-0005-0000-0000-0000D2030000}"/>
    <cellStyle name="Accent1 3 3" xfId="1457" xr:uid="{00000000-0005-0000-0000-0000D3030000}"/>
    <cellStyle name="Accent1 4 2" xfId="1458" xr:uid="{00000000-0005-0000-0000-0000D4030000}"/>
    <cellStyle name="Accent1 4 3" xfId="1459" xr:uid="{00000000-0005-0000-0000-0000D5030000}"/>
    <cellStyle name="Accent1 5 2" xfId="1460" xr:uid="{00000000-0005-0000-0000-0000D6030000}"/>
    <cellStyle name="Accent1 5 3" xfId="1461" xr:uid="{00000000-0005-0000-0000-0000D7030000}"/>
    <cellStyle name="Accent1 6 2" xfId="1462" xr:uid="{00000000-0005-0000-0000-0000D8030000}"/>
    <cellStyle name="Accent1 6 3" xfId="1463" xr:uid="{00000000-0005-0000-0000-0000D9030000}"/>
    <cellStyle name="Accent1 7 2" xfId="1464" xr:uid="{00000000-0005-0000-0000-0000DA030000}"/>
    <cellStyle name="Accent1 7 3" xfId="1465" xr:uid="{00000000-0005-0000-0000-0000DB030000}"/>
    <cellStyle name="Accent1 8 2" xfId="1466" xr:uid="{00000000-0005-0000-0000-0000DC030000}"/>
    <cellStyle name="Accent1 8 3" xfId="1467" xr:uid="{00000000-0005-0000-0000-0000DD030000}"/>
    <cellStyle name="Accent1 9 2" xfId="1468" xr:uid="{00000000-0005-0000-0000-0000DE030000}"/>
    <cellStyle name="Accent1 9 3" xfId="1469" xr:uid="{00000000-0005-0000-0000-0000DF030000}"/>
    <cellStyle name="Accent2" xfId="155" builtinId="33" customBuiltin="1"/>
    <cellStyle name="Accent2 10 2" xfId="1470" xr:uid="{00000000-0005-0000-0000-0000E1030000}"/>
    <cellStyle name="Accent2 10 3" xfId="1471" xr:uid="{00000000-0005-0000-0000-0000E2030000}"/>
    <cellStyle name="Accent2 11 2" xfId="1472" xr:uid="{00000000-0005-0000-0000-0000E3030000}"/>
    <cellStyle name="Accent2 11 3" xfId="1473" xr:uid="{00000000-0005-0000-0000-0000E4030000}"/>
    <cellStyle name="Accent2 12 2" xfId="1474" xr:uid="{00000000-0005-0000-0000-0000E5030000}"/>
    <cellStyle name="Accent2 12 3" xfId="1475" xr:uid="{00000000-0005-0000-0000-0000E6030000}"/>
    <cellStyle name="Accent2 13 2" xfId="1476" xr:uid="{00000000-0005-0000-0000-0000E7030000}"/>
    <cellStyle name="Accent2 13 3" xfId="1477" xr:uid="{00000000-0005-0000-0000-0000E8030000}"/>
    <cellStyle name="Accent2 14 2" xfId="1478" xr:uid="{00000000-0005-0000-0000-0000E9030000}"/>
    <cellStyle name="Accent2 14 3" xfId="1479" xr:uid="{00000000-0005-0000-0000-0000EA030000}"/>
    <cellStyle name="Accent2 15" xfId="1480" xr:uid="{00000000-0005-0000-0000-0000EB030000}"/>
    <cellStyle name="Accent2 15 2" xfId="1481" xr:uid="{00000000-0005-0000-0000-0000EC030000}"/>
    <cellStyle name="Accent2 15 3" xfId="1482" xr:uid="{00000000-0005-0000-0000-0000ED030000}"/>
    <cellStyle name="Accent2 15 4" xfId="1483" xr:uid="{00000000-0005-0000-0000-0000EE030000}"/>
    <cellStyle name="Accent2 15 5" xfId="1484" xr:uid="{00000000-0005-0000-0000-0000EF030000}"/>
    <cellStyle name="Accent2 15 6" xfId="1485" xr:uid="{00000000-0005-0000-0000-0000F0030000}"/>
    <cellStyle name="Accent2 15 7" xfId="1486" xr:uid="{00000000-0005-0000-0000-0000F1030000}"/>
    <cellStyle name="Accent2 16" xfId="1487" xr:uid="{00000000-0005-0000-0000-0000F2030000}"/>
    <cellStyle name="Accent2 17" xfId="1488" xr:uid="{00000000-0005-0000-0000-0000F3030000}"/>
    <cellStyle name="Accent2 18" xfId="1489" xr:uid="{00000000-0005-0000-0000-0000F4030000}"/>
    <cellStyle name="Accent2 19" xfId="1490" xr:uid="{00000000-0005-0000-0000-0000F5030000}"/>
    <cellStyle name="Accent2 2" xfId="410" xr:uid="{00000000-0005-0000-0000-0000F6030000}"/>
    <cellStyle name="Accent2 2 2" xfId="509" xr:uid="{00000000-0005-0000-0000-0000F7030000}"/>
    <cellStyle name="Accent2 2 2 2" xfId="1491" xr:uid="{00000000-0005-0000-0000-0000F8030000}"/>
    <cellStyle name="Accent2 2 3" xfId="1492" xr:uid="{00000000-0005-0000-0000-0000F9030000}"/>
    <cellStyle name="Accent2 20" xfId="1493" xr:uid="{00000000-0005-0000-0000-0000FA030000}"/>
    <cellStyle name="Accent2 21" xfId="1494" xr:uid="{00000000-0005-0000-0000-0000FB030000}"/>
    <cellStyle name="Accent2 22" xfId="1495" xr:uid="{00000000-0005-0000-0000-0000FC030000}"/>
    <cellStyle name="Accent2 3" xfId="636" xr:uid="{00000000-0005-0000-0000-0000FD030000}"/>
    <cellStyle name="Accent2 3 2" xfId="1496" xr:uid="{00000000-0005-0000-0000-0000FE030000}"/>
    <cellStyle name="Accent2 3 3" xfId="1497" xr:uid="{00000000-0005-0000-0000-0000FF030000}"/>
    <cellStyle name="Accent2 4 2" xfId="1498" xr:uid="{00000000-0005-0000-0000-000000040000}"/>
    <cellStyle name="Accent2 4 3" xfId="1499" xr:uid="{00000000-0005-0000-0000-000001040000}"/>
    <cellStyle name="Accent2 5 2" xfId="1500" xr:uid="{00000000-0005-0000-0000-000002040000}"/>
    <cellStyle name="Accent2 5 3" xfId="1501" xr:uid="{00000000-0005-0000-0000-000003040000}"/>
    <cellStyle name="Accent2 6 2" xfId="1502" xr:uid="{00000000-0005-0000-0000-000004040000}"/>
    <cellStyle name="Accent2 6 3" xfId="1503" xr:uid="{00000000-0005-0000-0000-000005040000}"/>
    <cellStyle name="Accent2 7 2" xfId="1504" xr:uid="{00000000-0005-0000-0000-000006040000}"/>
    <cellStyle name="Accent2 7 3" xfId="1505" xr:uid="{00000000-0005-0000-0000-000007040000}"/>
    <cellStyle name="Accent2 8 2" xfId="1506" xr:uid="{00000000-0005-0000-0000-000008040000}"/>
    <cellStyle name="Accent2 8 3" xfId="1507" xr:uid="{00000000-0005-0000-0000-000009040000}"/>
    <cellStyle name="Accent2 9 2" xfId="1508" xr:uid="{00000000-0005-0000-0000-00000A040000}"/>
    <cellStyle name="Accent2 9 3" xfId="1509" xr:uid="{00000000-0005-0000-0000-00000B040000}"/>
    <cellStyle name="Accent3" xfId="159" builtinId="37" customBuiltin="1"/>
    <cellStyle name="Accent3 10 2" xfId="1510" xr:uid="{00000000-0005-0000-0000-00000D040000}"/>
    <cellStyle name="Accent3 10 3" xfId="1511" xr:uid="{00000000-0005-0000-0000-00000E040000}"/>
    <cellStyle name="Accent3 11 2" xfId="1512" xr:uid="{00000000-0005-0000-0000-00000F040000}"/>
    <cellStyle name="Accent3 11 3" xfId="1513" xr:uid="{00000000-0005-0000-0000-000010040000}"/>
    <cellStyle name="Accent3 12 2" xfId="1514" xr:uid="{00000000-0005-0000-0000-000011040000}"/>
    <cellStyle name="Accent3 12 3" xfId="1515" xr:uid="{00000000-0005-0000-0000-000012040000}"/>
    <cellStyle name="Accent3 13 2" xfId="1516" xr:uid="{00000000-0005-0000-0000-000013040000}"/>
    <cellStyle name="Accent3 13 3" xfId="1517" xr:uid="{00000000-0005-0000-0000-000014040000}"/>
    <cellStyle name="Accent3 14 2" xfId="1518" xr:uid="{00000000-0005-0000-0000-000015040000}"/>
    <cellStyle name="Accent3 14 3" xfId="1519" xr:uid="{00000000-0005-0000-0000-000016040000}"/>
    <cellStyle name="Accent3 15" xfId="1520" xr:uid="{00000000-0005-0000-0000-000017040000}"/>
    <cellStyle name="Accent3 15 2" xfId="1521" xr:uid="{00000000-0005-0000-0000-000018040000}"/>
    <cellStyle name="Accent3 15 3" xfId="1522" xr:uid="{00000000-0005-0000-0000-000019040000}"/>
    <cellStyle name="Accent3 15 4" xfId="1523" xr:uid="{00000000-0005-0000-0000-00001A040000}"/>
    <cellStyle name="Accent3 15 5" xfId="1524" xr:uid="{00000000-0005-0000-0000-00001B040000}"/>
    <cellStyle name="Accent3 15 6" xfId="1525" xr:uid="{00000000-0005-0000-0000-00001C040000}"/>
    <cellStyle name="Accent3 15 7" xfId="1526" xr:uid="{00000000-0005-0000-0000-00001D040000}"/>
    <cellStyle name="Accent3 16" xfId="1527" xr:uid="{00000000-0005-0000-0000-00001E040000}"/>
    <cellStyle name="Accent3 17" xfId="1528" xr:uid="{00000000-0005-0000-0000-00001F040000}"/>
    <cellStyle name="Accent3 18" xfId="1529" xr:uid="{00000000-0005-0000-0000-000020040000}"/>
    <cellStyle name="Accent3 19" xfId="1530" xr:uid="{00000000-0005-0000-0000-000021040000}"/>
    <cellStyle name="Accent3 2" xfId="414" xr:uid="{00000000-0005-0000-0000-000022040000}"/>
    <cellStyle name="Accent3 2 2" xfId="447" xr:uid="{00000000-0005-0000-0000-000023040000}"/>
    <cellStyle name="Accent3 2 2 2" xfId="1531" xr:uid="{00000000-0005-0000-0000-000024040000}"/>
    <cellStyle name="Accent3 2 3" xfId="1532" xr:uid="{00000000-0005-0000-0000-000025040000}"/>
    <cellStyle name="Accent3 20" xfId="1533" xr:uid="{00000000-0005-0000-0000-000026040000}"/>
    <cellStyle name="Accent3 21" xfId="1534" xr:uid="{00000000-0005-0000-0000-000027040000}"/>
    <cellStyle name="Accent3 22" xfId="1535" xr:uid="{00000000-0005-0000-0000-000028040000}"/>
    <cellStyle name="Accent3 3" xfId="637" xr:uid="{00000000-0005-0000-0000-000029040000}"/>
    <cellStyle name="Accent3 3 2" xfId="1536" xr:uid="{00000000-0005-0000-0000-00002A040000}"/>
    <cellStyle name="Accent3 3 3" xfId="1537" xr:uid="{00000000-0005-0000-0000-00002B040000}"/>
    <cellStyle name="Accent3 4 2" xfId="1538" xr:uid="{00000000-0005-0000-0000-00002C040000}"/>
    <cellStyle name="Accent3 4 3" xfId="1539" xr:uid="{00000000-0005-0000-0000-00002D040000}"/>
    <cellStyle name="Accent3 5 2" xfId="1540" xr:uid="{00000000-0005-0000-0000-00002E040000}"/>
    <cellStyle name="Accent3 5 3" xfId="1541" xr:uid="{00000000-0005-0000-0000-00002F040000}"/>
    <cellStyle name="Accent3 6 2" xfId="1542" xr:uid="{00000000-0005-0000-0000-000030040000}"/>
    <cellStyle name="Accent3 6 3" xfId="1543" xr:uid="{00000000-0005-0000-0000-000031040000}"/>
    <cellStyle name="Accent3 7 2" xfId="1544" xr:uid="{00000000-0005-0000-0000-000032040000}"/>
    <cellStyle name="Accent3 7 3" xfId="1545" xr:uid="{00000000-0005-0000-0000-000033040000}"/>
    <cellStyle name="Accent3 8 2" xfId="1546" xr:uid="{00000000-0005-0000-0000-000034040000}"/>
    <cellStyle name="Accent3 8 3" xfId="1547" xr:uid="{00000000-0005-0000-0000-000035040000}"/>
    <cellStyle name="Accent3 9 2" xfId="1548" xr:uid="{00000000-0005-0000-0000-000036040000}"/>
    <cellStyle name="Accent3 9 3" xfId="1549" xr:uid="{00000000-0005-0000-0000-000037040000}"/>
    <cellStyle name="Accent4" xfId="163" builtinId="41" customBuiltin="1"/>
    <cellStyle name="Accent4 10 2" xfId="1550" xr:uid="{00000000-0005-0000-0000-000039040000}"/>
    <cellStyle name="Accent4 10 3" xfId="1551" xr:uid="{00000000-0005-0000-0000-00003A040000}"/>
    <cellStyle name="Accent4 11 2" xfId="1552" xr:uid="{00000000-0005-0000-0000-00003B040000}"/>
    <cellStyle name="Accent4 11 3" xfId="1553" xr:uid="{00000000-0005-0000-0000-00003C040000}"/>
    <cellStyle name="Accent4 12 2" xfId="1554" xr:uid="{00000000-0005-0000-0000-00003D040000}"/>
    <cellStyle name="Accent4 12 3" xfId="1555" xr:uid="{00000000-0005-0000-0000-00003E040000}"/>
    <cellStyle name="Accent4 13 2" xfId="1556" xr:uid="{00000000-0005-0000-0000-00003F040000}"/>
    <cellStyle name="Accent4 13 3" xfId="1557" xr:uid="{00000000-0005-0000-0000-000040040000}"/>
    <cellStyle name="Accent4 14 2" xfId="1558" xr:uid="{00000000-0005-0000-0000-000041040000}"/>
    <cellStyle name="Accent4 14 3" xfId="1559" xr:uid="{00000000-0005-0000-0000-000042040000}"/>
    <cellStyle name="Accent4 15" xfId="1560" xr:uid="{00000000-0005-0000-0000-000043040000}"/>
    <cellStyle name="Accent4 15 2" xfId="1561" xr:uid="{00000000-0005-0000-0000-000044040000}"/>
    <cellStyle name="Accent4 15 3" xfId="1562" xr:uid="{00000000-0005-0000-0000-000045040000}"/>
    <cellStyle name="Accent4 15 4" xfId="1563" xr:uid="{00000000-0005-0000-0000-000046040000}"/>
    <cellStyle name="Accent4 15 5" xfId="1564" xr:uid="{00000000-0005-0000-0000-000047040000}"/>
    <cellStyle name="Accent4 15 6" xfId="1565" xr:uid="{00000000-0005-0000-0000-000048040000}"/>
    <cellStyle name="Accent4 15 7" xfId="1566" xr:uid="{00000000-0005-0000-0000-000049040000}"/>
    <cellStyle name="Accent4 16" xfId="1567" xr:uid="{00000000-0005-0000-0000-00004A040000}"/>
    <cellStyle name="Accent4 17" xfId="1568" xr:uid="{00000000-0005-0000-0000-00004B040000}"/>
    <cellStyle name="Accent4 18" xfId="1569" xr:uid="{00000000-0005-0000-0000-00004C040000}"/>
    <cellStyle name="Accent4 19" xfId="1570" xr:uid="{00000000-0005-0000-0000-00004D040000}"/>
    <cellStyle name="Accent4 2" xfId="418" xr:uid="{00000000-0005-0000-0000-00004E040000}"/>
    <cellStyle name="Accent4 2 2" xfId="512" xr:uid="{00000000-0005-0000-0000-00004F040000}"/>
    <cellStyle name="Accent4 2 2 2" xfId="1571" xr:uid="{00000000-0005-0000-0000-000050040000}"/>
    <cellStyle name="Accent4 2 3" xfId="1572" xr:uid="{00000000-0005-0000-0000-000051040000}"/>
    <cellStyle name="Accent4 20" xfId="1573" xr:uid="{00000000-0005-0000-0000-000052040000}"/>
    <cellStyle name="Accent4 21" xfId="1574" xr:uid="{00000000-0005-0000-0000-000053040000}"/>
    <cellStyle name="Accent4 22" xfId="1575" xr:uid="{00000000-0005-0000-0000-000054040000}"/>
    <cellStyle name="Accent4 3" xfId="638" xr:uid="{00000000-0005-0000-0000-000055040000}"/>
    <cellStyle name="Accent4 3 2" xfId="1576" xr:uid="{00000000-0005-0000-0000-000056040000}"/>
    <cellStyle name="Accent4 3 3" xfId="1577" xr:uid="{00000000-0005-0000-0000-000057040000}"/>
    <cellStyle name="Accent4 4 2" xfId="1578" xr:uid="{00000000-0005-0000-0000-000058040000}"/>
    <cellStyle name="Accent4 4 3" xfId="1579" xr:uid="{00000000-0005-0000-0000-000059040000}"/>
    <cellStyle name="Accent4 5 2" xfId="1580" xr:uid="{00000000-0005-0000-0000-00005A040000}"/>
    <cellStyle name="Accent4 5 3" xfId="1581" xr:uid="{00000000-0005-0000-0000-00005B040000}"/>
    <cellStyle name="Accent4 6 2" xfId="1582" xr:uid="{00000000-0005-0000-0000-00005C040000}"/>
    <cellStyle name="Accent4 6 3" xfId="1583" xr:uid="{00000000-0005-0000-0000-00005D040000}"/>
    <cellStyle name="Accent4 7 2" xfId="1584" xr:uid="{00000000-0005-0000-0000-00005E040000}"/>
    <cellStyle name="Accent4 7 3" xfId="1585" xr:uid="{00000000-0005-0000-0000-00005F040000}"/>
    <cellStyle name="Accent4 8 2" xfId="1586" xr:uid="{00000000-0005-0000-0000-000060040000}"/>
    <cellStyle name="Accent4 8 3" xfId="1587" xr:uid="{00000000-0005-0000-0000-000061040000}"/>
    <cellStyle name="Accent4 9 2" xfId="1588" xr:uid="{00000000-0005-0000-0000-000062040000}"/>
    <cellStyle name="Accent4 9 3" xfId="1589" xr:uid="{00000000-0005-0000-0000-000063040000}"/>
    <cellStyle name="Accent5" xfId="167" builtinId="45" customBuiltin="1"/>
    <cellStyle name="Accent5 10 2" xfId="1590" xr:uid="{00000000-0005-0000-0000-000065040000}"/>
    <cellStyle name="Accent5 10 3" xfId="1591" xr:uid="{00000000-0005-0000-0000-000066040000}"/>
    <cellStyle name="Accent5 11 2" xfId="1592" xr:uid="{00000000-0005-0000-0000-000067040000}"/>
    <cellStyle name="Accent5 11 3" xfId="1593" xr:uid="{00000000-0005-0000-0000-000068040000}"/>
    <cellStyle name="Accent5 12 2" xfId="1594" xr:uid="{00000000-0005-0000-0000-000069040000}"/>
    <cellStyle name="Accent5 12 3" xfId="1595" xr:uid="{00000000-0005-0000-0000-00006A040000}"/>
    <cellStyle name="Accent5 13 2" xfId="1596" xr:uid="{00000000-0005-0000-0000-00006B040000}"/>
    <cellStyle name="Accent5 13 3" xfId="1597" xr:uid="{00000000-0005-0000-0000-00006C040000}"/>
    <cellStyle name="Accent5 14 2" xfId="1598" xr:uid="{00000000-0005-0000-0000-00006D040000}"/>
    <cellStyle name="Accent5 14 3" xfId="1599" xr:uid="{00000000-0005-0000-0000-00006E040000}"/>
    <cellStyle name="Accent5 15" xfId="1600" xr:uid="{00000000-0005-0000-0000-00006F040000}"/>
    <cellStyle name="Accent5 15 2" xfId="1601" xr:uid="{00000000-0005-0000-0000-000070040000}"/>
    <cellStyle name="Accent5 15 3" xfId="1602" xr:uid="{00000000-0005-0000-0000-000071040000}"/>
    <cellStyle name="Accent5 15 4" xfId="1603" xr:uid="{00000000-0005-0000-0000-000072040000}"/>
    <cellStyle name="Accent5 15 5" xfId="1604" xr:uid="{00000000-0005-0000-0000-000073040000}"/>
    <cellStyle name="Accent5 15 6" xfId="1605" xr:uid="{00000000-0005-0000-0000-000074040000}"/>
    <cellStyle name="Accent5 15 7" xfId="1606" xr:uid="{00000000-0005-0000-0000-000075040000}"/>
    <cellStyle name="Accent5 16" xfId="1607" xr:uid="{00000000-0005-0000-0000-000076040000}"/>
    <cellStyle name="Accent5 17" xfId="1608" xr:uid="{00000000-0005-0000-0000-000077040000}"/>
    <cellStyle name="Accent5 18" xfId="1609" xr:uid="{00000000-0005-0000-0000-000078040000}"/>
    <cellStyle name="Accent5 19" xfId="1610" xr:uid="{00000000-0005-0000-0000-000079040000}"/>
    <cellStyle name="Accent5 2" xfId="422" xr:uid="{00000000-0005-0000-0000-00007A040000}"/>
    <cellStyle name="Accent5 2 2" xfId="503" xr:uid="{00000000-0005-0000-0000-00007B040000}"/>
    <cellStyle name="Accent5 2 2 2" xfId="1611" xr:uid="{00000000-0005-0000-0000-00007C040000}"/>
    <cellStyle name="Accent5 2 3" xfId="1612" xr:uid="{00000000-0005-0000-0000-00007D040000}"/>
    <cellStyle name="Accent5 20" xfId="1613" xr:uid="{00000000-0005-0000-0000-00007E040000}"/>
    <cellStyle name="Accent5 21" xfId="1614" xr:uid="{00000000-0005-0000-0000-00007F040000}"/>
    <cellStyle name="Accent5 22" xfId="1615" xr:uid="{00000000-0005-0000-0000-000080040000}"/>
    <cellStyle name="Accent5 3" xfId="639" xr:uid="{00000000-0005-0000-0000-000081040000}"/>
    <cellStyle name="Accent5 3 2" xfId="1616" xr:uid="{00000000-0005-0000-0000-000082040000}"/>
    <cellStyle name="Accent5 3 3" xfId="1617" xr:uid="{00000000-0005-0000-0000-000083040000}"/>
    <cellStyle name="Accent5 4 2" xfId="1618" xr:uid="{00000000-0005-0000-0000-000084040000}"/>
    <cellStyle name="Accent5 4 3" xfId="1619" xr:uid="{00000000-0005-0000-0000-000085040000}"/>
    <cellStyle name="Accent5 5 2" xfId="1620" xr:uid="{00000000-0005-0000-0000-000086040000}"/>
    <cellStyle name="Accent5 5 3" xfId="1621" xr:uid="{00000000-0005-0000-0000-000087040000}"/>
    <cellStyle name="Accent5 6 2" xfId="1622" xr:uid="{00000000-0005-0000-0000-000088040000}"/>
    <cellStyle name="Accent5 6 3" xfId="1623" xr:uid="{00000000-0005-0000-0000-000089040000}"/>
    <cellStyle name="Accent5 7 2" xfId="1624" xr:uid="{00000000-0005-0000-0000-00008A040000}"/>
    <cellStyle name="Accent5 7 3" xfId="1625" xr:uid="{00000000-0005-0000-0000-00008B040000}"/>
    <cellStyle name="Accent5 8 2" xfId="1626" xr:uid="{00000000-0005-0000-0000-00008C040000}"/>
    <cellStyle name="Accent5 8 3" xfId="1627" xr:uid="{00000000-0005-0000-0000-00008D040000}"/>
    <cellStyle name="Accent5 9 2" xfId="1628" xr:uid="{00000000-0005-0000-0000-00008E040000}"/>
    <cellStyle name="Accent5 9 3" xfId="1629" xr:uid="{00000000-0005-0000-0000-00008F040000}"/>
    <cellStyle name="Accent6" xfId="171" builtinId="49" customBuiltin="1"/>
    <cellStyle name="Accent6 10 2" xfId="1630" xr:uid="{00000000-0005-0000-0000-000091040000}"/>
    <cellStyle name="Accent6 10 3" xfId="1631" xr:uid="{00000000-0005-0000-0000-000092040000}"/>
    <cellStyle name="Accent6 11 2" xfId="1632" xr:uid="{00000000-0005-0000-0000-000093040000}"/>
    <cellStyle name="Accent6 11 3" xfId="1633" xr:uid="{00000000-0005-0000-0000-000094040000}"/>
    <cellStyle name="Accent6 12 2" xfId="1634" xr:uid="{00000000-0005-0000-0000-000095040000}"/>
    <cellStyle name="Accent6 12 3" xfId="1635" xr:uid="{00000000-0005-0000-0000-000096040000}"/>
    <cellStyle name="Accent6 13 2" xfId="1636" xr:uid="{00000000-0005-0000-0000-000097040000}"/>
    <cellStyle name="Accent6 13 3" xfId="1637" xr:uid="{00000000-0005-0000-0000-000098040000}"/>
    <cellStyle name="Accent6 14 2" xfId="1638" xr:uid="{00000000-0005-0000-0000-000099040000}"/>
    <cellStyle name="Accent6 14 3" xfId="1639" xr:uid="{00000000-0005-0000-0000-00009A040000}"/>
    <cellStyle name="Accent6 15" xfId="1640" xr:uid="{00000000-0005-0000-0000-00009B040000}"/>
    <cellStyle name="Accent6 15 2" xfId="1641" xr:uid="{00000000-0005-0000-0000-00009C040000}"/>
    <cellStyle name="Accent6 15 3" xfId="1642" xr:uid="{00000000-0005-0000-0000-00009D040000}"/>
    <cellStyle name="Accent6 15 4" xfId="1643" xr:uid="{00000000-0005-0000-0000-00009E040000}"/>
    <cellStyle name="Accent6 15 5" xfId="1644" xr:uid="{00000000-0005-0000-0000-00009F040000}"/>
    <cellStyle name="Accent6 15 6" xfId="1645" xr:uid="{00000000-0005-0000-0000-0000A0040000}"/>
    <cellStyle name="Accent6 15 7" xfId="1646" xr:uid="{00000000-0005-0000-0000-0000A1040000}"/>
    <cellStyle name="Accent6 16" xfId="1647" xr:uid="{00000000-0005-0000-0000-0000A2040000}"/>
    <cellStyle name="Accent6 17" xfId="1648" xr:uid="{00000000-0005-0000-0000-0000A3040000}"/>
    <cellStyle name="Accent6 18" xfId="1649" xr:uid="{00000000-0005-0000-0000-0000A4040000}"/>
    <cellStyle name="Accent6 19" xfId="1650" xr:uid="{00000000-0005-0000-0000-0000A5040000}"/>
    <cellStyle name="Accent6 2" xfId="426" xr:uid="{00000000-0005-0000-0000-0000A6040000}"/>
    <cellStyle name="Accent6 2 2" xfId="504" xr:uid="{00000000-0005-0000-0000-0000A7040000}"/>
    <cellStyle name="Accent6 2 2 2" xfId="1651" xr:uid="{00000000-0005-0000-0000-0000A8040000}"/>
    <cellStyle name="Accent6 2 3" xfId="1652" xr:uid="{00000000-0005-0000-0000-0000A9040000}"/>
    <cellStyle name="Accent6 20" xfId="1653" xr:uid="{00000000-0005-0000-0000-0000AA040000}"/>
    <cellStyle name="Accent6 21" xfId="1654" xr:uid="{00000000-0005-0000-0000-0000AB040000}"/>
    <cellStyle name="Accent6 22" xfId="1655" xr:uid="{00000000-0005-0000-0000-0000AC040000}"/>
    <cellStyle name="Accent6 3" xfId="640" xr:uid="{00000000-0005-0000-0000-0000AD040000}"/>
    <cellStyle name="Accent6 3 2" xfId="1656" xr:uid="{00000000-0005-0000-0000-0000AE040000}"/>
    <cellStyle name="Accent6 3 3" xfId="1657" xr:uid="{00000000-0005-0000-0000-0000AF040000}"/>
    <cellStyle name="Accent6 4 2" xfId="1658" xr:uid="{00000000-0005-0000-0000-0000B0040000}"/>
    <cellStyle name="Accent6 4 3" xfId="1659" xr:uid="{00000000-0005-0000-0000-0000B1040000}"/>
    <cellStyle name="Accent6 5 2" xfId="1660" xr:uid="{00000000-0005-0000-0000-0000B2040000}"/>
    <cellStyle name="Accent6 5 3" xfId="1661" xr:uid="{00000000-0005-0000-0000-0000B3040000}"/>
    <cellStyle name="Accent6 6 2" xfId="1662" xr:uid="{00000000-0005-0000-0000-0000B4040000}"/>
    <cellStyle name="Accent6 6 3" xfId="1663" xr:uid="{00000000-0005-0000-0000-0000B5040000}"/>
    <cellStyle name="Accent6 7 2" xfId="1664" xr:uid="{00000000-0005-0000-0000-0000B6040000}"/>
    <cellStyle name="Accent6 7 3" xfId="1665" xr:uid="{00000000-0005-0000-0000-0000B7040000}"/>
    <cellStyle name="Accent6 8 2" xfId="1666" xr:uid="{00000000-0005-0000-0000-0000B8040000}"/>
    <cellStyle name="Accent6 8 3" xfId="1667" xr:uid="{00000000-0005-0000-0000-0000B9040000}"/>
    <cellStyle name="Accent6 9 2" xfId="1668" xr:uid="{00000000-0005-0000-0000-0000BA040000}"/>
    <cellStyle name="Accent6 9 3" xfId="1669" xr:uid="{00000000-0005-0000-0000-0000BB040000}"/>
    <cellStyle name="Bad" xfId="143" builtinId="27" customBuiltin="1"/>
    <cellStyle name="Bad 10 2" xfId="1670" xr:uid="{00000000-0005-0000-0000-0000BD040000}"/>
    <cellStyle name="Bad 10 3" xfId="1671" xr:uid="{00000000-0005-0000-0000-0000BE040000}"/>
    <cellStyle name="Bad 11 2" xfId="1672" xr:uid="{00000000-0005-0000-0000-0000BF040000}"/>
    <cellStyle name="Bad 11 3" xfId="1673" xr:uid="{00000000-0005-0000-0000-0000C0040000}"/>
    <cellStyle name="Bad 12 2" xfId="1674" xr:uid="{00000000-0005-0000-0000-0000C1040000}"/>
    <cellStyle name="Bad 12 3" xfId="1675" xr:uid="{00000000-0005-0000-0000-0000C2040000}"/>
    <cellStyle name="Bad 13 2" xfId="1676" xr:uid="{00000000-0005-0000-0000-0000C3040000}"/>
    <cellStyle name="Bad 13 3" xfId="1677" xr:uid="{00000000-0005-0000-0000-0000C4040000}"/>
    <cellStyle name="Bad 14 2" xfId="1678" xr:uid="{00000000-0005-0000-0000-0000C5040000}"/>
    <cellStyle name="Bad 14 3" xfId="1679" xr:uid="{00000000-0005-0000-0000-0000C6040000}"/>
    <cellStyle name="Bad 15" xfId="1680" xr:uid="{00000000-0005-0000-0000-0000C7040000}"/>
    <cellStyle name="Bad 15 2" xfId="1681" xr:uid="{00000000-0005-0000-0000-0000C8040000}"/>
    <cellStyle name="Bad 15 3" xfId="1682" xr:uid="{00000000-0005-0000-0000-0000C9040000}"/>
    <cellStyle name="Bad 15 4" xfId="1683" xr:uid="{00000000-0005-0000-0000-0000CA040000}"/>
    <cellStyle name="Bad 15 5" xfId="1684" xr:uid="{00000000-0005-0000-0000-0000CB040000}"/>
    <cellStyle name="Bad 15 6" xfId="1685" xr:uid="{00000000-0005-0000-0000-0000CC040000}"/>
    <cellStyle name="Bad 15 7" xfId="1686" xr:uid="{00000000-0005-0000-0000-0000CD040000}"/>
    <cellStyle name="Bad 16" xfId="1687" xr:uid="{00000000-0005-0000-0000-0000CE040000}"/>
    <cellStyle name="Bad 17" xfId="1688" xr:uid="{00000000-0005-0000-0000-0000CF040000}"/>
    <cellStyle name="Bad 18" xfId="1689" xr:uid="{00000000-0005-0000-0000-0000D0040000}"/>
    <cellStyle name="Bad 19" xfId="1690" xr:uid="{00000000-0005-0000-0000-0000D1040000}"/>
    <cellStyle name="Bad 2" xfId="395" xr:uid="{00000000-0005-0000-0000-0000D2040000}"/>
    <cellStyle name="Bad 2 2" xfId="582" xr:uid="{00000000-0005-0000-0000-0000D3040000}"/>
    <cellStyle name="Bad 2 2 2" xfId="1691" xr:uid="{00000000-0005-0000-0000-0000D4040000}"/>
    <cellStyle name="Bad 2 3" xfId="1692" xr:uid="{00000000-0005-0000-0000-0000D5040000}"/>
    <cellStyle name="Bad 20" xfId="1693" xr:uid="{00000000-0005-0000-0000-0000D6040000}"/>
    <cellStyle name="Bad 21" xfId="1694" xr:uid="{00000000-0005-0000-0000-0000D7040000}"/>
    <cellStyle name="Bad 22" xfId="1695" xr:uid="{00000000-0005-0000-0000-0000D8040000}"/>
    <cellStyle name="Bad 3" xfId="641" xr:uid="{00000000-0005-0000-0000-0000D9040000}"/>
    <cellStyle name="Bad 3 2" xfId="1696" xr:uid="{00000000-0005-0000-0000-0000DA040000}"/>
    <cellStyle name="Bad 3 3" xfId="1697" xr:uid="{00000000-0005-0000-0000-0000DB040000}"/>
    <cellStyle name="Bad 4 2" xfId="1698" xr:uid="{00000000-0005-0000-0000-0000DC040000}"/>
    <cellStyle name="Bad 4 3" xfId="1699" xr:uid="{00000000-0005-0000-0000-0000DD040000}"/>
    <cellStyle name="Bad 5 2" xfId="1700" xr:uid="{00000000-0005-0000-0000-0000DE040000}"/>
    <cellStyle name="Bad 5 3" xfId="1701" xr:uid="{00000000-0005-0000-0000-0000DF040000}"/>
    <cellStyle name="Bad 6 2" xfId="1702" xr:uid="{00000000-0005-0000-0000-0000E0040000}"/>
    <cellStyle name="Bad 6 3" xfId="1703" xr:uid="{00000000-0005-0000-0000-0000E1040000}"/>
    <cellStyle name="Bad 7 2" xfId="1704" xr:uid="{00000000-0005-0000-0000-0000E2040000}"/>
    <cellStyle name="Bad 7 3" xfId="1705" xr:uid="{00000000-0005-0000-0000-0000E3040000}"/>
    <cellStyle name="Bad 8 2" xfId="1706" xr:uid="{00000000-0005-0000-0000-0000E4040000}"/>
    <cellStyle name="Bad 8 3" xfId="1707" xr:uid="{00000000-0005-0000-0000-0000E5040000}"/>
    <cellStyle name="Bad 9 2" xfId="1708" xr:uid="{00000000-0005-0000-0000-0000E6040000}"/>
    <cellStyle name="Bad 9 3" xfId="1709" xr:uid="{00000000-0005-0000-0000-0000E7040000}"/>
    <cellStyle name="Calculation" xfId="2" builtinId="22" customBuiltin="1"/>
    <cellStyle name="Calculation 10 2" xfId="1710" xr:uid="{00000000-0005-0000-0000-0000E9040000}"/>
    <cellStyle name="Calculation 10 3" xfId="1711" xr:uid="{00000000-0005-0000-0000-0000EA040000}"/>
    <cellStyle name="Calculation 11 2" xfId="1712" xr:uid="{00000000-0005-0000-0000-0000EB040000}"/>
    <cellStyle name="Calculation 11 3" xfId="1713" xr:uid="{00000000-0005-0000-0000-0000EC040000}"/>
    <cellStyle name="Calculation 12 2" xfId="1714" xr:uid="{00000000-0005-0000-0000-0000ED040000}"/>
    <cellStyle name="Calculation 12 3" xfId="1715" xr:uid="{00000000-0005-0000-0000-0000EE040000}"/>
    <cellStyle name="Calculation 13 2" xfId="1716" xr:uid="{00000000-0005-0000-0000-0000EF040000}"/>
    <cellStyle name="Calculation 13 3" xfId="1717" xr:uid="{00000000-0005-0000-0000-0000F0040000}"/>
    <cellStyle name="Calculation 14 2" xfId="1718" xr:uid="{00000000-0005-0000-0000-0000F1040000}"/>
    <cellStyle name="Calculation 14 3" xfId="1719" xr:uid="{00000000-0005-0000-0000-0000F2040000}"/>
    <cellStyle name="Calculation 15" xfId="1720" xr:uid="{00000000-0005-0000-0000-0000F3040000}"/>
    <cellStyle name="Calculation 15 2" xfId="1721" xr:uid="{00000000-0005-0000-0000-0000F4040000}"/>
    <cellStyle name="Calculation 15 3" xfId="1722" xr:uid="{00000000-0005-0000-0000-0000F5040000}"/>
    <cellStyle name="Calculation 15 4" xfId="1723" xr:uid="{00000000-0005-0000-0000-0000F6040000}"/>
    <cellStyle name="Calculation 15 5" xfId="1724" xr:uid="{00000000-0005-0000-0000-0000F7040000}"/>
    <cellStyle name="Calculation 15 6" xfId="1725" xr:uid="{00000000-0005-0000-0000-0000F8040000}"/>
    <cellStyle name="Calculation 15 7" xfId="1726" xr:uid="{00000000-0005-0000-0000-0000F9040000}"/>
    <cellStyle name="Calculation 16" xfId="1727" xr:uid="{00000000-0005-0000-0000-0000FA040000}"/>
    <cellStyle name="Calculation 17" xfId="1728" xr:uid="{00000000-0005-0000-0000-0000FB040000}"/>
    <cellStyle name="Calculation 18" xfId="1729" xr:uid="{00000000-0005-0000-0000-0000FC040000}"/>
    <cellStyle name="Calculation 19" xfId="1730" xr:uid="{00000000-0005-0000-0000-0000FD040000}"/>
    <cellStyle name="Calculation 2" xfId="399" xr:uid="{00000000-0005-0000-0000-0000FE040000}"/>
    <cellStyle name="Calculation 2 2" xfId="599" xr:uid="{00000000-0005-0000-0000-0000FF040000}"/>
    <cellStyle name="Calculation 2 2 2" xfId="1731" xr:uid="{00000000-0005-0000-0000-000000050000}"/>
    <cellStyle name="Calculation 2 3" xfId="1732" xr:uid="{00000000-0005-0000-0000-000001050000}"/>
    <cellStyle name="Calculation 20" xfId="1733" xr:uid="{00000000-0005-0000-0000-000002050000}"/>
    <cellStyle name="Calculation 21" xfId="1734" xr:uid="{00000000-0005-0000-0000-000003050000}"/>
    <cellStyle name="Calculation 22" xfId="1735" xr:uid="{00000000-0005-0000-0000-000004050000}"/>
    <cellStyle name="Calculation 3" xfId="642" xr:uid="{00000000-0005-0000-0000-000005050000}"/>
    <cellStyle name="Calculation 3 2" xfId="1736" xr:uid="{00000000-0005-0000-0000-000006050000}"/>
    <cellStyle name="Calculation 3 3" xfId="1737" xr:uid="{00000000-0005-0000-0000-000007050000}"/>
    <cellStyle name="Calculation 4 2" xfId="1738" xr:uid="{00000000-0005-0000-0000-000008050000}"/>
    <cellStyle name="Calculation 4 3" xfId="1739" xr:uid="{00000000-0005-0000-0000-000009050000}"/>
    <cellStyle name="Calculation 5 2" xfId="1740" xr:uid="{00000000-0005-0000-0000-00000A050000}"/>
    <cellStyle name="Calculation 5 3" xfId="1741" xr:uid="{00000000-0005-0000-0000-00000B050000}"/>
    <cellStyle name="Calculation 6 2" xfId="1742" xr:uid="{00000000-0005-0000-0000-00000C050000}"/>
    <cellStyle name="Calculation 6 3" xfId="1743" xr:uid="{00000000-0005-0000-0000-00000D050000}"/>
    <cellStyle name="Calculation 7 2" xfId="1744" xr:uid="{00000000-0005-0000-0000-00000E050000}"/>
    <cellStyle name="Calculation 7 3" xfId="1745" xr:uid="{00000000-0005-0000-0000-00000F050000}"/>
    <cellStyle name="Calculation 8 2" xfId="1746" xr:uid="{00000000-0005-0000-0000-000010050000}"/>
    <cellStyle name="Calculation 8 3" xfId="1747" xr:uid="{00000000-0005-0000-0000-000011050000}"/>
    <cellStyle name="Calculation 9 2" xfId="1748" xr:uid="{00000000-0005-0000-0000-000012050000}"/>
    <cellStyle name="Calculation 9 3" xfId="1749" xr:uid="{00000000-0005-0000-0000-000013050000}"/>
    <cellStyle name="Check Cell" xfId="147" builtinId="23" customBuiltin="1"/>
    <cellStyle name="Check Cell 10 2" xfId="1750" xr:uid="{00000000-0005-0000-0000-000015050000}"/>
    <cellStyle name="Check Cell 10 3" xfId="1751" xr:uid="{00000000-0005-0000-0000-000016050000}"/>
    <cellStyle name="Check Cell 11 2" xfId="1752" xr:uid="{00000000-0005-0000-0000-000017050000}"/>
    <cellStyle name="Check Cell 11 3" xfId="1753" xr:uid="{00000000-0005-0000-0000-000018050000}"/>
    <cellStyle name="Check Cell 12 2" xfId="1754" xr:uid="{00000000-0005-0000-0000-000019050000}"/>
    <cellStyle name="Check Cell 12 3" xfId="1755" xr:uid="{00000000-0005-0000-0000-00001A050000}"/>
    <cellStyle name="Check Cell 13 2" xfId="1756" xr:uid="{00000000-0005-0000-0000-00001B050000}"/>
    <cellStyle name="Check Cell 13 3" xfId="1757" xr:uid="{00000000-0005-0000-0000-00001C050000}"/>
    <cellStyle name="Check Cell 14 2" xfId="1758" xr:uid="{00000000-0005-0000-0000-00001D050000}"/>
    <cellStyle name="Check Cell 14 3" xfId="1759" xr:uid="{00000000-0005-0000-0000-00001E050000}"/>
    <cellStyle name="Check Cell 15" xfId="1760" xr:uid="{00000000-0005-0000-0000-00001F050000}"/>
    <cellStyle name="Check Cell 15 2" xfId="1761" xr:uid="{00000000-0005-0000-0000-000020050000}"/>
    <cellStyle name="Check Cell 15 3" xfId="1762" xr:uid="{00000000-0005-0000-0000-000021050000}"/>
    <cellStyle name="Check Cell 15 4" xfId="1763" xr:uid="{00000000-0005-0000-0000-000022050000}"/>
    <cellStyle name="Check Cell 15 5" xfId="1764" xr:uid="{00000000-0005-0000-0000-000023050000}"/>
    <cellStyle name="Check Cell 15 6" xfId="1765" xr:uid="{00000000-0005-0000-0000-000024050000}"/>
    <cellStyle name="Check Cell 15 7" xfId="1766" xr:uid="{00000000-0005-0000-0000-000025050000}"/>
    <cellStyle name="Check Cell 16" xfId="1767" xr:uid="{00000000-0005-0000-0000-000026050000}"/>
    <cellStyle name="Check Cell 17" xfId="1768" xr:uid="{00000000-0005-0000-0000-000027050000}"/>
    <cellStyle name="Check Cell 18" xfId="1769" xr:uid="{00000000-0005-0000-0000-000028050000}"/>
    <cellStyle name="Check Cell 19" xfId="1770" xr:uid="{00000000-0005-0000-0000-000029050000}"/>
    <cellStyle name="Check Cell 2" xfId="401" xr:uid="{00000000-0005-0000-0000-00002A050000}"/>
    <cellStyle name="Check Cell 2 2" xfId="584" xr:uid="{00000000-0005-0000-0000-00002B050000}"/>
    <cellStyle name="Check Cell 2 2 2" xfId="1771" xr:uid="{00000000-0005-0000-0000-00002C050000}"/>
    <cellStyle name="Check Cell 2 3" xfId="1772" xr:uid="{00000000-0005-0000-0000-00002D050000}"/>
    <cellStyle name="Check Cell 20" xfId="1773" xr:uid="{00000000-0005-0000-0000-00002E050000}"/>
    <cellStyle name="Check Cell 21" xfId="1774" xr:uid="{00000000-0005-0000-0000-00002F050000}"/>
    <cellStyle name="Check Cell 22" xfId="1775" xr:uid="{00000000-0005-0000-0000-000030050000}"/>
    <cellStyle name="Check Cell 3" xfId="643" xr:uid="{00000000-0005-0000-0000-000031050000}"/>
    <cellStyle name="Check Cell 3 2" xfId="1776" xr:uid="{00000000-0005-0000-0000-000032050000}"/>
    <cellStyle name="Check Cell 3 3" xfId="1777" xr:uid="{00000000-0005-0000-0000-000033050000}"/>
    <cellStyle name="Check Cell 4 2" xfId="1778" xr:uid="{00000000-0005-0000-0000-000034050000}"/>
    <cellStyle name="Check Cell 4 3" xfId="1779" xr:uid="{00000000-0005-0000-0000-000035050000}"/>
    <cellStyle name="Check Cell 5 2" xfId="1780" xr:uid="{00000000-0005-0000-0000-000036050000}"/>
    <cellStyle name="Check Cell 5 3" xfId="1781" xr:uid="{00000000-0005-0000-0000-000037050000}"/>
    <cellStyle name="Check Cell 6 2" xfId="1782" xr:uid="{00000000-0005-0000-0000-000038050000}"/>
    <cellStyle name="Check Cell 6 3" xfId="1783" xr:uid="{00000000-0005-0000-0000-000039050000}"/>
    <cellStyle name="Check Cell 7 2" xfId="1784" xr:uid="{00000000-0005-0000-0000-00003A050000}"/>
    <cellStyle name="Check Cell 7 3" xfId="1785" xr:uid="{00000000-0005-0000-0000-00003B050000}"/>
    <cellStyle name="Check Cell 8 2" xfId="1786" xr:uid="{00000000-0005-0000-0000-00003C050000}"/>
    <cellStyle name="Check Cell 8 3" xfId="1787" xr:uid="{00000000-0005-0000-0000-00003D050000}"/>
    <cellStyle name="Check Cell 9 2" xfId="1788" xr:uid="{00000000-0005-0000-0000-00003E050000}"/>
    <cellStyle name="Check Cell 9 3" xfId="1789" xr:uid="{00000000-0005-0000-0000-00003F050000}"/>
    <cellStyle name="Comma" xfId="4" builtinId="3"/>
    <cellStyle name="Comma 10" xfId="436" xr:uid="{00000000-0005-0000-0000-000041050000}"/>
    <cellStyle name="Comma 10 10" xfId="1791" xr:uid="{00000000-0005-0000-0000-000042050000}"/>
    <cellStyle name="Comma 10 10 2" xfId="602" xr:uid="{00000000-0005-0000-0000-000043050000}"/>
    <cellStyle name="Comma 10 11" xfId="1792" xr:uid="{00000000-0005-0000-0000-000044050000}"/>
    <cellStyle name="Comma 10 12" xfId="1793" xr:uid="{00000000-0005-0000-0000-000045050000}"/>
    <cellStyle name="Comma 10 13" xfId="1794" xr:uid="{00000000-0005-0000-0000-000046050000}"/>
    <cellStyle name="Comma 10 14" xfId="1795" xr:uid="{00000000-0005-0000-0000-000047050000}"/>
    <cellStyle name="Comma 10 15" xfId="1796" xr:uid="{00000000-0005-0000-0000-000048050000}"/>
    <cellStyle name="Comma 10 16" xfId="1797" xr:uid="{00000000-0005-0000-0000-000049050000}"/>
    <cellStyle name="Comma 10 17" xfId="1798" xr:uid="{00000000-0005-0000-0000-00004A050000}"/>
    <cellStyle name="Comma 10 18" xfId="1790" xr:uid="{00000000-0005-0000-0000-00004B050000}"/>
    <cellStyle name="Comma 10 19" xfId="37631" xr:uid="{00000000-0005-0000-0000-00004C050000}"/>
    <cellStyle name="Comma 10 2" xfId="594" xr:uid="{00000000-0005-0000-0000-00004D050000}"/>
    <cellStyle name="Comma 10 2 2" xfId="1800" xr:uid="{00000000-0005-0000-0000-00004E050000}"/>
    <cellStyle name="Comma 10 2 3" xfId="1799" xr:uid="{00000000-0005-0000-0000-00004F050000}"/>
    <cellStyle name="Comma 10 3" xfId="1801" xr:uid="{00000000-0005-0000-0000-000050050000}"/>
    <cellStyle name="Comma 10 3 2" xfId="1802" xr:uid="{00000000-0005-0000-0000-000051050000}"/>
    <cellStyle name="Comma 10 4" xfId="1803" xr:uid="{00000000-0005-0000-0000-000052050000}"/>
    <cellStyle name="Comma 10 4 2" xfId="1804" xr:uid="{00000000-0005-0000-0000-000053050000}"/>
    <cellStyle name="Comma 10 5" xfId="1805" xr:uid="{00000000-0005-0000-0000-000054050000}"/>
    <cellStyle name="Comma 10 5 2" xfId="1806" xr:uid="{00000000-0005-0000-0000-000055050000}"/>
    <cellStyle name="Comma 10 6" xfId="1807" xr:uid="{00000000-0005-0000-0000-000056050000}"/>
    <cellStyle name="Comma 10 7" xfId="1808" xr:uid="{00000000-0005-0000-0000-000057050000}"/>
    <cellStyle name="Comma 10 8" xfId="1809" xr:uid="{00000000-0005-0000-0000-000058050000}"/>
    <cellStyle name="Comma 10 9" xfId="1810" xr:uid="{00000000-0005-0000-0000-000059050000}"/>
    <cellStyle name="Comma 11" xfId="440" xr:uid="{00000000-0005-0000-0000-00005A050000}"/>
    <cellStyle name="Comma 11 2" xfId="1812" xr:uid="{00000000-0005-0000-0000-00005B050000}"/>
    <cellStyle name="Comma 11 2 10" xfId="1813" xr:uid="{00000000-0005-0000-0000-00005C050000}"/>
    <cellStyle name="Comma 11 2 2" xfId="1814" xr:uid="{00000000-0005-0000-0000-00005D050000}"/>
    <cellStyle name="Comma 11 2 3" xfId="1815" xr:uid="{00000000-0005-0000-0000-00005E050000}"/>
    <cellStyle name="Comma 11 2 4" xfId="1816" xr:uid="{00000000-0005-0000-0000-00005F050000}"/>
    <cellStyle name="Comma 11 2 5" xfId="1817" xr:uid="{00000000-0005-0000-0000-000060050000}"/>
    <cellStyle name="Comma 11 2 6" xfId="1818" xr:uid="{00000000-0005-0000-0000-000061050000}"/>
    <cellStyle name="Comma 11 2 7" xfId="1819" xr:uid="{00000000-0005-0000-0000-000062050000}"/>
    <cellStyle name="Comma 11 2 8" xfId="1820" xr:uid="{00000000-0005-0000-0000-000063050000}"/>
    <cellStyle name="Comma 11 2 9" xfId="1821" xr:uid="{00000000-0005-0000-0000-000064050000}"/>
    <cellStyle name="Comma 11 3" xfId="1822" xr:uid="{00000000-0005-0000-0000-000065050000}"/>
    <cellStyle name="Comma 11 3 10" xfId="1823" xr:uid="{00000000-0005-0000-0000-000066050000}"/>
    <cellStyle name="Comma 11 3 2" xfId="1824" xr:uid="{00000000-0005-0000-0000-000067050000}"/>
    <cellStyle name="Comma 11 3 3" xfId="1825" xr:uid="{00000000-0005-0000-0000-000068050000}"/>
    <cellStyle name="Comma 11 3 4" xfId="1826" xr:uid="{00000000-0005-0000-0000-000069050000}"/>
    <cellStyle name="Comma 11 3 5" xfId="1827" xr:uid="{00000000-0005-0000-0000-00006A050000}"/>
    <cellStyle name="Comma 11 3 6" xfId="1828" xr:uid="{00000000-0005-0000-0000-00006B050000}"/>
    <cellStyle name="Comma 11 3 7" xfId="1829" xr:uid="{00000000-0005-0000-0000-00006C050000}"/>
    <cellStyle name="Comma 11 3 8" xfId="1830" xr:uid="{00000000-0005-0000-0000-00006D050000}"/>
    <cellStyle name="Comma 11 3 9" xfId="1831" xr:uid="{00000000-0005-0000-0000-00006E050000}"/>
    <cellStyle name="Comma 11 4" xfId="1832" xr:uid="{00000000-0005-0000-0000-00006F050000}"/>
    <cellStyle name="Comma 11 4 10" xfId="1833" xr:uid="{00000000-0005-0000-0000-000070050000}"/>
    <cellStyle name="Comma 11 4 2" xfId="1834" xr:uid="{00000000-0005-0000-0000-000071050000}"/>
    <cellStyle name="Comma 11 4 3" xfId="1835" xr:uid="{00000000-0005-0000-0000-000072050000}"/>
    <cellStyle name="Comma 11 4 4" xfId="1836" xr:uid="{00000000-0005-0000-0000-000073050000}"/>
    <cellStyle name="Comma 11 4 5" xfId="1837" xr:uid="{00000000-0005-0000-0000-000074050000}"/>
    <cellStyle name="Comma 11 4 6" xfId="1838" xr:uid="{00000000-0005-0000-0000-000075050000}"/>
    <cellStyle name="Comma 11 4 7" xfId="1839" xr:uid="{00000000-0005-0000-0000-000076050000}"/>
    <cellStyle name="Comma 11 4 8" xfId="1840" xr:uid="{00000000-0005-0000-0000-000077050000}"/>
    <cellStyle name="Comma 11 4 9" xfId="1841" xr:uid="{00000000-0005-0000-0000-000078050000}"/>
    <cellStyle name="Comma 11 5" xfId="1842" xr:uid="{00000000-0005-0000-0000-000079050000}"/>
    <cellStyle name="Comma 11 5 10" xfId="1843" xr:uid="{00000000-0005-0000-0000-00007A050000}"/>
    <cellStyle name="Comma 11 5 2" xfId="1844" xr:uid="{00000000-0005-0000-0000-00007B050000}"/>
    <cellStyle name="Comma 11 5 3" xfId="1845" xr:uid="{00000000-0005-0000-0000-00007C050000}"/>
    <cellStyle name="Comma 11 5 4" xfId="1846" xr:uid="{00000000-0005-0000-0000-00007D050000}"/>
    <cellStyle name="Comma 11 5 5" xfId="1847" xr:uid="{00000000-0005-0000-0000-00007E050000}"/>
    <cellStyle name="Comma 11 5 6" xfId="1848" xr:uid="{00000000-0005-0000-0000-00007F050000}"/>
    <cellStyle name="Comma 11 5 7" xfId="1849" xr:uid="{00000000-0005-0000-0000-000080050000}"/>
    <cellStyle name="Comma 11 5 8" xfId="1850" xr:uid="{00000000-0005-0000-0000-000081050000}"/>
    <cellStyle name="Comma 11 5 9" xfId="1851" xr:uid="{00000000-0005-0000-0000-000082050000}"/>
    <cellStyle name="Comma 11 6" xfId="1852" xr:uid="{00000000-0005-0000-0000-000083050000}"/>
    <cellStyle name="Comma 11 6 10" xfId="1853" xr:uid="{00000000-0005-0000-0000-000084050000}"/>
    <cellStyle name="Comma 11 6 2" xfId="1854" xr:uid="{00000000-0005-0000-0000-000085050000}"/>
    <cellStyle name="Comma 11 6 3" xfId="1855" xr:uid="{00000000-0005-0000-0000-000086050000}"/>
    <cellStyle name="Comma 11 6 4" xfId="1856" xr:uid="{00000000-0005-0000-0000-000087050000}"/>
    <cellStyle name="Comma 11 6 5" xfId="1857" xr:uid="{00000000-0005-0000-0000-000088050000}"/>
    <cellStyle name="Comma 11 6 6" xfId="1858" xr:uid="{00000000-0005-0000-0000-000089050000}"/>
    <cellStyle name="Comma 11 6 7" xfId="1859" xr:uid="{00000000-0005-0000-0000-00008A050000}"/>
    <cellStyle name="Comma 11 6 8" xfId="1860" xr:uid="{00000000-0005-0000-0000-00008B050000}"/>
    <cellStyle name="Comma 11 6 9" xfId="1861" xr:uid="{00000000-0005-0000-0000-00008C050000}"/>
    <cellStyle name="Comma 11 7" xfId="1862" xr:uid="{00000000-0005-0000-0000-00008D050000}"/>
    <cellStyle name="Comma 11 7 10" xfId="1863" xr:uid="{00000000-0005-0000-0000-00008E050000}"/>
    <cellStyle name="Comma 11 7 2" xfId="1864" xr:uid="{00000000-0005-0000-0000-00008F050000}"/>
    <cellStyle name="Comma 11 7 3" xfId="1865" xr:uid="{00000000-0005-0000-0000-000090050000}"/>
    <cellStyle name="Comma 11 7 4" xfId="1866" xr:uid="{00000000-0005-0000-0000-000091050000}"/>
    <cellStyle name="Comma 11 7 5" xfId="1867" xr:uid="{00000000-0005-0000-0000-000092050000}"/>
    <cellStyle name="Comma 11 7 6" xfId="1868" xr:uid="{00000000-0005-0000-0000-000093050000}"/>
    <cellStyle name="Comma 11 7 7" xfId="1869" xr:uid="{00000000-0005-0000-0000-000094050000}"/>
    <cellStyle name="Comma 11 7 8" xfId="1870" xr:uid="{00000000-0005-0000-0000-000095050000}"/>
    <cellStyle name="Comma 11 7 9" xfId="1871" xr:uid="{00000000-0005-0000-0000-000096050000}"/>
    <cellStyle name="Comma 11 8" xfId="1872" xr:uid="{00000000-0005-0000-0000-000097050000}"/>
    <cellStyle name="Comma 11 9" xfId="1811" xr:uid="{00000000-0005-0000-0000-000098050000}"/>
    <cellStyle name="Comma 12" xfId="644" xr:uid="{00000000-0005-0000-0000-000099050000}"/>
    <cellStyle name="Comma 12 2" xfId="1874" xr:uid="{00000000-0005-0000-0000-00009A050000}"/>
    <cellStyle name="Comma 12 3" xfId="1873" xr:uid="{00000000-0005-0000-0000-00009B050000}"/>
    <cellStyle name="Comma 13" xfId="663" xr:uid="{00000000-0005-0000-0000-00009C050000}"/>
    <cellStyle name="Comma 13 2" xfId="1876" xr:uid="{00000000-0005-0000-0000-00009D050000}"/>
    <cellStyle name="Comma 13 3" xfId="1875" xr:uid="{00000000-0005-0000-0000-00009E050000}"/>
    <cellStyle name="Comma 14" xfId="669" xr:uid="{00000000-0005-0000-0000-00009F050000}"/>
    <cellStyle name="Comma 14 2" xfId="1878" xr:uid="{00000000-0005-0000-0000-0000A0050000}"/>
    <cellStyle name="Comma 14 3" xfId="1877" xr:uid="{00000000-0005-0000-0000-0000A1050000}"/>
    <cellStyle name="Comma 15" xfId="1879" xr:uid="{00000000-0005-0000-0000-0000A2050000}"/>
    <cellStyle name="Comma 15 2" xfId="1880" xr:uid="{00000000-0005-0000-0000-0000A3050000}"/>
    <cellStyle name="Comma 16" xfId="1881" xr:uid="{00000000-0005-0000-0000-0000A4050000}"/>
    <cellStyle name="Comma 16 2" xfId="1882" xr:uid="{00000000-0005-0000-0000-0000A5050000}"/>
    <cellStyle name="Comma 17" xfId="1883" xr:uid="{00000000-0005-0000-0000-0000A6050000}"/>
    <cellStyle name="Comma 17 2" xfId="1884" xr:uid="{00000000-0005-0000-0000-0000A7050000}"/>
    <cellStyle name="Comma 18" xfId="1885" xr:uid="{00000000-0005-0000-0000-0000A8050000}"/>
    <cellStyle name="Comma 18 2" xfId="1886" xr:uid="{00000000-0005-0000-0000-0000A9050000}"/>
    <cellStyle name="Comma 19" xfId="1887" xr:uid="{00000000-0005-0000-0000-0000AA050000}"/>
    <cellStyle name="Comma 19 2" xfId="1888" xr:uid="{00000000-0005-0000-0000-0000AB050000}"/>
    <cellStyle name="Comma 2" xfId="8" xr:uid="{00000000-0005-0000-0000-0000AC050000}"/>
    <cellStyle name="Comma 2 10" xfId="1890" xr:uid="{00000000-0005-0000-0000-0000AD050000}"/>
    <cellStyle name="Comma 2 11" xfId="1891" xr:uid="{00000000-0005-0000-0000-0000AE050000}"/>
    <cellStyle name="Comma 2 12" xfId="1892" xr:uid="{00000000-0005-0000-0000-0000AF050000}"/>
    <cellStyle name="Comma 2 13" xfId="1893" xr:uid="{00000000-0005-0000-0000-0000B0050000}"/>
    <cellStyle name="Comma 2 14" xfId="1894" xr:uid="{00000000-0005-0000-0000-0000B1050000}"/>
    <cellStyle name="Comma 2 15" xfId="1895" xr:uid="{00000000-0005-0000-0000-0000B2050000}"/>
    <cellStyle name="Comma 2 16" xfId="1896" xr:uid="{00000000-0005-0000-0000-0000B3050000}"/>
    <cellStyle name="Comma 2 17" xfId="1897" xr:uid="{00000000-0005-0000-0000-0000B4050000}"/>
    <cellStyle name="Comma 2 18" xfId="1898" xr:uid="{00000000-0005-0000-0000-0000B5050000}"/>
    <cellStyle name="Comma 2 19" xfId="1899" xr:uid="{00000000-0005-0000-0000-0000B6050000}"/>
    <cellStyle name="Comma 2 2" xfId="286" xr:uid="{00000000-0005-0000-0000-0000B7050000}"/>
    <cellStyle name="Comma 2 2 10" xfId="1901" xr:uid="{00000000-0005-0000-0000-0000B8050000}"/>
    <cellStyle name="Comma 2 2 11" xfId="1902" xr:uid="{00000000-0005-0000-0000-0000B9050000}"/>
    <cellStyle name="Comma 2 2 12" xfId="1903" xr:uid="{00000000-0005-0000-0000-0000BA050000}"/>
    <cellStyle name="Comma 2 2 13" xfId="1904" xr:uid="{00000000-0005-0000-0000-0000BB050000}"/>
    <cellStyle name="Comma 2 2 14" xfId="1905" xr:uid="{00000000-0005-0000-0000-0000BC050000}"/>
    <cellStyle name="Comma 2 2 15" xfId="1906" xr:uid="{00000000-0005-0000-0000-0000BD050000}"/>
    <cellStyle name="Comma 2 2 16" xfId="1907" xr:uid="{00000000-0005-0000-0000-0000BE050000}"/>
    <cellStyle name="Comma 2 2 17" xfId="1908" xr:uid="{00000000-0005-0000-0000-0000BF050000}"/>
    <cellStyle name="Comma 2 2 18" xfId="1909" xr:uid="{00000000-0005-0000-0000-0000C0050000}"/>
    <cellStyle name="Comma 2 2 19" xfId="1910" xr:uid="{00000000-0005-0000-0000-0000C1050000}"/>
    <cellStyle name="Comma 2 2 2" xfId="178" xr:uid="{00000000-0005-0000-0000-0000C2050000}"/>
    <cellStyle name="Comma 2 2 2 2" xfId="1912" xr:uid="{00000000-0005-0000-0000-0000C3050000}"/>
    <cellStyle name="Comma 2 2 2 3" xfId="1913" xr:uid="{00000000-0005-0000-0000-0000C4050000}"/>
    <cellStyle name="Comma 2 2 2 4" xfId="1914" xr:uid="{00000000-0005-0000-0000-0000C5050000}"/>
    <cellStyle name="Comma 2 2 2 5" xfId="1911" xr:uid="{00000000-0005-0000-0000-0000C6050000}"/>
    <cellStyle name="Comma 2 2 2 6" xfId="605" xr:uid="{00000000-0005-0000-0000-0000C7050000}"/>
    <cellStyle name="Comma 2 2 20" xfId="1915" xr:uid="{00000000-0005-0000-0000-0000C8050000}"/>
    <cellStyle name="Comma 2 2 21" xfId="1916" xr:uid="{00000000-0005-0000-0000-0000C9050000}"/>
    <cellStyle name="Comma 2 2 22" xfId="1917" xr:uid="{00000000-0005-0000-0000-0000CA050000}"/>
    <cellStyle name="Comma 2 2 23" xfId="1918" xr:uid="{00000000-0005-0000-0000-0000CB050000}"/>
    <cellStyle name="Comma 2 2 24" xfId="1919" xr:uid="{00000000-0005-0000-0000-0000CC050000}"/>
    <cellStyle name="Comma 2 2 25" xfId="1920" xr:uid="{00000000-0005-0000-0000-0000CD050000}"/>
    <cellStyle name="Comma 2 2 26" xfId="1921" xr:uid="{00000000-0005-0000-0000-0000CE050000}"/>
    <cellStyle name="Comma 2 2 27" xfId="1922" xr:uid="{00000000-0005-0000-0000-0000CF050000}"/>
    <cellStyle name="Comma 2 2 28" xfId="1923" xr:uid="{00000000-0005-0000-0000-0000D0050000}"/>
    <cellStyle name="Comma 2 2 29" xfId="1924" xr:uid="{00000000-0005-0000-0000-0000D1050000}"/>
    <cellStyle name="Comma 2 2 3" xfId="1925" xr:uid="{00000000-0005-0000-0000-0000D2050000}"/>
    <cellStyle name="Comma 2 2 30" xfId="1926" xr:uid="{00000000-0005-0000-0000-0000D3050000}"/>
    <cellStyle name="Comma 2 2 31" xfId="1927" xr:uid="{00000000-0005-0000-0000-0000D4050000}"/>
    <cellStyle name="Comma 2 2 32" xfId="1900" xr:uid="{00000000-0005-0000-0000-0000D5050000}"/>
    <cellStyle name="Comma 2 2 4" xfId="1928" xr:uid="{00000000-0005-0000-0000-0000D6050000}"/>
    <cellStyle name="Comma 2 2 5" xfId="1929" xr:uid="{00000000-0005-0000-0000-0000D7050000}"/>
    <cellStyle name="Comma 2 2 6" xfId="1930" xr:uid="{00000000-0005-0000-0000-0000D8050000}"/>
    <cellStyle name="Comma 2 2 7" xfId="1931" xr:uid="{00000000-0005-0000-0000-0000D9050000}"/>
    <cellStyle name="Comma 2 2 8" xfId="1932" xr:uid="{00000000-0005-0000-0000-0000DA050000}"/>
    <cellStyle name="Comma 2 2 9" xfId="1933" xr:uid="{00000000-0005-0000-0000-0000DB050000}"/>
    <cellStyle name="Comma 2 20" xfId="1934" xr:uid="{00000000-0005-0000-0000-0000DC050000}"/>
    <cellStyle name="Comma 2 21" xfId="1935" xr:uid="{00000000-0005-0000-0000-0000DD050000}"/>
    <cellStyle name="Comma 2 22" xfId="1936" xr:uid="{00000000-0005-0000-0000-0000DE050000}"/>
    <cellStyle name="Comma 2 23" xfId="1937" xr:uid="{00000000-0005-0000-0000-0000DF050000}"/>
    <cellStyle name="Comma 2 24" xfId="1938" xr:uid="{00000000-0005-0000-0000-0000E0050000}"/>
    <cellStyle name="Comma 2 25" xfId="1939" xr:uid="{00000000-0005-0000-0000-0000E1050000}"/>
    <cellStyle name="Comma 2 26" xfId="1940" xr:uid="{00000000-0005-0000-0000-0000E2050000}"/>
    <cellStyle name="Comma 2 27" xfId="1941" xr:uid="{00000000-0005-0000-0000-0000E3050000}"/>
    <cellStyle name="Comma 2 28" xfId="1942" xr:uid="{00000000-0005-0000-0000-0000E4050000}"/>
    <cellStyle name="Comma 2 29" xfId="1943" xr:uid="{00000000-0005-0000-0000-0000E5050000}"/>
    <cellStyle name="Comma 2 3" xfId="326" xr:uid="{00000000-0005-0000-0000-0000E6050000}"/>
    <cellStyle name="Comma 2 3 10" xfId="1944" xr:uid="{00000000-0005-0000-0000-0000E7050000}"/>
    <cellStyle name="Comma 2 3 11" xfId="1945" xr:uid="{00000000-0005-0000-0000-0000E8050000}"/>
    <cellStyle name="Comma 2 3 12" xfId="1946" xr:uid="{00000000-0005-0000-0000-0000E9050000}"/>
    <cellStyle name="Comma 2 3 13" xfId="380" xr:uid="{00000000-0005-0000-0000-0000EA050000}"/>
    <cellStyle name="Comma 2 3 2" xfId="572" xr:uid="{00000000-0005-0000-0000-0000EB050000}"/>
    <cellStyle name="Comma 2 3 2 2" xfId="1948" xr:uid="{00000000-0005-0000-0000-0000EC050000}"/>
    <cellStyle name="Comma 2 3 2 3" xfId="1949" xr:uid="{00000000-0005-0000-0000-0000ED050000}"/>
    <cellStyle name="Comma 2 3 2 4" xfId="1950" xr:uid="{00000000-0005-0000-0000-0000EE050000}"/>
    <cellStyle name="Comma 2 3 2 5" xfId="1947" xr:uid="{00000000-0005-0000-0000-0000EF050000}"/>
    <cellStyle name="Comma 2 3 3" xfId="453" xr:uid="{00000000-0005-0000-0000-0000F0050000}"/>
    <cellStyle name="Comma 2 3 3 2" xfId="597" xr:uid="{00000000-0005-0000-0000-0000F1050000}"/>
    <cellStyle name="Comma 2 3 4" xfId="1951" xr:uid="{00000000-0005-0000-0000-0000F2050000}"/>
    <cellStyle name="Comma 2 3 5" xfId="1952" xr:uid="{00000000-0005-0000-0000-0000F3050000}"/>
    <cellStyle name="Comma 2 3 6" xfId="1953" xr:uid="{00000000-0005-0000-0000-0000F4050000}"/>
    <cellStyle name="Comma 2 3 7" xfId="1954" xr:uid="{00000000-0005-0000-0000-0000F5050000}"/>
    <cellStyle name="Comma 2 3 8" xfId="1955" xr:uid="{00000000-0005-0000-0000-0000F6050000}"/>
    <cellStyle name="Comma 2 3 9" xfId="1956" xr:uid="{00000000-0005-0000-0000-0000F7050000}"/>
    <cellStyle name="Comma 2 30" xfId="1957" xr:uid="{00000000-0005-0000-0000-0000F8050000}"/>
    <cellStyle name="Comma 2 31" xfId="1958" xr:uid="{00000000-0005-0000-0000-0000F9050000}"/>
    <cellStyle name="Comma 2 32" xfId="1959" xr:uid="{00000000-0005-0000-0000-0000FA050000}"/>
    <cellStyle name="Comma 2 33" xfId="1960" xr:uid="{00000000-0005-0000-0000-0000FB050000}"/>
    <cellStyle name="Comma 2 34" xfId="1961" xr:uid="{00000000-0005-0000-0000-0000FC050000}"/>
    <cellStyle name="Comma 2 35" xfId="1962" xr:uid="{00000000-0005-0000-0000-0000FD050000}"/>
    <cellStyle name="Comma 2 36" xfId="1963" xr:uid="{00000000-0005-0000-0000-0000FE050000}"/>
    <cellStyle name="Comma 2 37" xfId="1964" xr:uid="{00000000-0005-0000-0000-0000FF050000}"/>
    <cellStyle name="Comma 2 38" xfId="1965" xr:uid="{00000000-0005-0000-0000-000000060000}"/>
    <cellStyle name="Comma 2 39" xfId="1966" xr:uid="{00000000-0005-0000-0000-000001060000}"/>
    <cellStyle name="Comma 2 4" xfId="483" xr:uid="{00000000-0005-0000-0000-000002060000}"/>
    <cellStyle name="Comma 2 4 2" xfId="1967" xr:uid="{00000000-0005-0000-0000-000003060000}"/>
    <cellStyle name="Comma 2 40" xfId="1968" xr:uid="{00000000-0005-0000-0000-000004060000}"/>
    <cellStyle name="Comma 2 41" xfId="1969" xr:uid="{00000000-0005-0000-0000-000005060000}"/>
    <cellStyle name="Comma 2 42" xfId="1970" xr:uid="{00000000-0005-0000-0000-000006060000}"/>
    <cellStyle name="Comma 2 43" xfId="1971" xr:uid="{00000000-0005-0000-0000-000007060000}"/>
    <cellStyle name="Comma 2 43 2" xfId="21159" xr:uid="{00000000-0005-0000-0000-000008060000}"/>
    <cellStyle name="Comma 2 44" xfId="1972" xr:uid="{00000000-0005-0000-0000-000009060000}"/>
    <cellStyle name="Comma 2 44 2" xfId="21160" xr:uid="{00000000-0005-0000-0000-00000A060000}"/>
    <cellStyle name="Comma 2 45" xfId="1973" xr:uid="{00000000-0005-0000-0000-00000B060000}"/>
    <cellStyle name="Comma 2 45 2" xfId="21161" xr:uid="{00000000-0005-0000-0000-00000C060000}"/>
    <cellStyle name="Comma 2 46" xfId="1974" xr:uid="{00000000-0005-0000-0000-00000D060000}"/>
    <cellStyle name="Comma 2 46 2" xfId="21162" xr:uid="{00000000-0005-0000-0000-00000E060000}"/>
    <cellStyle name="Comma 2 47" xfId="1975" xr:uid="{00000000-0005-0000-0000-00000F060000}"/>
    <cellStyle name="Comma 2 47 2" xfId="21163" xr:uid="{00000000-0005-0000-0000-000010060000}"/>
    <cellStyle name="Comma 2 48" xfId="1976" xr:uid="{00000000-0005-0000-0000-000011060000}"/>
    <cellStyle name="Comma 2 48 2" xfId="21164" xr:uid="{00000000-0005-0000-0000-000012060000}"/>
    <cellStyle name="Comma 2 49" xfId="1977" xr:uid="{00000000-0005-0000-0000-000013060000}"/>
    <cellStyle name="Comma 2 49 2" xfId="21165" xr:uid="{00000000-0005-0000-0000-000014060000}"/>
    <cellStyle name="Comma 2 5" xfId="1978" xr:uid="{00000000-0005-0000-0000-000015060000}"/>
    <cellStyle name="Comma 2 50" xfId="1979" xr:uid="{00000000-0005-0000-0000-000016060000}"/>
    <cellStyle name="Comma 2 50 2" xfId="21166" xr:uid="{00000000-0005-0000-0000-000017060000}"/>
    <cellStyle name="Comma 2 51" xfId="1980" xr:uid="{00000000-0005-0000-0000-000018060000}"/>
    <cellStyle name="Comma 2 51 2" xfId="21167" xr:uid="{00000000-0005-0000-0000-000019060000}"/>
    <cellStyle name="Comma 2 52" xfId="1981" xr:uid="{00000000-0005-0000-0000-00001A060000}"/>
    <cellStyle name="Comma 2 52 2" xfId="21168" xr:uid="{00000000-0005-0000-0000-00001B060000}"/>
    <cellStyle name="Comma 2 53" xfId="1982" xr:uid="{00000000-0005-0000-0000-00001C060000}"/>
    <cellStyle name="Comma 2 53 2" xfId="21169" xr:uid="{00000000-0005-0000-0000-00001D060000}"/>
    <cellStyle name="Comma 2 54" xfId="1983" xr:uid="{00000000-0005-0000-0000-00001E060000}"/>
    <cellStyle name="Comma 2 54 2" xfId="21170" xr:uid="{00000000-0005-0000-0000-00001F060000}"/>
    <cellStyle name="Comma 2 55" xfId="1984" xr:uid="{00000000-0005-0000-0000-000020060000}"/>
    <cellStyle name="Comma 2 55 2" xfId="21171" xr:uid="{00000000-0005-0000-0000-000021060000}"/>
    <cellStyle name="Comma 2 56" xfId="1889" xr:uid="{00000000-0005-0000-0000-000022060000}"/>
    <cellStyle name="Comma 2 56 2" xfId="37632" xr:uid="{00000000-0005-0000-0000-000023060000}"/>
    <cellStyle name="Comma 2 57" xfId="21158" xr:uid="{00000000-0005-0000-0000-000024060000}"/>
    <cellStyle name="Comma 2 6" xfId="1985" xr:uid="{00000000-0005-0000-0000-000025060000}"/>
    <cellStyle name="Comma 2 7" xfId="1986" xr:uid="{00000000-0005-0000-0000-000026060000}"/>
    <cellStyle name="Comma 2 8" xfId="1987" xr:uid="{00000000-0005-0000-0000-000027060000}"/>
    <cellStyle name="Comma 2 9" xfId="1988" xr:uid="{00000000-0005-0000-0000-000028060000}"/>
    <cellStyle name="Comma 20" xfId="1989" xr:uid="{00000000-0005-0000-0000-000029060000}"/>
    <cellStyle name="Comma 20 2" xfId="1990" xr:uid="{00000000-0005-0000-0000-00002A060000}"/>
    <cellStyle name="Comma 21" xfId="1991" xr:uid="{00000000-0005-0000-0000-00002B060000}"/>
    <cellStyle name="Comma 21 2" xfId="1992" xr:uid="{00000000-0005-0000-0000-00002C060000}"/>
    <cellStyle name="Comma 22" xfId="1993" xr:uid="{00000000-0005-0000-0000-00002D060000}"/>
    <cellStyle name="Comma 22 2" xfId="1994" xr:uid="{00000000-0005-0000-0000-00002E060000}"/>
    <cellStyle name="Comma 23" xfId="1995" xr:uid="{00000000-0005-0000-0000-00002F060000}"/>
    <cellStyle name="Comma 24" xfId="1996" xr:uid="{00000000-0005-0000-0000-000030060000}"/>
    <cellStyle name="Comma 25" xfId="1997" xr:uid="{00000000-0005-0000-0000-000031060000}"/>
    <cellStyle name="Comma 26" xfId="1998" xr:uid="{00000000-0005-0000-0000-000032060000}"/>
    <cellStyle name="Comma 27" xfId="1999" xr:uid="{00000000-0005-0000-0000-000033060000}"/>
    <cellStyle name="Comma 28" xfId="2000" xr:uid="{00000000-0005-0000-0000-000034060000}"/>
    <cellStyle name="Comma 29" xfId="2001" xr:uid="{00000000-0005-0000-0000-000035060000}"/>
    <cellStyle name="Comma 3" xfId="9" xr:uid="{00000000-0005-0000-0000-000036060000}"/>
    <cellStyle name="Comma 3 10" xfId="2002" xr:uid="{00000000-0005-0000-0000-000037060000}"/>
    <cellStyle name="Comma 3 11" xfId="2003" xr:uid="{00000000-0005-0000-0000-000038060000}"/>
    <cellStyle name="Comma 3 12" xfId="2004" xr:uid="{00000000-0005-0000-0000-000039060000}"/>
    <cellStyle name="Comma 3 13" xfId="2005" xr:uid="{00000000-0005-0000-0000-00003A060000}"/>
    <cellStyle name="Comma 3 14" xfId="2006" xr:uid="{00000000-0005-0000-0000-00003B060000}"/>
    <cellStyle name="Comma 3 15" xfId="2007" xr:uid="{00000000-0005-0000-0000-00003C060000}"/>
    <cellStyle name="Comma 3 16" xfId="2008" xr:uid="{00000000-0005-0000-0000-00003D060000}"/>
    <cellStyle name="Comma 3 17" xfId="2009" xr:uid="{00000000-0005-0000-0000-00003E060000}"/>
    <cellStyle name="Comma 3 18" xfId="2010" xr:uid="{00000000-0005-0000-0000-00003F060000}"/>
    <cellStyle name="Comma 3 19" xfId="2011" xr:uid="{00000000-0005-0000-0000-000040060000}"/>
    <cellStyle name="Comma 3 2" xfId="175" xr:uid="{00000000-0005-0000-0000-000041060000}"/>
    <cellStyle name="Comma 3 20" xfId="2012" xr:uid="{00000000-0005-0000-0000-000042060000}"/>
    <cellStyle name="Comma 3 21" xfId="2013" xr:uid="{00000000-0005-0000-0000-000043060000}"/>
    <cellStyle name="Comma 3 22" xfId="2014" xr:uid="{00000000-0005-0000-0000-000044060000}"/>
    <cellStyle name="Comma 3 23" xfId="2015" xr:uid="{00000000-0005-0000-0000-000045060000}"/>
    <cellStyle name="Comma 3 24" xfId="2016" xr:uid="{00000000-0005-0000-0000-000046060000}"/>
    <cellStyle name="Comma 3 25" xfId="2017" xr:uid="{00000000-0005-0000-0000-000047060000}"/>
    <cellStyle name="Comma 3 26" xfId="2018" xr:uid="{00000000-0005-0000-0000-000048060000}"/>
    <cellStyle name="Comma 3 27" xfId="2019" xr:uid="{00000000-0005-0000-0000-000049060000}"/>
    <cellStyle name="Comma 3 28" xfId="2020" xr:uid="{00000000-0005-0000-0000-00004A060000}"/>
    <cellStyle name="Comma 3 29" xfId="2021" xr:uid="{00000000-0005-0000-0000-00004B060000}"/>
    <cellStyle name="Comma 3 3" xfId="323" xr:uid="{00000000-0005-0000-0000-00004C060000}"/>
    <cellStyle name="Comma 3 3 2" xfId="2022" xr:uid="{00000000-0005-0000-0000-00004D060000}"/>
    <cellStyle name="Comma 3 30" xfId="2023" xr:uid="{00000000-0005-0000-0000-00004E060000}"/>
    <cellStyle name="Comma 3 30 2" xfId="21173" xr:uid="{00000000-0005-0000-0000-00004F060000}"/>
    <cellStyle name="Comma 3 31" xfId="2024" xr:uid="{00000000-0005-0000-0000-000050060000}"/>
    <cellStyle name="Comma 3 31 2" xfId="21174" xr:uid="{00000000-0005-0000-0000-000051060000}"/>
    <cellStyle name="Comma 3 32" xfId="2025" xr:uid="{00000000-0005-0000-0000-000052060000}"/>
    <cellStyle name="Comma 3 32 2" xfId="21175" xr:uid="{00000000-0005-0000-0000-000053060000}"/>
    <cellStyle name="Comma 3 33" xfId="2026" xr:uid="{00000000-0005-0000-0000-000054060000}"/>
    <cellStyle name="Comma 3 33 2" xfId="21176" xr:uid="{00000000-0005-0000-0000-000055060000}"/>
    <cellStyle name="Comma 3 34" xfId="2027" xr:uid="{00000000-0005-0000-0000-000056060000}"/>
    <cellStyle name="Comma 3 34 2" xfId="21177" xr:uid="{00000000-0005-0000-0000-000057060000}"/>
    <cellStyle name="Comma 3 35" xfId="2028" xr:uid="{00000000-0005-0000-0000-000058060000}"/>
    <cellStyle name="Comma 3 35 2" xfId="21178" xr:uid="{00000000-0005-0000-0000-000059060000}"/>
    <cellStyle name="Comma 3 36" xfId="2029" xr:uid="{00000000-0005-0000-0000-00005A060000}"/>
    <cellStyle name="Comma 3 36 2" xfId="21179" xr:uid="{00000000-0005-0000-0000-00005B060000}"/>
    <cellStyle name="Comma 3 37" xfId="2030" xr:uid="{00000000-0005-0000-0000-00005C060000}"/>
    <cellStyle name="Comma 3 37 2" xfId="21180" xr:uid="{00000000-0005-0000-0000-00005D060000}"/>
    <cellStyle name="Comma 3 38" xfId="2031" xr:uid="{00000000-0005-0000-0000-00005E060000}"/>
    <cellStyle name="Comma 3 38 2" xfId="21181" xr:uid="{00000000-0005-0000-0000-00005F060000}"/>
    <cellStyle name="Comma 3 39" xfId="2032" xr:uid="{00000000-0005-0000-0000-000060060000}"/>
    <cellStyle name="Comma 3 39 2" xfId="21182" xr:uid="{00000000-0005-0000-0000-000061060000}"/>
    <cellStyle name="Comma 3 4" xfId="2033" xr:uid="{00000000-0005-0000-0000-000062060000}"/>
    <cellStyle name="Comma 3 40" xfId="2034" xr:uid="{00000000-0005-0000-0000-000063060000}"/>
    <cellStyle name="Comma 3 40 2" xfId="21183" xr:uid="{00000000-0005-0000-0000-000064060000}"/>
    <cellStyle name="Comma 3 41" xfId="2035" xr:uid="{00000000-0005-0000-0000-000065060000}"/>
    <cellStyle name="Comma 3 41 2" xfId="21184" xr:uid="{00000000-0005-0000-0000-000066060000}"/>
    <cellStyle name="Comma 3 42" xfId="2036" xr:uid="{00000000-0005-0000-0000-000067060000}"/>
    <cellStyle name="Comma 3 42 2" xfId="21185" xr:uid="{00000000-0005-0000-0000-000068060000}"/>
    <cellStyle name="Comma 3 43" xfId="37633" xr:uid="{00000000-0005-0000-0000-000069060000}"/>
    <cellStyle name="Comma 3 44" xfId="21172" xr:uid="{00000000-0005-0000-0000-00006A060000}"/>
    <cellStyle name="Comma 3 5" xfId="2037" xr:uid="{00000000-0005-0000-0000-00006B060000}"/>
    <cellStyle name="Comma 3 6" xfId="2038" xr:uid="{00000000-0005-0000-0000-00006C060000}"/>
    <cellStyle name="Comma 3 7" xfId="2039" xr:uid="{00000000-0005-0000-0000-00006D060000}"/>
    <cellStyle name="Comma 3 8" xfId="2040" xr:uid="{00000000-0005-0000-0000-00006E060000}"/>
    <cellStyle name="Comma 3 9" xfId="2041" xr:uid="{00000000-0005-0000-0000-00006F060000}"/>
    <cellStyle name="Comma 30" xfId="2042" xr:uid="{00000000-0005-0000-0000-000070060000}"/>
    <cellStyle name="Comma 31" xfId="2043" xr:uid="{00000000-0005-0000-0000-000071060000}"/>
    <cellStyle name="Comma 31 2" xfId="2044" xr:uid="{00000000-0005-0000-0000-000072060000}"/>
    <cellStyle name="Comma 31 3" xfId="2045" xr:uid="{00000000-0005-0000-0000-000073060000}"/>
    <cellStyle name="Comma 31 4" xfId="2046" xr:uid="{00000000-0005-0000-0000-000074060000}"/>
    <cellStyle name="Comma 31 5" xfId="2047" xr:uid="{00000000-0005-0000-0000-000075060000}"/>
    <cellStyle name="Comma 31 6" xfId="2048" xr:uid="{00000000-0005-0000-0000-000076060000}"/>
    <cellStyle name="Comma 31 7" xfId="2049" xr:uid="{00000000-0005-0000-0000-000077060000}"/>
    <cellStyle name="Comma 32" xfId="2050" xr:uid="{00000000-0005-0000-0000-000078060000}"/>
    <cellStyle name="Comma 33" xfId="2051" xr:uid="{00000000-0005-0000-0000-000079060000}"/>
    <cellStyle name="Comma 34" xfId="2052" xr:uid="{00000000-0005-0000-0000-00007A060000}"/>
    <cellStyle name="Comma 35" xfId="2053" xr:uid="{00000000-0005-0000-0000-00007B060000}"/>
    <cellStyle name="Comma 36" xfId="2054" xr:uid="{00000000-0005-0000-0000-00007C060000}"/>
    <cellStyle name="Comma 37" xfId="2055" xr:uid="{00000000-0005-0000-0000-00007D060000}"/>
    <cellStyle name="Comma 38" xfId="2056" xr:uid="{00000000-0005-0000-0000-00007E060000}"/>
    <cellStyle name="Comma 39" xfId="2057" xr:uid="{00000000-0005-0000-0000-00007F060000}"/>
    <cellStyle name="Comma 39 2" xfId="2058" xr:uid="{00000000-0005-0000-0000-000080060000}"/>
    <cellStyle name="Comma 4" xfId="10" xr:uid="{00000000-0005-0000-0000-000081060000}"/>
    <cellStyle name="Comma 4 2" xfId="322" xr:uid="{00000000-0005-0000-0000-000082060000}"/>
    <cellStyle name="Comma 4 2 2" xfId="2059" xr:uid="{00000000-0005-0000-0000-000083060000}"/>
    <cellStyle name="Comma 4 3" xfId="309" xr:uid="{00000000-0005-0000-0000-000084060000}"/>
    <cellStyle name="Comma 4 4" xfId="2060" xr:uid="{00000000-0005-0000-0000-000085060000}"/>
    <cellStyle name="Comma 4 5" xfId="2061" xr:uid="{00000000-0005-0000-0000-000086060000}"/>
    <cellStyle name="Comma 4 6" xfId="21147" xr:uid="{00000000-0005-0000-0000-000087060000}"/>
    <cellStyle name="Comma 4 7" xfId="37601" xr:uid="{00000000-0005-0000-0000-000088060000}"/>
    <cellStyle name="Comma 40" xfId="2062" xr:uid="{00000000-0005-0000-0000-000089060000}"/>
    <cellStyle name="Comma 40 2" xfId="2063" xr:uid="{00000000-0005-0000-0000-00008A060000}"/>
    <cellStyle name="Comma 41" xfId="2064" xr:uid="{00000000-0005-0000-0000-00008B060000}"/>
    <cellStyle name="Comma 41 2" xfId="2065" xr:uid="{00000000-0005-0000-0000-00008C060000}"/>
    <cellStyle name="Comma 42" xfId="2066" xr:uid="{00000000-0005-0000-0000-00008D060000}"/>
    <cellStyle name="Comma 42 2" xfId="2067" xr:uid="{00000000-0005-0000-0000-00008E060000}"/>
    <cellStyle name="Comma 43" xfId="2068" xr:uid="{00000000-0005-0000-0000-00008F060000}"/>
    <cellStyle name="Comma 43 10" xfId="2069" xr:uid="{00000000-0005-0000-0000-000090060000}"/>
    <cellStyle name="Comma 43 2" xfId="2070" xr:uid="{00000000-0005-0000-0000-000091060000}"/>
    <cellStyle name="Comma 43 3" xfId="2071" xr:uid="{00000000-0005-0000-0000-000092060000}"/>
    <cellStyle name="Comma 43 4" xfId="2072" xr:uid="{00000000-0005-0000-0000-000093060000}"/>
    <cellStyle name="Comma 43 5" xfId="2073" xr:uid="{00000000-0005-0000-0000-000094060000}"/>
    <cellStyle name="Comma 43 6" xfId="2074" xr:uid="{00000000-0005-0000-0000-000095060000}"/>
    <cellStyle name="Comma 43 7" xfId="2075" xr:uid="{00000000-0005-0000-0000-000096060000}"/>
    <cellStyle name="Comma 43 8" xfId="2076" xr:uid="{00000000-0005-0000-0000-000097060000}"/>
    <cellStyle name="Comma 43 9" xfId="2077" xr:uid="{00000000-0005-0000-0000-000098060000}"/>
    <cellStyle name="Comma 44" xfId="2078" xr:uid="{00000000-0005-0000-0000-000099060000}"/>
    <cellStyle name="Comma 44 10" xfId="2079" xr:uid="{00000000-0005-0000-0000-00009A060000}"/>
    <cellStyle name="Comma 44 2" xfId="2080" xr:uid="{00000000-0005-0000-0000-00009B060000}"/>
    <cellStyle name="Comma 44 3" xfId="2081" xr:uid="{00000000-0005-0000-0000-00009C060000}"/>
    <cellStyle name="Comma 44 4" xfId="2082" xr:uid="{00000000-0005-0000-0000-00009D060000}"/>
    <cellStyle name="Comma 44 5" xfId="2083" xr:uid="{00000000-0005-0000-0000-00009E060000}"/>
    <cellStyle name="Comma 44 6" xfId="2084" xr:uid="{00000000-0005-0000-0000-00009F060000}"/>
    <cellStyle name="Comma 44 7" xfId="2085" xr:uid="{00000000-0005-0000-0000-0000A0060000}"/>
    <cellStyle name="Comma 44 8" xfId="2086" xr:uid="{00000000-0005-0000-0000-0000A1060000}"/>
    <cellStyle name="Comma 44 9" xfId="2087" xr:uid="{00000000-0005-0000-0000-0000A2060000}"/>
    <cellStyle name="Comma 45" xfId="2088" xr:uid="{00000000-0005-0000-0000-0000A3060000}"/>
    <cellStyle name="Comma 45 10" xfId="2089" xr:uid="{00000000-0005-0000-0000-0000A4060000}"/>
    <cellStyle name="Comma 45 2" xfId="2090" xr:uid="{00000000-0005-0000-0000-0000A5060000}"/>
    <cellStyle name="Comma 45 3" xfId="2091" xr:uid="{00000000-0005-0000-0000-0000A6060000}"/>
    <cellStyle name="Comma 45 4" xfId="2092" xr:uid="{00000000-0005-0000-0000-0000A7060000}"/>
    <cellStyle name="Comma 45 5" xfId="2093" xr:uid="{00000000-0005-0000-0000-0000A8060000}"/>
    <cellStyle name="Comma 45 6" xfId="2094" xr:uid="{00000000-0005-0000-0000-0000A9060000}"/>
    <cellStyle name="Comma 45 7" xfId="2095" xr:uid="{00000000-0005-0000-0000-0000AA060000}"/>
    <cellStyle name="Comma 45 8" xfId="2096" xr:uid="{00000000-0005-0000-0000-0000AB060000}"/>
    <cellStyle name="Comma 45 9" xfId="2097" xr:uid="{00000000-0005-0000-0000-0000AC060000}"/>
    <cellStyle name="Comma 46" xfId="2098" xr:uid="{00000000-0005-0000-0000-0000AD060000}"/>
    <cellStyle name="Comma 46 10" xfId="2099" xr:uid="{00000000-0005-0000-0000-0000AE060000}"/>
    <cellStyle name="Comma 46 2" xfId="2100" xr:uid="{00000000-0005-0000-0000-0000AF060000}"/>
    <cellStyle name="Comma 46 3" xfId="2101" xr:uid="{00000000-0005-0000-0000-0000B0060000}"/>
    <cellStyle name="Comma 46 4" xfId="2102" xr:uid="{00000000-0005-0000-0000-0000B1060000}"/>
    <cellStyle name="Comma 46 5" xfId="2103" xr:uid="{00000000-0005-0000-0000-0000B2060000}"/>
    <cellStyle name="Comma 46 6" xfId="2104" xr:uid="{00000000-0005-0000-0000-0000B3060000}"/>
    <cellStyle name="Comma 46 7" xfId="2105" xr:uid="{00000000-0005-0000-0000-0000B4060000}"/>
    <cellStyle name="Comma 46 8" xfId="2106" xr:uid="{00000000-0005-0000-0000-0000B5060000}"/>
    <cellStyle name="Comma 46 9" xfId="2107" xr:uid="{00000000-0005-0000-0000-0000B6060000}"/>
    <cellStyle name="Comma 47" xfId="2108" xr:uid="{00000000-0005-0000-0000-0000B7060000}"/>
    <cellStyle name="Comma 47 10" xfId="2109" xr:uid="{00000000-0005-0000-0000-0000B8060000}"/>
    <cellStyle name="Comma 47 2" xfId="2110" xr:uid="{00000000-0005-0000-0000-0000B9060000}"/>
    <cellStyle name="Comma 47 3" xfId="2111" xr:uid="{00000000-0005-0000-0000-0000BA060000}"/>
    <cellStyle name="Comma 47 4" xfId="2112" xr:uid="{00000000-0005-0000-0000-0000BB060000}"/>
    <cellStyle name="Comma 47 5" xfId="2113" xr:uid="{00000000-0005-0000-0000-0000BC060000}"/>
    <cellStyle name="Comma 47 6" xfId="2114" xr:uid="{00000000-0005-0000-0000-0000BD060000}"/>
    <cellStyle name="Comma 47 7" xfId="2115" xr:uid="{00000000-0005-0000-0000-0000BE060000}"/>
    <cellStyle name="Comma 47 8" xfId="2116" xr:uid="{00000000-0005-0000-0000-0000BF060000}"/>
    <cellStyle name="Comma 47 9" xfId="2117" xr:uid="{00000000-0005-0000-0000-0000C0060000}"/>
    <cellStyle name="Comma 48" xfId="2118" xr:uid="{00000000-0005-0000-0000-0000C1060000}"/>
    <cellStyle name="Comma 48 10" xfId="2119" xr:uid="{00000000-0005-0000-0000-0000C2060000}"/>
    <cellStyle name="Comma 48 2" xfId="2120" xr:uid="{00000000-0005-0000-0000-0000C3060000}"/>
    <cellStyle name="Comma 48 3" xfId="2121" xr:uid="{00000000-0005-0000-0000-0000C4060000}"/>
    <cellStyle name="Comma 48 4" xfId="2122" xr:uid="{00000000-0005-0000-0000-0000C5060000}"/>
    <cellStyle name="Comma 48 5" xfId="2123" xr:uid="{00000000-0005-0000-0000-0000C6060000}"/>
    <cellStyle name="Comma 48 6" xfId="2124" xr:uid="{00000000-0005-0000-0000-0000C7060000}"/>
    <cellStyle name="Comma 48 7" xfId="2125" xr:uid="{00000000-0005-0000-0000-0000C8060000}"/>
    <cellStyle name="Comma 48 8" xfId="2126" xr:uid="{00000000-0005-0000-0000-0000C9060000}"/>
    <cellStyle name="Comma 48 9" xfId="2127" xr:uid="{00000000-0005-0000-0000-0000CA060000}"/>
    <cellStyle name="Comma 49" xfId="671" xr:uid="{00000000-0005-0000-0000-0000CB060000}"/>
    <cellStyle name="Comma 49 2" xfId="2128" xr:uid="{00000000-0005-0000-0000-0000CC060000}"/>
    <cellStyle name="Comma 5" xfId="184" xr:uid="{00000000-0005-0000-0000-0000CD060000}"/>
    <cellStyle name="Comma 5 10" xfId="2130" xr:uid="{00000000-0005-0000-0000-0000CE060000}"/>
    <cellStyle name="Comma 5 10 2" xfId="2131" xr:uid="{00000000-0005-0000-0000-0000CF060000}"/>
    <cellStyle name="Comma 5 11" xfId="2132" xr:uid="{00000000-0005-0000-0000-0000D0060000}"/>
    <cellStyle name="Comma 5 11 2" xfId="2133" xr:uid="{00000000-0005-0000-0000-0000D1060000}"/>
    <cellStyle name="Comma 5 12" xfId="2134" xr:uid="{00000000-0005-0000-0000-0000D2060000}"/>
    <cellStyle name="Comma 5 12 2" xfId="2135" xr:uid="{00000000-0005-0000-0000-0000D3060000}"/>
    <cellStyle name="Comma 5 13" xfId="2136" xr:uid="{00000000-0005-0000-0000-0000D4060000}"/>
    <cellStyle name="Comma 5 13 2" xfId="2137" xr:uid="{00000000-0005-0000-0000-0000D5060000}"/>
    <cellStyle name="Comma 5 14" xfId="2138" xr:uid="{00000000-0005-0000-0000-0000D6060000}"/>
    <cellStyle name="Comma 5 14 2" xfId="2139" xr:uid="{00000000-0005-0000-0000-0000D7060000}"/>
    <cellStyle name="Comma 5 15" xfId="2140" xr:uid="{00000000-0005-0000-0000-0000D8060000}"/>
    <cellStyle name="Comma 5 15 2" xfId="2141" xr:uid="{00000000-0005-0000-0000-0000D9060000}"/>
    <cellStyle name="Comma 5 16" xfId="2142" xr:uid="{00000000-0005-0000-0000-0000DA060000}"/>
    <cellStyle name="Comma 5 16 2" xfId="2143" xr:uid="{00000000-0005-0000-0000-0000DB060000}"/>
    <cellStyle name="Comma 5 17" xfId="2144" xr:uid="{00000000-0005-0000-0000-0000DC060000}"/>
    <cellStyle name="Comma 5 17 2" xfId="2145" xr:uid="{00000000-0005-0000-0000-0000DD060000}"/>
    <cellStyle name="Comma 5 18" xfId="2146" xr:uid="{00000000-0005-0000-0000-0000DE060000}"/>
    <cellStyle name="Comma 5 19" xfId="2147" xr:uid="{00000000-0005-0000-0000-0000DF060000}"/>
    <cellStyle name="Comma 5 2" xfId="308" xr:uid="{00000000-0005-0000-0000-0000E0060000}"/>
    <cellStyle name="Comma 5 2 2" xfId="558" xr:uid="{00000000-0005-0000-0000-0000E1060000}"/>
    <cellStyle name="Comma 5 2 2 2" xfId="2149" xr:uid="{00000000-0005-0000-0000-0000E2060000}"/>
    <cellStyle name="Comma 5 2 3" xfId="2148" xr:uid="{00000000-0005-0000-0000-0000E3060000}"/>
    <cellStyle name="Comma 5 2 4" xfId="366" xr:uid="{00000000-0005-0000-0000-0000E4060000}"/>
    <cellStyle name="Comma 5 20" xfId="2150" xr:uid="{00000000-0005-0000-0000-0000E5060000}"/>
    <cellStyle name="Comma 5 21" xfId="2151" xr:uid="{00000000-0005-0000-0000-0000E6060000}"/>
    <cellStyle name="Comma 5 22" xfId="2152" xr:uid="{00000000-0005-0000-0000-0000E7060000}"/>
    <cellStyle name="Comma 5 23" xfId="2153" xr:uid="{00000000-0005-0000-0000-0000E8060000}"/>
    <cellStyle name="Comma 5 24" xfId="2129" xr:uid="{00000000-0005-0000-0000-0000E9060000}"/>
    <cellStyle name="Comma 5 3" xfId="469" xr:uid="{00000000-0005-0000-0000-0000EA060000}"/>
    <cellStyle name="Comma 5 3 2" xfId="2155" xr:uid="{00000000-0005-0000-0000-0000EB060000}"/>
    <cellStyle name="Comma 5 3 3" xfId="2154" xr:uid="{00000000-0005-0000-0000-0000EC060000}"/>
    <cellStyle name="Comma 5 4" xfId="2156" xr:uid="{00000000-0005-0000-0000-0000ED060000}"/>
    <cellStyle name="Comma 5 4 2" xfId="2157" xr:uid="{00000000-0005-0000-0000-0000EE060000}"/>
    <cellStyle name="Comma 5 5" xfId="2158" xr:uid="{00000000-0005-0000-0000-0000EF060000}"/>
    <cellStyle name="Comma 5 5 2" xfId="2159" xr:uid="{00000000-0005-0000-0000-0000F0060000}"/>
    <cellStyle name="Comma 5 6" xfId="2160" xr:uid="{00000000-0005-0000-0000-0000F1060000}"/>
    <cellStyle name="Comma 5 6 2" xfId="2161" xr:uid="{00000000-0005-0000-0000-0000F2060000}"/>
    <cellStyle name="Comma 5 7" xfId="2162" xr:uid="{00000000-0005-0000-0000-0000F3060000}"/>
    <cellStyle name="Comma 5 7 2" xfId="2163" xr:uid="{00000000-0005-0000-0000-0000F4060000}"/>
    <cellStyle name="Comma 5 8" xfId="2164" xr:uid="{00000000-0005-0000-0000-0000F5060000}"/>
    <cellStyle name="Comma 5 8 2" xfId="2165" xr:uid="{00000000-0005-0000-0000-0000F6060000}"/>
    <cellStyle name="Comma 5 9" xfId="2166" xr:uid="{00000000-0005-0000-0000-0000F7060000}"/>
    <cellStyle name="Comma 5 9 2" xfId="2167" xr:uid="{00000000-0005-0000-0000-0000F8060000}"/>
    <cellStyle name="Comma 50" xfId="21151" xr:uid="{00000000-0005-0000-0000-0000F9060000}"/>
    <cellStyle name="Comma 50 2" xfId="2168" xr:uid="{00000000-0005-0000-0000-0000FA060000}"/>
    <cellStyle name="Comma 51" xfId="21152" xr:uid="{00000000-0005-0000-0000-0000FB060000}"/>
    <cellStyle name="Comma 51 2" xfId="21154" xr:uid="{00000000-0005-0000-0000-0000FC060000}"/>
    <cellStyle name="Comma 52" xfId="2169" xr:uid="{00000000-0005-0000-0000-0000FD060000}"/>
    <cellStyle name="Comma 53" xfId="2170" xr:uid="{00000000-0005-0000-0000-0000FE060000}"/>
    <cellStyle name="Comma 59 2" xfId="2171" xr:uid="{00000000-0005-0000-0000-0000FF060000}"/>
    <cellStyle name="Comma 59 3" xfId="2172" xr:uid="{00000000-0005-0000-0000-000000070000}"/>
    <cellStyle name="Comma 6" xfId="313" xr:uid="{00000000-0005-0000-0000-000001070000}"/>
    <cellStyle name="Comma 6 10" xfId="2174" xr:uid="{00000000-0005-0000-0000-000002070000}"/>
    <cellStyle name="Comma 6 11" xfId="2175" xr:uid="{00000000-0005-0000-0000-000003070000}"/>
    <cellStyle name="Comma 6 12" xfId="2173" xr:uid="{00000000-0005-0000-0000-000004070000}"/>
    <cellStyle name="Comma 6 12 2" xfId="37634" xr:uid="{00000000-0005-0000-0000-000005070000}"/>
    <cellStyle name="Comma 6 13" xfId="330" xr:uid="{00000000-0005-0000-0000-000006070000}"/>
    <cellStyle name="Comma 6 2" xfId="464" xr:uid="{00000000-0005-0000-0000-000007070000}"/>
    <cellStyle name="Comma 6 2 2" xfId="2177" xr:uid="{00000000-0005-0000-0000-000008070000}"/>
    <cellStyle name="Comma 6 2 3" xfId="2176" xr:uid="{00000000-0005-0000-0000-000009070000}"/>
    <cellStyle name="Comma 6 3" xfId="2178" xr:uid="{00000000-0005-0000-0000-00000A070000}"/>
    <cellStyle name="Comma 6 3 2" xfId="2179" xr:uid="{00000000-0005-0000-0000-00000B070000}"/>
    <cellStyle name="Comma 6 4" xfId="2180" xr:uid="{00000000-0005-0000-0000-00000C070000}"/>
    <cellStyle name="Comma 6 4 2" xfId="2181" xr:uid="{00000000-0005-0000-0000-00000D070000}"/>
    <cellStyle name="Comma 6 5" xfId="2182" xr:uid="{00000000-0005-0000-0000-00000E070000}"/>
    <cellStyle name="Comma 6 5 2" xfId="2183" xr:uid="{00000000-0005-0000-0000-00000F070000}"/>
    <cellStyle name="Comma 6 6" xfId="2184" xr:uid="{00000000-0005-0000-0000-000010070000}"/>
    <cellStyle name="Comma 6 7" xfId="2185" xr:uid="{00000000-0005-0000-0000-000011070000}"/>
    <cellStyle name="Comma 6 8" xfId="2186" xr:uid="{00000000-0005-0000-0000-000012070000}"/>
    <cellStyle name="Comma 6 9" xfId="2187" xr:uid="{00000000-0005-0000-0000-000013070000}"/>
    <cellStyle name="Comma 60 2" xfId="2188" xr:uid="{00000000-0005-0000-0000-000014070000}"/>
    <cellStyle name="Comma 60 3" xfId="2189" xr:uid="{00000000-0005-0000-0000-000015070000}"/>
    <cellStyle name="Comma 7" xfId="319" xr:uid="{00000000-0005-0000-0000-000016070000}"/>
    <cellStyle name="Comma 7 10" xfId="2191" xr:uid="{00000000-0005-0000-0000-000017070000}"/>
    <cellStyle name="Comma 7 11" xfId="2192" xr:uid="{00000000-0005-0000-0000-000018070000}"/>
    <cellStyle name="Comma 7 12" xfId="2190" xr:uid="{00000000-0005-0000-0000-000019070000}"/>
    <cellStyle name="Comma 7 13" xfId="346" xr:uid="{00000000-0005-0000-0000-00001A070000}"/>
    <cellStyle name="Comma 7 2" xfId="536" xr:uid="{00000000-0005-0000-0000-00001B070000}"/>
    <cellStyle name="Comma 7 2 2" xfId="2194" xr:uid="{00000000-0005-0000-0000-00001C070000}"/>
    <cellStyle name="Comma 7 2 3" xfId="2193" xr:uid="{00000000-0005-0000-0000-00001D070000}"/>
    <cellStyle name="Comma 7 3" xfId="2195" xr:uid="{00000000-0005-0000-0000-00001E070000}"/>
    <cellStyle name="Comma 7 3 2" xfId="2196" xr:uid="{00000000-0005-0000-0000-00001F070000}"/>
    <cellStyle name="Comma 7 4" xfId="2197" xr:uid="{00000000-0005-0000-0000-000020070000}"/>
    <cellStyle name="Comma 7 4 2" xfId="2198" xr:uid="{00000000-0005-0000-0000-000021070000}"/>
    <cellStyle name="Comma 7 5" xfId="2199" xr:uid="{00000000-0005-0000-0000-000022070000}"/>
    <cellStyle name="Comma 7 5 2" xfId="2200" xr:uid="{00000000-0005-0000-0000-000023070000}"/>
    <cellStyle name="Comma 7 6" xfId="2201" xr:uid="{00000000-0005-0000-0000-000024070000}"/>
    <cellStyle name="Comma 7 7" xfId="2202" xr:uid="{00000000-0005-0000-0000-000025070000}"/>
    <cellStyle name="Comma 7 8" xfId="2203" xr:uid="{00000000-0005-0000-0000-000026070000}"/>
    <cellStyle name="Comma 7 9" xfId="2204" xr:uid="{00000000-0005-0000-0000-000027070000}"/>
    <cellStyle name="Comma 8" xfId="307" xr:uid="{00000000-0005-0000-0000-000028070000}"/>
    <cellStyle name="Comma 8 10" xfId="2206" xr:uid="{00000000-0005-0000-0000-000029070000}"/>
    <cellStyle name="Comma 8 11" xfId="2207" xr:uid="{00000000-0005-0000-0000-00002A070000}"/>
    <cellStyle name="Comma 8 12" xfId="2205" xr:uid="{00000000-0005-0000-0000-00002B070000}"/>
    <cellStyle name="Comma 8 13" xfId="349" xr:uid="{00000000-0005-0000-0000-00002C070000}"/>
    <cellStyle name="Comma 8 2" xfId="539" xr:uid="{00000000-0005-0000-0000-00002D070000}"/>
    <cellStyle name="Comma 8 2 2" xfId="2209" xr:uid="{00000000-0005-0000-0000-00002E070000}"/>
    <cellStyle name="Comma 8 2 3" xfId="2208" xr:uid="{00000000-0005-0000-0000-00002F070000}"/>
    <cellStyle name="Comma 8 3" xfId="2210" xr:uid="{00000000-0005-0000-0000-000030070000}"/>
    <cellStyle name="Comma 8 3 2" xfId="2211" xr:uid="{00000000-0005-0000-0000-000031070000}"/>
    <cellStyle name="Comma 8 4" xfId="2212" xr:uid="{00000000-0005-0000-0000-000032070000}"/>
    <cellStyle name="Comma 8 4 2" xfId="2213" xr:uid="{00000000-0005-0000-0000-000033070000}"/>
    <cellStyle name="Comma 8 5" xfId="2214" xr:uid="{00000000-0005-0000-0000-000034070000}"/>
    <cellStyle name="Comma 8 5 2" xfId="2215" xr:uid="{00000000-0005-0000-0000-000035070000}"/>
    <cellStyle name="Comma 8 6" xfId="2216" xr:uid="{00000000-0005-0000-0000-000036070000}"/>
    <cellStyle name="Comma 8 7" xfId="2217" xr:uid="{00000000-0005-0000-0000-000037070000}"/>
    <cellStyle name="Comma 8 8" xfId="2218" xr:uid="{00000000-0005-0000-0000-000038070000}"/>
    <cellStyle name="Comma 8 9" xfId="2219" xr:uid="{00000000-0005-0000-0000-000039070000}"/>
    <cellStyle name="Comma 9" xfId="312" xr:uid="{00000000-0005-0000-0000-00003A070000}"/>
    <cellStyle name="Comma 9 2" xfId="589" xr:uid="{00000000-0005-0000-0000-00003B070000}"/>
    <cellStyle name="Comma 9 2 2" xfId="2221" xr:uid="{00000000-0005-0000-0000-00003C070000}"/>
    <cellStyle name="Comma 9 3" xfId="2222" xr:uid="{00000000-0005-0000-0000-00003D070000}"/>
    <cellStyle name="Comma 9 4" xfId="2223" xr:uid="{00000000-0005-0000-0000-00003E070000}"/>
    <cellStyle name="Comma 9 5" xfId="2224" xr:uid="{00000000-0005-0000-0000-00003F070000}"/>
    <cellStyle name="Comma 9 6" xfId="2220" xr:uid="{00000000-0005-0000-0000-000040070000}"/>
    <cellStyle name="Comma 9 7" xfId="37635" xr:uid="{00000000-0005-0000-0000-000041070000}"/>
    <cellStyle name="Currency" xfId="37697" builtinId="4"/>
    <cellStyle name="Currency [0] 2" xfId="11" xr:uid="{00000000-0005-0000-0000-000043070000}"/>
    <cellStyle name="Currency [0] 2 2" xfId="207" xr:uid="{00000000-0005-0000-0000-000044070000}"/>
    <cellStyle name="Currency 10" xfId="12" xr:uid="{00000000-0005-0000-0000-000045070000}"/>
    <cellStyle name="Currency 11" xfId="199" xr:uid="{00000000-0005-0000-0000-000046070000}"/>
    <cellStyle name="Currency 11 2" xfId="384" xr:uid="{00000000-0005-0000-0000-000047070000}"/>
    <cellStyle name="Currency 11 2 2" xfId="576" xr:uid="{00000000-0005-0000-0000-000048070000}"/>
    <cellStyle name="Currency 11 2 3" xfId="2226" xr:uid="{00000000-0005-0000-0000-000049070000}"/>
    <cellStyle name="Currency 11 2 4" xfId="37637" xr:uid="{00000000-0005-0000-0000-00004A070000}"/>
    <cellStyle name="Currency 11 3" xfId="491" xr:uid="{00000000-0005-0000-0000-00004B070000}"/>
    <cellStyle name="Currency 11 3 2" xfId="2227" xr:uid="{00000000-0005-0000-0000-00004C070000}"/>
    <cellStyle name="Currency 11 3 3" xfId="37638" xr:uid="{00000000-0005-0000-0000-00004D070000}"/>
    <cellStyle name="Currency 11 4" xfId="2225" xr:uid="{00000000-0005-0000-0000-00004E070000}"/>
    <cellStyle name="Currency 11 5" xfId="37636" xr:uid="{00000000-0005-0000-0000-00004F070000}"/>
    <cellStyle name="Currency 12" xfId="201" xr:uid="{00000000-0005-0000-0000-000050070000}"/>
    <cellStyle name="Currency 12 2" xfId="386" xr:uid="{00000000-0005-0000-0000-000051070000}"/>
    <cellStyle name="Currency 12 2 2" xfId="578" xr:uid="{00000000-0005-0000-0000-000052070000}"/>
    <cellStyle name="Currency 12 2 3" xfId="2229" xr:uid="{00000000-0005-0000-0000-000053070000}"/>
    <cellStyle name="Currency 12 2 4" xfId="37640" xr:uid="{00000000-0005-0000-0000-000054070000}"/>
    <cellStyle name="Currency 12 3" xfId="505" xr:uid="{00000000-0005-0000-0000-000055070000}"/>
    <cellStyle name="Currency 12 3 2" xfId="2230" xr:uid="{00000000-0005-0000-0000-000056070000}"/>
    <cellStyle name="Currency 12 3 3" xfId="37641" xr:uid="{00000000-0005-0000-0000-000057070000}"/>
    <cellStyle name="Currency 12 4" xfId="2228" xr:uid="{00000000-0005-0000-0000-000058070000}"/>
    <cellStyle name="Currency 12 5" xfId="37639" xr:uid="{00000000-0005-0000-0000-000059070000}"/>
    <cellStyle name="Currency 13" xfId="182" xr:uid="{00000000-0005-0000-0000-00005A070000}"/>
    <cellStyle name="Currency 13 2" xfId="292" xr:uid="{00000000-0005-0000-0000-00005B070000}"/>
    <cellStyle name="Currency 14" xfId="289" xr:uid="{00000000-0005-0000-0000-00005C070000}"/>
    <cellStyle name="Currency 15" xfId="293" xr:uid="{00000000-0005-0000-0000-00005D070000}"/>
    <cellStyle name="Currency 16" xfId="295" xr:uid="{00000000-0005-0000-0000-00005E070000}"/>
    <cellStyle name="Currency 17" xfId="296" xr:uid="{00000000-0005-0000-0000-00005F070000}"/>
    <cellStyle name="Currency 18" xfId="297" xr:uid="{00000000-0005-0000-0000-000060070000}"/>
    <cellStyle name="Currency 19" xfId="298" xr:uid="{00000000-0005-0000-0000-000061070000}"/>
    <cellStyle name="Currency 2" xfId="13" xr:uid="{00000000-0005-0000-0000-000062070000}"/>
    <cellStyle name="Currency 2 10" xfId="2232" xr:uid="{00000000-0005-0000-0000-000063070000}"/>
    <cellStyle name="Currency 2 10 2" xfId="2233" xr:uid="{00000000-0005-0000-0000-000064070000}"/>
    <cellStyle name="Currency 2 10 2 2" xfId="2234" xr:uid="{00000000-0005-0000-0000-000065070000}"/>
    <cellStyle name="Currency 2 10 2 2 2" xfId="2235" xr:uid="{00000000-0005-0000-0000-000066070000}"/>
    <cellStyle name="Currency 2 10 2 2 3" xfId="2236" xr:uid="{00000000-0005-0000-0000-000067070000}"/>
    <cellStyle name="Currency 2 10 2 2 4" xfId="2237" xr:uid="{00000000-0005-0000-0000-000068070000}"/>
    <cellStyle name="Currency 2 10 2 3" xfId="2238" xr:uid="{00000000-0005-0000-0000-000069070000}"/>
    <cellStyle name="Currency 2 10 2 4" xfId="2239" xr:uid="{00000000-0005-0000-0000-00006A070000}"/>
    <cellStyle name="Currency 2 10 2 5" xfId="2240" xr:uid="{00000000-0005-0000-0000-00006B070000}"/>
    <cellStyle name="Currency 2 10 3" xfId="2241" xr:uid="{00000000-0005-0000-0000-00006C070000}"/>
    <cellStyle name="Currency 2 10 3 2" xfId="2242" xr:uid="{00000000-0005-0000-0000-00006D070000}"/>
    <cellStyle name="Currency 2 10 3 3" xfId="2243" xr:uid="{00000000-0005-0000-0000-00006E070000}"/>
    <cellStyle name="Currency 2 10 3 4" xfId="2244" xr:uid="{00000000-0005-0000-0000-00006F070000}"/>
    <cellStyle name="Currency 2 10 4" xfId="2245" xr:uid="{00000000-0005-0000-0000-000070070000}"/>
    <cellStyle name="Currency 2 10 5" xfId="2246" xr:uid="{00000000-0005-0000-0000-000071070000}"/>
    <cellStyle name="Currency 2 10 6" xfId="2247" xr:uid="{00000000-0005-0000-0000-000072070000}"/>
    <cellStyle name="Currency 2 11" xfId="2248" xr:uid="{00000000-0005-0000-0000-000073070000}"/>
    <cellStyle name="Currency 2 11 2" xfId="2249" xr:uid="{00000000-0005-0000-0000-000074070000}"/>
    <cellStyle name="Currency 2 11 2 2" xfId="2250" xr:uid="{00000000-0005-0000-0000-000075070000}"/>
    <cellStyle name="Currency 2 11 2 2 2" xfId="2251" xr:uid="{00000000-0005-0000-0000-000076070000}"/>
    <cellStyle name="Currency 2 11 2 2 3" xfId="2252" xr:uid="{00000000-0005-0000-0000-000077070000}"/>
    <cellStyle name="Currency 2 11 2 2 4" xfId="2253" xr:uid="{00000000-0005-0000-0000-000078070000}"/>
    <cellStyle name="Currency 2 11 2 3" xfId="2254" xr:uid="{00000000-0005-0000-0000-000079070000}"/>
    <cellStyle name="Currency 2 11 2 4" xfId="2255" xr:uid="{00000000-0005-0000-0000-00007A070000}"/>
    <cellStyle name="Currency 2 11 2 5" xfId="2256" xr:uid="{00000000-0005-0000-0000-00007B070000}"/>
    <cellStyle name="Currency 2 11 3" xfId="2257" xr:uid="{00000000-0005-0000-0000-00007C070000}"/>
    <cellStyle name="Currency 2 11 3 2" xfId="2258" xr:uid="{00000000-0005-0000-0000-00007D070000}"/>
    <cellStyle name="Currency 2 11 3 3" xfId="2259" xr:uid="{00000000-0005-0000-0000-00007E070000}"/>
    <cellStyle name="Currency 2 11 3 4" xfId="2260" xr:uid="{00000000-0005-0000-0000-00007F070000}"/>
    <cellStyle name="Currency 2 11 4" xfId="2261" xr:uid="{00000000-0005-0000-0000-000080070000}"/>
    <cellStyle name="Currency 2 11 5" xfId="2262" xr:uid="{00000000-0005-0000-0000-000081070000}"/>
    <cellStyle name="Currency 2 11 6" xfId="2263" xr:uid="{00000000-0005-0000-0000-000082070000}"/>
    <cellStyle name="Currency 2 12" xfId="2264" xr:uid="{00000000-0005-0000-0000-000083070000}"/>
    <cellStyle name="Currency 2 12 2" xfId="2265" xr:uid="{00000000-0005-0000-0000-000084070000}"/>
    <cellStyle name="Currency 2 12 2 2" xfId="2266" xr:uid="{00000000-0005-0000-0000-000085070000}"/>
    <cellStyle name="Currency 2 12 2 2 2" xfId="2267" xr:uid="{00000000-0005-0000-0000-000086070000}"/>
    <cellStyle name="Currency 2 12 2 2 3" xfId="2268" xr:uid="{00000000-0005-0000-0000-000087070000}"/>
    <cellStyle name="Currency 2 12 2 2 4" xfId="2269" xr:uid="{00000000-0005-0000-0000-000088070000}"/>
    <cellStyle name="Currency 2 12 2 3" xfId="2270" xr:uid="{00000000-0005-0000-0000-000089070000}"/>
    <cellStyle name="Currency 2 12 2 4" xfId="2271" xr:uid="{00000000-0005-0000-0000-00008A070000}"/>
    <cellStyle name="Currency 2 12 2 5" xfId="2272" xr:uid="{00000000-0005-0000-0000-00008B070000}"/>
    <cellStyle name="Currency 2 12 3" xfId="2273" xr:uid="{00000000-0005-0000-0000-00008C070000}"/>
    <cellStyle name="Currency 2 12 3 2" xfId="2274" xr:uid="{00000000-0005-0000-0000-00008D070000}"/>
    <cellStyle name="Currency 2 12 3 3" xfId="2275" xr:uid="{00000000-0005-0000-0000-00008E070000}"/>
    <cellStyle name="Currency 2 12 3 4" xfId="2276" xr:uid="{00000000-0005-0000-0000-00008F070000}"/>
    <cellStyle name="Currency 2 12 4" xfId="2277" xr:uid="{00000000-0005-0000-0000-000090070000}"/>
    <cellStyle name="Currency 2 12 5" xfId="2278" xr:uid="{00000000-0005-0000-0000-000091070000}"/>
    <cellStyle name="Currency 2 12 6" xfId="2279" xr:uid="{00000000-0005-0000-0000-000092070000}"/>
    <cellStyle name="Currency 2 13" xfId="2280" xr:uid="{00000000-0005-0000-0000-000093070000}"/>
    <cellStyle name="Currency 2 14" xfId="2281" xr:uid="{00000000-0005-0000-0000-000094070000}"/>
    <cellStyle name="Currency 2 15" xfId="2282" xr:uid="{00000000-0005-0000-0000-000095070000}"/>
    <cellStyle name="Currency 2 16" xfId="2283" xr:uid="{00000000-0005-0000-0000-000096070000}"/>
    <cellStyle name="Currency 2 17" xfId="2284" xr:uid="{00000000-0005-0000-0000-000097070000}"/>
    <cellStyle name="Currency 2 18" xfId="2285" xr:uid="{00000000-0005-0000-0000-000098070000}"/>
    <cellStyle name="Currency 2 19" xfId="2286" xr:uid="{00000000-0005-0000-0000-000099070000}"/>
    <cellStyle name="Currency 2 2" xfId="14" xr:uid="{00000000-0005-0000-0000-00009A070000}"/>
    <cellStyle name="Currency 2 2 10" xfId="2287" xr:uid="{00000000-0005-0000-0000-00009B070000}"/>
    <cellStyle name="Currency 2 2 11" xfId="2288" xr:uid="{00000000-0005-0000-0000-00009C070000}"/>
    <cellStyle name="Currency 2 2 12" xfId="2289" xr:uid="{00000000-0005-0000-0000-00009D070000}"/>
    <cellStyle name="Currency 2 2 13" xfId="2290" xr:uid="{00000000-0005-0000-0000-00009E070000}"/>
    <cellStyle name="Currency 2 2 14" xfId="2291" xr:uid="{00000000-0005-0000-0000-00009F070000}"/>
    <cellStyle name="Currency 2 2 15" xfId="2292" xr:uid="{00000000-0005-0000-0000-0000A0070000}"/>
    <cellStyle name="Currency 2 2 16" xfId="2293" xr:uid="{00000000-0005-0000-0000-0000A1070000}"/>
    <cellStyle name="Currency 2 2 17" xfId="2294" xr:uid="{00000000-0005-0000-0000-0000A2070000}"/>
    <cellStyle name="Currency 2 2 18" xfId="2295" xr:uid="{00000000-0005-0000-0000-0000A3070000}"/>
    <cellStyle name="Currency 2 2 19" xfId="2296" xr:uid="{00000000-0005-0000-0000-0000A4070000}"/>
    <cellStyle name="Currency 2 2 2" xfId="206" xr:uid="{00000000-0005-0000-0000-0000A5070000}"/>
    <cellStyle name="Currency 2 2 2 2" xfId="2298" xr:uid="{00000000-0005-0000-0000-0000A6070000}"/>
    <cellStyle name="Currency 2 2 2 3" xfId="2299" xr:uid="{00000000-0005-0000-0000-0000A7070000}"/>
    <cellStyle name="Currency 2 2 2 4" xfId="2300" xr:uid="{00000000-0005-0000-0000-0000A8070000}"/>
    <cellStyle name="Currency 2 2 2 5" xfId="2297" xr:uid="{00000000-0005-0000-0000-0000A9070000}"/>
    <cellStyle name="Currency 2 2 20" xfId="2301" xr:uid="{00000000-0005-0000-0000-0000AA070000}"/>
    <cellStyle name="Currency 2 2 21" xfId="2302" xr:uid="{00000000-0005-0000-0000-0000AB070000}"/>
    <cellStyle name="Currency 2 2 22" xfId="2303" xr:uid="{00000000-0005-0000-0000-0000AC070000}"/>
    <cellStyle name="Currency 2 2 23" xfId="2304" xr:uid="{00000000-0005-0000-0000-0000AD070000}"/>
    <cellStyle name="Currency 2 2 24" xfId="2305" xr:uid="{00000000-0005-0000-0000-0000AE070000}"/>
    <cellStyle name="Currency 2 2 25" xfId="2306" xr:uid="{00000000-0005-0000-0000-0000AF070000}"/>
    <cellStyle name="Currency 2 2 26" xfId="2307" xr:uid="{00000000-0005-0000-0000-0000B0070000}"/>
    <cellStyle name="Currency 2 2 27" xfId="2308" xr:uid="{00000000-0005-0000-0000-0000B1070000}"/>
    <cellStyle name="Currency 2 2 28" xfId="2309" xr:uid="{00000000-0005-0000-0000-0000B2070000}"/>
    <cellStyle name="Currency 2 2 29" xfId="2310" xr:uid="{00000000-0005-0000-0000-0000B3070000}"/>
    <cellStyle name="Currency 2 2 3" xfId="2311" xr:uid="{00000000-0005-0000-0000-0000B4070000}"/>
    <cellStyle name="Currency 2 2 30" xfId="2312" xr:uid="{00000000-0005-0000-0000-0000B5070000}"/>
    <cellStyle name="Currency 2 2 31" xfId="2313" xr:uid="{00000000-0005-0000-0000-0000B6070000}"/>
    <cellStyle name="Currency 2 2 4" xfId="2314" xr:uid="{00000000-0005-0000-0000-0000B7070000}"/>
    <cellStyle name="Currency 2 2 5" xfId="2315" xr:uid="{00000000-0005-0000-0000-0000B8070000}"/>
    <cellStyle name="Currency 2 2 6" xfId="2316" xr:uid="{00000000-0005-0000-0000-0000B9070000}"/>
    <cellStyle name="Currency 2 2 7" xfId="2317" xr:uid="{00000000-0005-0000-0000-0000BA070000}"/>
    <cellStyle name="Currency 2 2 8" xfId="2318" xr:uid="{00000000-0005-0000-0000-0000BB070000}"/>
    <cellStyle name="Currency 2 2 9" xfId="2319" xr:uid="{00000000-0005-0000-0000-0000BC070000}"/>
    <cellStyle name="Currency 2 20" xfId="2320" xr:uid="{00000000-0005-0000-0000-0000BD070000}"/>
    <cellStyle name="Currency 2 21" xfId="2321" xr:uid="{00000000-0005-0000-0000-0000BE070000}"/>
    <cellStyle name="Currency 2 22" xfId="2322" xr:uid="{00000000-0005-0000-0000-0000BF070000}"/>
    <cellStyle name="Currency 2 23" xfId="2323" xr:uid="{00000000-0005-0000-0000-0000C0070000}"/>
    <cellStyle name="Currency 2 24" xfId="2324" xr:uid="{00000000-0005-0000-0000-0000C1070000}"/>
    <cellStyle name="Currency 2 25" xfId="2325" xr:uid="{00000000-0005-0000-0000-0000C2070000}"/>
    <cellStyle name="Currency 2 26" xfId="2326" xr:uid="{00000000-0005-0000-0000-0000C3070000}"/>
    <cellStyle name="Currency 2 27" xfId="2327" xr:uid="{00000000-0005-0000-0000-0000C4070000}"/>
    <cellStyle name="Currency 2 28" xfId="2328" xr:uid="{00000000-0005-0000-0000-0000C5070000}"/>
    <cellStyle name="Currency 2 29" xfId="2329" xr:uid="{00000000-0005-0000-0000-0000C6070000}"/>
    <cellStyle name="Currency 2 3" xfId="284" xr:uid="{00000000-0005-0000-0000-0000C7070000}"/>
    <cellStyle name="Currency 2 3 10" xfId="2331" xr:uid="{00000000-0005-0000-0000-0000C8070000}"/>
    <cellStyle name="Currency 2 3 11" xfId="2332" xr:uid="{00000000-0005-0000-0000-0000C9070000}"/>
    <cellStyle name="Currency 2 3 12" xfId="2333" xr:uid="{00000000-0005-0000-0000-0000CA070000}"/>
    <cellStyle name="Currency 2 3 13" xfId="2334" xr:uid="{00000000-0005-0000-0000-0000CB070000}"/>
    <cellStyle name="Currency 2 3 14" xfId="2335" xr:uid="{00000000-0005-0000-0000-0000CC070000}"/>
    <cellStyle name="Currency 2 3 15" xfId="2336" xr:uid="{00000000-0005-0000-0000-0000CD070000}"/>
    <cellStyle name="Currency 2 3 16" xfId="2337" xr:uid="{00000000-0005-0000-0000-0000CE070000}"/>
    <cellStyle name="Currency 2 3 17" xfId="2338" xr:uid="{00000000-0005-0000-0000-0000CF070000}"/>
    <cellStyle name="Currency 2 3 18" xfId="2339" xr:uid="{00000000-0005-0000-0000-0000D0070000}"/>
    <cellStyle name="Currency 2 3 19" xfId="2340" xr:uid="{00000000-0005-0000-0000-0000D1070000}"/>
    <cellStyle name="Currency 2 3 2" xfId="2341" xr:uid="{00000000-0005-0000-0000-0000D2070000}"/>
    <cellStyle name="Currency 2 3 2 2" xfId="2342" xr:uid="{00000000-0005-0000-0000-0000D3070000}"/>
    <cellStyle name="Currency 2 3 2 3" xfId="2343" xr:uid="{00000000-0005-0000-0000-0000D4070000}"/>
    <cellStyle name="Currency 2 3 2 4" xfId="2344" xr:uid="{00000000-0005-0000-0000-0000D5070000}"/>
    <cellStyle name="Currency 2 3 20" xfId="2345" xr:uid="{00000000-0005-0000-0000-0000D6070000}"/>
    <cellStyle name="Currency 2 3 21" xfId="2346" xr:uid="{00000000-0005-0000-0000-0000D7070000}"/>
    <cellStyle name="Currency 2 3 22" xfId="2347" xr:uid="{00000000-0005-0000-0000-0000D8070000}"/>
    <cellStyle name="Currency 2 3 23" xfId="2348" xr:uid="{00000000-0005-0000-0000-0000D9070000}"/>
    <cellStyle name="Currency 2 3 24" xfId="2349" xr:uid="{00000000-0005-0000-0000-0000DA070000}"/>
    <cellStyle name="Currency 2 3 25" xfId="2350" xr:uid="{00000000-0005-0000-0000-0000DB070000}"/>
    <cellStyle name="Currency 2 3 26" xfId="2351" xr:uid="{00000000-0005-0000-0000-0000DC070000}"/>
    <cellStyle name="Currency 2 3 27" xfId="2352" xr:uid="{00000000-0005-0000-0000-0000DD070000}"/>
    <cellStyle name="Currency 2 3 28" xfId="2353" xr:uid="{00000000-0005-0000-0000-0000DE070000}"/>
    <cellStyle name="Currency 2 3 29" xfId="2354" xr:uid="{00000000-0005-0000-0000-0000DF070000}"/>
    <cellStyle name="Currency 2 3 3" xfId="2355" xr:uid="{00000000-0005-0000-0000-0000E0070000}"/>
    <cellStyle name="Currency 2 3 30" xfId="2356" xr:uid="{00000000-0005-0000-0000-0000E1070000}"/>
    <cellStyle name="Currency 2 3 31" xfId="2357" xr:uid="{00000000-0005-0000-0000-0000E2070000}"/>
    <cellStyle name="Currency 2 3 32" xfId="2330" xr:uid="{00000000-0005-0000-0000-0000E3070000}"/>
    <cellStyle name="Currency 2 3 4" xfId="2358" xr:uid="{00000000-0005-0000-0000-0000E4070000}"/>
    <cellStyle name="Currency 2 3 5" xfId="2359" xr:uid="{00000000-0005-0000-0000-0000E5070000}"/>
    <cellStyle name="Currency 2 3 6" xfId="2360" xr:uid="{00000000-0005-0000-0000-0000E6070000}"/>
    <cellStyle name="Currency 2 3 7" xfId="2361" xr:uid="{00000000-0005-0000-0000-0000E7070000}"/>
    <cellStyle name="Currency 2 3 8" xfId="2362" xr:uid="{00000000-0005-0000-0000-0000E8070000}"/>
    <cellStyle name="Currency 2 3 9" xfId="2363" xr:uid="{00000000-0005-0000-0000-0000E9070000}"/>
    <cellStyle name="Currency 2 30" xfId="2364" xr:uid="{00000000-0005-0000-0000-0000EA070000}"/>
    <cellStyle name="Currency 2 31" xfId="2365" xr:uid="{00000000-0005-0000-0000-0000EB070000}"/>
    <cellStyle name="Currency 2 32" xfId="2366" xr:uid="{00000000-0005-0000-0000-0000EC070000}"/>
    <cellStyle name="Currency 2 33" xfId="2367" xr:uid="{00000000-0005-0000-0000-0000ED070000}"/>
    <cellStyle name="Currency 2 34" xfId="2368" xr:uid="{00000000-0005-0000-0000-0000EE070000}"/>
    <cellStyle name="Currency 2 35" xfId="2369" xr:uid="{00000000-0005-0000-0000-0000EF070000}"/>
    <cellStyle name="Currency 2 36" xfId="2370" xr:uid="{00000000-0005-0000-0000-0000F0070000}"/>
    <cellStyle name="Currency 2 37" xfId="21148" xr:uid="{00000000-0005-0000-0000-0000F1070000}"/>
    <cellStyle name="Currency 2 37 2" xfId="37606" xr:uid="{00000000-0005-0000-0000-0000F2070000}"/>
    <cellStyle name="Currency 2 38" xfId="2231" xr:uid="{00000000-0005-0000-0000-0000F3070000}"/>
    <cellStyle name="Currency 2 4" xfId="381" xr:uid="{00000000-0005-0000-0000-0000F4070000}"/>
    <cellStyle name="Currency 2 4 2" xfId="573" xr:uid="{00000000-0005-0000-0000-0000F5070000}"/>
    <cellStyle name="Currency 2 4 3" xfId="2371" xr:uid="{00000000-0005-0000-0000-0000F6070000}"/>
    <cellStyle name="Currency 2 5" xfId="484" xr:uid="{00000000-0005-0000-0000-0000F7070000}"/>
    <cellStyle name="Currency 2 5 2" xfId="2372" xr:uid="{00000000-0005-0000-0000-0000F8070000}"/>
    <cellStyle name="Currency 2 6" xfId="2373" xr:uid="{00000000-0005-0000-0000-0000F9070000}"/>
    <cellStyle name="Currency 2 7" xfId="2374" xr:uid="{00000000-0005-0000-0000-0000FA070000}"/>
    <cellStyle name="Currency 2 8" xfId="2375" xr:uid="{00000000-0005-0000-0000-0000FB070000}"/>
    <cellStyle name="Currency 2 9" xfId="2376" xr:uid="{00000000-0005-0000-0000-0000FC070000}"/>
    <cellStyle name="Currency 20" xfId="299" xr:uid="{00000000-0005-0000-0000-0000FD070000}"/>
    <cellStyle name="Currency 21" xfId="300" xr:uid="{00000000-0005-0000-0000-0000FE070000}"/>
    <cellStyle name="Currency 22" xfId="301" xr:uid="{00000000-0005-0000-0000-0000FF070000}"/>
    <cellStyle name="Currency 23" xfId="321" xr:uid="{00000000-0005-0000-0000-000000080000}"/>
    <cellStyle name="Currency 23 2" xfId="537" xr:uid="{00000000-0005-0000-0000-000001080000}"/>
    <cellStyle name="Currency 23 2 2" xfId="2378" xr:uid="{00000000-0005-0000-0000-000002080000}"/>
    <cellStyle name="Currency 23 3" xfId="2377" xr:uid="{00000000-0005-0000-0000-000003080000}"/>
    <cellStyle name="Currency 23 4" xfId="347" xr:uid="{00000000-0005-0000-0000-000004080000}"/>
    <cellStyle name="Currency 24" xfId="352" xr:uid="{00000000-0005-0000-0000-000005080000}"/>
    <cellStyle name="Currency 24 2" xfId="542" xr:uid="{00000000-0005-0000-0000-000006080000}"/>
    <cellStyle name="Currency 24 3" xfId="2379" xr:uid="{00000000-0005-0000-0000-000007080000}"/>
    <cellStyle name="Currency 25" xfId="432" xr:uid="{00000000-0005-0000-0000-000008080000}"/>
    <cellStyle name="Currency 25 2" xfId="590" xr:uid="{00000000-0005-0000-0000-000009080000}"/>
    <cellStyle name="Currency 25 3" xfId="2380" xr:uid="{00000000-0005-0000-0000-00000A080000}"/>
    <cellStyle name="Currency 26" xfId="437" xr:uid="{00000000-0005-0000-0000-00000B080000}"/>
    <cellStyle name="Currency 26 2" xfId="595" xr:uid="{00000000-0005-0000-0000-00000C080000}"/>
    <cellStyle name="Currency 26 3" xfId="2381" xr:uid="{00000000-0005-0000-0000-00000D080000}"/>
    <cellStyle name="Currency 27" xfId="662" xr:uid="{00000000-0005-0000-0000-00000E080000}"/>
    <cellStyle name="Currency 27 2" xfId="2382" xr:uid="{00000000-0005-0000-0000-00000F080000}"/>
    <cellStyle name="Currency 28" xfId="668" xr:uid="{00000000-0005-0000-0000-000010080000}"/>
    <cellStyle name="Currency 28 2" xfId="2383" xr:uid="{00000000-0005-0000-0000-000011080000}"/>
    <cellStyle name="Currency 29" xfId="2384" xr:uid="{00000000-0005-0000-0000-000012080000}"/>
    <cellStyle name="Currency 29 2" xfId="37642" xr:uid="{00000000-0005-0000-0000-000013080000}"/>
    <cellStyle name="Currency 3" xfId="15" xr:uid="{00000000-0005-0000-0000-000014080000}"/>
    <cellStyle name="Currency 3 10" xfId="2385" xr:uid="{00000000-0005-0000-0000-000015080000}"/>
    <cellStyle name="Currency 3 11" xfId="2386" xr:uid="{00000000-0005-0000-0000-000016080000}"/>
    <cellStyle name="Currency 3 12" xfId="2387" xr:uid="{00000000-0005-0000-0000-000017080000}"/>
    <cellStyle name="Currency 3 13" xfId="2388" xr:uid="{00000000-0005-0000-0000-000018080000}"/>
    <cellStyle name="Currency 3 14" xfId="2389" xr:uid="{00000000-0005-0000-0000-000019080000}"/>
    <cellStyle name="Currency 3 15" xfId="2390" xr:uid="{00000000-0005-0000-0000-00001A080000}"/>
    <cellStyle name="Currency 3 16" xfId="2391" xr:uid="{00000000-0005-0000-0000-00001B080000}"/>
    <cellStyle name="Currency 3 17" xfId="2392" xr:uid="{00000000-0005-0000-0000-00001C080000}"/>
    <cellStyle name="Currency 3 18" xfId="2393" xr:uid="{00000000-0005-0000-0000-00001D080000}"/>
    <cellStyle name="Currency 3 19" xfId="2394" xr:uid="{00000000-0005-0000-0000-00001E080000}"/>
    <cellStyle name="Currency 3 2" xfId="283" xr:uid="{00000000-0005-0000-0000-00001F080000}"/>
    <cellStyle name="Currency 3 2 2" xfId="2395" xr:uid="{00000000-0005-0000-0000-000020080000}"/>
    <cellStyle name="Currency 3 2 3" xfId="2396" xr:uid="{00000000-0005-0000-0000-000021080000}"/>
    <cellStyle name="Currency 3 2 4" xfId="2397" xr:uid="{00000000-0005-0000-0000-000022080000}"/>
    <cellStyle name="Currency 3 3" xfId="317" xr:uid="{00000000-0005-0000-0000-000023080000}"/>
    <cellStyle name="Currency 3 3 2" xfId="2398" xr:uid="{00000000-0005-0000-0000-000024080000}"/>
    <cellStyle name="Currency 3 4" xfId="2399" xr:uid="{00000000-0005-0000-0000-000025080000}"/>
    <cellStyle name="Currency 3 5" xfId="2400" xr:uid="{00000000-0005-0000-0000-000026080000}"/>
    <cellStyle name="Currency 3 6" xfId="2401" xr:uid="{00000000-0005-0000-0000-000027080000}"/>
    <cellStyle name="Currency 3 7" xfId="2402" xr:uid="{00000000-0005-0000-0000-000028080000}"/>
    <cellStyle name="Currency 3 8" xfId="2403" xr:uid="{00000000-0005-0000-0000-000029080000}"/>
    <cellStyle name="Currency 3 9" xfId="2404" xr:uid="{00000000-0005-0000-0000-00002A080000}"/>
    <cellStyle name="Currency 30" xfId="2405" xr:uid="{00000000-0005-0000-0000-00002B080000}"/>
    <cellStyle name="Currency 30 2" xfId="37643" xr:uid="{00000000-0005-0000-0000-00002C080000}"/>
    <cellStyle name="Currency 31" xfId="2406" xr:uid="{00000000-0005-0000-0000-00002D080000}"/>
    <cellStyle name="Currency 31 2" xfId="37644" xr:uid="{00000000-0005-0000-0000-00002E080000}"/>
    <cellStyle name="Currency 32" xfId="2407" xr:uid="{00000000-0005-0000-0000-00002F080000}"/>
    <cellStyle name="Currency 32 2" xfId="37645" xr:uid="{00000000-0005-0000-0000-000030080000}"/>
    <cellStyle name="Currency 33" xfId="2408" xr:uid="{00000000-0005-0000-0000-000031080000}"/>
    <cellStyle name="Currency 33 2" xfId="37646" xr:uid="{00000000-0005-0000-0000-000032080000}"/>
    <cellStyle name="Currency 34" xfId="2409" xr:uid="{00000000-0005-0000-0000-000033080000}"/>
    <cellStyle name="Currency 34 2" xfId="37647" xr:uid="{00000000-0005-0000-0000-000034080000}"/>
    <cellStyle name="Currency 35" xfId="2410" xr:uid="{00000000-0005-0000-0000-000035080000}"/>
    <cellStyle name="Currency 35 2" xfId="37648" xr:uid="{00000000-0005-0000-0000-000036080000}"/>
    <cellStyle name="Currency 36" xfId="2411" xr:uid="{00000000-0005-0000-0000-000037080000}"/>
    <cellStyle name="Currency 36 2" xfId="37649" xr:uid="{00000000-0005-0000-0000-000038080000}"/>
    <cellStyle name="Currency 37" xfId="672" xr:uid="{00000000-0005-0000-0000-000039080000}"/>
    <cellStyle name="Currency 38" xfId="20741" xr:uid="{00000000-0005-0000-0000-00003A080000}"/>
    <cellStyle name="Currency 39" xfId="37604" xr:uid="{00000000-0005-0000-0000-00003B080000}"/>
    <cellStyle name="Currency 4" xfId="16" xr:uid="{00000000-0005-0000-0000-00003C080000}"/>
    <cellStyle name="Currency 4 2" xfId="208" xr:uid="{00000000-0005-0000-0000-00003D080000}"/>
    <cellStyle name="Currency 4 2 2" xfId="176" xr:uid="{00000000-0005-0000-0000-00003E080000}"/>
    <cellStyle name="Currency 4 3" xfId="285" xr:uid="{00000000-0005-0000-0000-00003F080000}"/>
    <cellStyle name="Currency 4 4" xfId="37650" xr:uid="{00000000-0005-0000-0000-000040080000}"/>
    <cellStyle name="Currency 40" xfId="37695" xr:uid="{00000000-0005-0000-0000-000041080000}"/>
    <cellStyle name="Currency 41" xfId="37696" xr:uid="{00000000-0005-0000-0000-000042080000}"/>
    <cellStyle name="Currency 42" xfId="37694" xr:uid="{00000000-0005-0000-0000-000043080000}"/>
    <cellStyle name="Currency 43" xfId="37596" xr:uid="{00000000-0005-0000-0000-000044080000}"/>
    <cellStyle name="Currency 44" xfId="37693" xr:uid="{00000000-0005-0000-0000-000045080000}"/>
    <cellStyle name="Currency 45" xfId="37595" xr:uid="{00000000-0005-0000-0000-000046080000}"/>
    <cellStyle name="Currency 46" xfId="37692" xr:uid="{00000000-0005-0000-0000-000047080000}"/>
    <cellStyle name="Currency 47" xfId="37600" xr:uid="{00000000-0005-0000-0000-000048080000}"/>
    <cellStyle name="Currency 48" xfId="37691" xr:uid="{00000000-0005-0000-0000-000049080000}"/>
    <cellStyle name="Currency 5" xfId="17" xr:uid="{00000000-0005-0000-0000-00004A080000}"/>
    <cellStyle name="Currency 5 10" xfId="2412" xr:uid="{00000000-0005-0000-0000-00004B080000}"/>
    <cellStyle name="Currency 5 11" xfId="37651" xr:uid="{00000000-0005-0000-0000-00004C080000}"/>
    <cellStyle name="Currency 5 2" xfId="209" xr:uid="{00000000-0005-0000-0000-00004D080000}"/>
    <cellStyle name="Currency 5 2 2" xfId="2414" xr:uid="{00000000-0005-0000-0000-00004E080000}"/>
    <cellStyle name="Currency 5 2 3" xfId="2415" xr:uid="{00000000-0005-0000-0000-00004F080000}"/>
    <cellStyle name="Currency 5 2 4" xfId="2416" xr:uid="{00000000-0005-0000-0000-000050080000}"/>
    <cellStyle name="Currency 5 2 5" xfId="2413" xr:uid="{00000000-0005-0000-0000-000051080000}"/>
    <cellStyle name="Currency 5 3" xfId="2417" xr:uid="{00000000-0005-0000-0000-000052080000}"/>
    <cellStyle name="Currency 5 4" xfId="2418" xr:uid="{00000000-0005-0000-0000-000053080000}"/>
    <cellStyle name="Currency 5 5" xfId="2419" xr:uid="{00000000-0005-0000-0000-000054080000}"/>
    <cellStyle name="Currency 5 6" xfId="2420" xr:uid="{00000000-0005-0000-0000-000055080000}"/>
    <cellStyle name="Currency 5 7" xfId="2421" xr:uid="{00000000-0005-0000-0000-000056080000}"/>
    <cellStyle name="Currency 5 8" xfId="2422" xr:uid="{00000000-0005-0000-0000-000057080000}"/>
    <cellStyle name="Currency 5 9" xfId="2423" xr:uid="{00000000-0005-0000-0000-000058080000}"/>
    <cellStyle name="Currency 6" xfId="18" xr:uid="{00000000-0005-0000-0000-000059080000}"/>
    <cellStyle name="Currency 6 2" xfId="210" xr:uid="{00000000-0005-0000-0000-00005A080000}"/>
    <cellStyle name="Currency 7" xfId="19" xr:uid="{00000000-0005-0000-0000-00005B080000}"/>
    <cellStyle name="Currency 7 2" xfId="211" xr:uid="{00000000-0005-0000-0000-00005C080000}"/>
    <cellStyle name="Currency 8" xfId="20" xr:uid="{00000000-0005-0000-0000-00005D080000}"/>
    <cellStyle name="Currency 8 2" xfId="316" xr:uid="{00000000-0005-0000-0000-00005E080000}"/>
    <cellStyle name="Currency 9" xfId="21" xr:uid="{00000000-0005-0000-0000-00005F080000}"/>
    <cellStyle name="Currency 9 2" xfId="314" xr:uid="{00000000-0005-0000-0000-000060080000}"/>
    <cellStyle name="Data Field" xfId="22" xr:uid="{00000000-0005-0000-0000-000061080000}"/>
    <cellStyle name="Data Field 2" xfId="212" xr:uid="{00000000-0005-0000-0000-000062080000}"/>
    <cellStyle name="Data Name" xfId="23" xr:uid="{00000000-0005-0000-0000-000063080000}"/>
    <cellStyle name="Data Name 2" xfId="213" xr:uid="{00000000-0005-0000-0000-000064080000}"/>
    <cellStyle name="Explanatory Text" xfId="149" builtinId="53" customBuiltin="1"/>
    <cellStyle name="Explanatory Text 10 2" xfId="2424" xr:uid="{00000000-0005-0000-0000-000066080000}"/>
    <cellStyle name="Explanatory Text 10 3" xfId="2425" xr:uid="{00000000-0005-0000-0000-000067080000}"/>
    <cellStyle name="Explanatory Text 11 2" xfId="2426" xr:uid="{00000000-0005-0000-0000-000068080000}"/>
    <cellStyle name="Explanatory Text 11 3" xfId="2427" xr:uid="{00000000-0005-0000-0000-000069080000}"/>
    <cellStyle name="Explanatory Text 12 2" xfId="2428" xr:uid="{00000000-0005-0000-0000-00006A080000}"/>
    <cellStyle name="Explanatory Text 12 3" xfId="2429" xr:uid="{00000000-0005-0000-0000-00006B080000}"/>
    <cellStyle name="Explanatory Text 13 2" xfId="2430" xr:uid="{00000000-0005-0000-0000-00006C080000}"/>
    <cellStyle name="Explanatory Text 13 3" xfId="2431" xr:uid="{00000000-0005-0000-0000-00006D080000}"/>
    <cellStyle name="Explanatory Text 14 2" xfId="2432" xr:uid="{00000000-0005-0000-0000-00006E080000}"/>
    <cellStyle name="Explanatory Text 14 3" xfId="2433" xr:uid="{00000000-0005-0000-0000-00006F080000}"/>
    <cellStyle name="Explanatory Text 15" xfId="2434" xr:uid="{00000000-0005-0000-0000-000070080000}"/>
    <cellStyle name="Explanatory Text 15 2" xfId="2435" xr:uid="{00000000-0005-0000-0000-000071080000}"/>
    <cellStyle name="Explanatory Text 15 3" xfId="2436" xr:uid="{00000000-0005-0000-0000-000072080000}"/>
    <cellStyle name="Explanatory Text 15 4" xfId="2437" xr:uid="{00000000-0005-0000-0000-000073080000}"/>
    <cellStyle name="Explanatory Text 15 5" xfId="2438" xr:uid="{00000000-0005-0000-0000-000074080000}"/>
    <cellStyle name="Explanatory Text 15 6" xfId="2439" xr:uid="{00000000-0005-0000-0000-000075080000}"/>
    <cellStyle name="Explanatory Text 15 7" xfId="2440" xr:uid="{00000000-0005-0000-0000-000076080000}"/>
    <cellStyle name="Explanatory Text 16" xfId="2441" xr:uid="{00000000-0005-0000-0000-000077080000}"/>
    <cellStyle name="Explanatory Text 17" xfId="2442" xr:uid="{00000000-0005-0000-0000-000078080000}"/>
    <cellStyle name="Explanatory Text 18" xfId="2443" xr:uid="{00000000-0005-0000-0000-000079080000}"/>
    <cellStyle name="Explanatory Text 19" xfId="2444" xr:uid="{00000000-0005-0000-0000-00007A080000}"/>
    <cellStyle name="Explanatory Text 2" xfId="404" xr:uid="{00000000-0005-0000-0000-00007B080000}"/>
    <cellStyle name="Explanatory Text 2 2" xfId="603" xr:uid="{00000000-0005-0000-0000-00007C080000}"/>
    <cellStyle name="Explanatory Text 2 2 2" xfId="2445" xr:uid="{00000000-0005-0000-0000-00007D080000}"/>
    <cellStyle name="Explanatory Text 2 3" xfId="2446" xr:uid="{00000000-0005-0000-0000-00007E080000}"/>
    <cellStyle name="Explanatory Text 20" xfId="2447" xr:uid="{00000000-0005-0000-0000-00007F080000}"/>
    <cellStyle name="Explanatory Text 21" xfId="2448" xr:uid="{00000000-0005-0000-0000-000080080000}"/>
    <cellStyle name="Explanatory Text 22" xfId="2449" xr:uid="{00000000-0005-0000-0000-000081080000}"/>
    <cellStyle name="Explanatory Text 3" xfId="645" xr:uid="{00000000-0005-0000-0000-000082080000}"/>
    <cellStyle name="Explanatory Text 3 2" xfId="2450" xr:uid="{00000000-0005-0000-0000-000083080000}"/>
    <cellStyle name="Explanatory Text 3 3" xfId="2451" xr:uid="{00000000-0005-0000-0000-000084080000}"/>
    <cellStyle name="Explanatory Text 4 2" xfId="2452" xr:uid="{00000000-0005-0000-0000-000085080000}"/>
    <cellStyle name="Explanatory Text 4 3" xfId="2453" xr:uid="{00000000-0005-0000-0000-000086080000}"/>
    <cellStyle name="Explanatory Text 5 2" xfId="2454" xr:uid="{00000000-0005-0000-0000-000087080000}"/>
    <cellStyle name="Explanatory Text 5 3" xfId="2455" xr:uid="{00000000-0005-0000-0000-000088080000}"/>
    <cellStyle name="Explanatory Text 6 2" xfId="2456" xr:uid="{00000000-0005-0000-0000-000089080000}"/>
    <cellStyle name="Explanatory Text 6 3" xfId="2457" xr:uid="{00000000-0005-0000-0000-00008A080000}"/>
    <cellStyle name="Explanatory Text 7 2" xfId="2458" xr:uid="{00000000-0005-0000-0000-00008B080000}"/>
    <cellStyle name="Explanatory Text 7 3" xfId="2459" xr:uid="{00000000-0005-0000-0000-00008C080000}"/>
    <cellStyle name="Explanatory Text 8 2" xfId="2460" xr:uid="{00000000-0005-0000-0000-00008D080000}"/>
    <cellStyle name="Explanatory Text 8 3" xfId="2461" xr:uid="{00000000-0005-0000-0000-00008E080000}"/>
    <cellStyle name="Explanatory Text 9 2" xfId="2462" xr:uid="{00000000-0005-0000-0000-00008F080000}"/>
    <cellStyle name="Explanatory Text 9 3" xfId="2463" xr:uid="{00000000-0005-0000-0000-000090080000}"/>
    <cellStyle name="Followed Hyperlink" xfId="291" builtinId="9" customBuiltin="1"/>
    <cellStyle name="Followed Hyperlink 2" xfId="646" xr:uid="{00000000-0005-0000-0000-000092080000}"/>
    <cellStyle name="Good" xfId="142" builtinId="26" customBuiltin="1"/>
    <cellStyle name="Good 10 2" xfId="2464" xr:uid="{00000000-0005-0000-0000-000094080000}"/>
    <cellStyle name="Good 10 3" xfId="2465" xr:uid="{00000000-0005-0000-0000-000095080000}"/>
    <cellStyle name="Good 11 2" xfId="2466" xr:uid="{00000000-0005-0000-0000-000096080000}"/>
    <cellStyle name="Good 11 3" xfId="2467" xr:uid="{00000000-0005-0000-0000-000097080000}"/>
    <cellStyle name="Good 12 2" xfId="2468" xr:uid="{00000000-0005-0000-0000-000098080000}"/>
    <cellStyle name="Good 12 3" xfId="2469" xr:uid="{00000000-0005-0000-0000-000099080000}"/>
    <cellStyle name="Good 13 2" xfId="2470" xr:uid="{00000000-0005-0000-0000-00009A080000}"/>
    <cellStyle name="Good 13 3" xfId="2471" xr:uid="{00000000-0005-0000-0000-00009B080000}"/>
    <cellStyle name="Good 14 2" xfId="2472" xr:uid="{00000000-0005-0000-0000-00009C080000}"/>
    <cellStyle name="Good 14 3" xfId="2473" xr:uid="{00000000-0005-0000-0000-00009D080000}"/>
    <cellStyle name="Good 15" xfId="2474" xr:uid="{00000000-0005-0000-0000-00009E080000}"/>
    <cellStyle name="Good 15 2" xfId="2475" xr:uid="{00000000-0005-0000-0000-00009F080000}"/>
    <cellStyle name="Good 15 3" xfId="2476" xr:uid="{00000000-0005-0000-0000-0000A0080000}"/>
    <cellStyle name="Good 15 4" xfId="2477" xr:uid="{00000000-0005-0000-0000-0000A1080000}"/>
    <cellStyle name="Good 15 5" xfId="2478" xr:uid="{00000000-0005-0000-0000-0000A2080000}"/>
    <cellStyle name="Good 15 6" xfId="2479" xr:uid="{00000000-0005-0000-0000-0000A3080000}"/>
    <cellStyle name="Good 15 7" xfId="2480" xr:uid="{00000000-0005-0000-0000-0000A4080000}"/>
    <cellStyle name="Good 16" xfId="2481" xr:uid="{00000000-0005-0000-0000-0000A5080000}"/>
    <cellStyle name="Good 17" xfId="2482" xr:uid="{00000000-0005-0000-0000-0000A6080000}"/>
    <cellStyle name="Good 18" xfId="2483" xr:uid="{00000000-0005-0000-0000-0000A7080000}"/>
    <cellStyle name="Good 19" xfId="2484" xr:uid="{00000000-0005-0000-0000-0000A8080000}"/>
    <cellStyle name="Good 2" xfId="394" xr:uid="{00000000-0005-0000-0000-0000A9080000}"/>
    <cellStyle name="Good 2 2" xfId="517" xr:uid="{00000000-0005-0000-0000-0000AA080000}"/>
    <cellStyle name="Good 2 2 2" xfId="2485" xr:uid="{00000000-0005-0000-0000-0000AB080000}"/>
    <cellStyle name="Good 2 3" xfId="2486" xr:uid="{00000000-0005-0000-0000-0000AC080000}"/>
    <cellStyle name="Good 20" xfId="2487" xr:uid="{00000000-0005-0000-0000-0000AD080000}"/>
    <cellStyle name="Good 21" xfId="2488" xr:uid="{00000000-0005-0000-0000-0000AE080000}"/>
    <cellStyle name="Good 22" xfId="2489" xr:uid="{00000000-0005-0000-0000-0000AF080000}"/>
    <cellStyle name="Good 3" xfId="647" xr:uid="{00000000-0005-0000-0000-0000B0080000}"/>
    <cellStyle name="Good 3 2" xfId="2490" xr:uid="{00000000-0005-0000-0000-0000B1080000}"/>
    <cellStyle name="Good 3 3" xfId="2491" xr:uid="{00000000-0005-0000-0000-0000B2080000}"/>
    <cellStyle name="Good 4 2" xfId="2492" xr:uid="{00000000-0005-0000-0000-0000B3080000}"/>
    <cellStyle name="Good 4 3" xfId="2493" xr:uid="{00000000-0005-0000-0000-0000B4080000}"/>
    <cellStyle name="Good 5 2" xfId="2494" xr:uid="{00000000-0005-0000-0000-0000B5080000}"/>
    <cellStyle name="Good 5 3" xfId="2495" xr:uid="{00000000-0005-0000-0000-0000B6080000}"/>
    <cellStyle name="Good 6 2" xfId="2496" xr:uid="{00000000-0005-0000-0000-0000B7080000}"/>
    <cellStyle name="Good 6 3" xfId="2497" xr:uid="{00000000-0005-0000-0000-0000B8080000}"/>
    <cellStyle name="Good 7 2" xfId="2498" xr:uid="{00000000-0005-0000-0000-0000B9080000}"/>
    <cellStyle name="Good 7 3" xfId="2499" xr:uid="{00000000-0005-0000-0000-0000BA080000}"/>
    <cellStyle name="Good 8 2" xfId="2500" xr:uid="{00000000-0005-0000-0000-0000BB080000}"/>
    <cellStyle name="Good 8 3" xfId="2501" xr:uid="{00000000-0005-0000-0000-0000BC080000}"/>
    <cellStyle name="Good 9 2" xfId="2502" xr:uid="{00000000-0005-0000-0000-0000BD080000}"/>
    <cellStyle name="Good 9 3" xfId="2503" xr:uid="{00000000-0005-0000-0000-0000BE080000}"/>
    <cellStyle name="Heading 1" xfId="138" builtinId="16" customBuiltin="1"/>
    <cellStyle name="Heading 1 10 2" xfId="2504" xr:uid="{00000000-0005-0000-0000-0000C0080000}"/>
    <cellStyle name="Heading 1 10 3" xfId="2505" xr:uid="{00000000-0005-0000-0000-0000C1080000}"/>
    <cellStyle name="Heading 1 11 2" xfId="2506" xr:uid="{00000000-0005-0000-0000-0000C2080000}"/>
    <cellStyle name="Heading 1 11 3" xfId="2507" xr:uid="{00000000-0005-0000-0000-0000C3080000}"/>
    <cellStyle name="Heading 1 12 2" xfId="2508" xr:uid="{00000000-0005-0000-0000-0000C4080000}"/>
    <cellStyle name="Heading 1 12 3" xfId="2509" xr:uid="{00000000-0005-0000-0000-0000C5080000}"/>
    <cellStyle name="Heading 1 13 2" xfId="2510" xr:uid="{00000000-0005-0000-0000-0000C6080000}"/>
    <cellStyle name="Heading 1 13 3" xfId="2511" xr:uid="{00000000-0005-0000-0000-0000C7080000}"/>
    <cellStyle name="Heading 1 14 2" xfId="2512" xr:uid="{00000000-0005-0000-0000-0000C8080000}"/>
    <cellStyle name="Heading 1 14 3" xfId="2513" xr:uid="{00000000-0005-0000-0000-0000C9080000}"/>
    <cellStyle name="Heading 1 15" xfId="2514" xr:uid="{00000000-0005-0000-0000-0000CA080000}"/>
    <cellStyle name="Heading 1 15 2" xfId="2515" xr:uid="{00000000-0005-0000-0000-0000CB080000}"/>
    <cellStyle name="Heading 1 15 3" xfId="2516" xr:uid="{00000000-0005-0000-0000-0000CC080000}"/>
    <cellStyle name="Heading 1 15 4" xfId="2517" xr:uid="{00000000-0005-0000-0000-0000CD080000}"/>
    <cellStyle name="Heading 1 15 5" xfId="2518" xr:uid="{00000000-0005-0000-0000-0000CE080000}"/>
    <cellStyle name="Heading 1 15 6" xfId="2519" xr:uid="{00000000-0005-0000-0000-0000CF080000}"/>
    <cellStyle name="Heading 1 15 7" xfId="2520" xr:uid="{00000000-0005-0000-0000-0000D0080000}"/>
    <cellStyle name="Heading 1 16" xfId="2521" xr:uid="{00000000-0005-0000-0000-0000D1080000}"/>
    <cellStyle name="Heading 1 17" xfId="2522" xr:uid="{00000000-0005-0000-0000-0000D2080000}"/>
    <cellStyle name="Heading 1 18" xfId="2523" xr:uid="{00000000-0005-0000-0000-0000D3080000}"/>
    <cellStyle name="Heading 1 19" xfId="2524" xr:uid="{00000000-0005-0000-0000-0000D4080000}"/>
    <cellStyle name="Heading 1 2" xfId="390" xr:uid="{00000000-0005-0000-0000-0000D5080000}"/>
    <cellStyle name="Heading 1 2 2" xfId="494" xr:uid="{00000000-0005-0000-0000-0000D6080000}"/>
    <cellStyle name="Heading 1 2 2 2" xfId="2525" xr:uid="{00000000-0005-0000-0000-0000D7080000}"/>
    <cellStyle name="Heading 1 2 3" xfId="2526" xr:uid="{00000000-0005-0000-0000-0000D8080000}"/>
    <cellStyle name="Heading 1 20" xfId="2527" xr:uid="{00000000-0005-0000-0000-0000D9080000}"/>
    <cellStyle name="Heading 1 21" xfId="2528" xr:uid="{00000000-0005-0000-0000-0000DA080000}"/>
    <cellStyle name="Heading 1 22" xfId="2529" xr:uid="{00000000-0005-0000-0000-0000DB080000}"/>
    <cellStyle name="Heading 1 3" xfId="648" xr:uid="{00000000-0005-0000-0000-0000DC080000}"/>
    <cellStyle name="Heading 1 3 2" xfId="2530" xr:uid="{00000000-0005-0000-0000-0000DD080000}"/>
    <cellStyle name="Heading 1 3 3" xfId="2531" xr:uid="{00000000-0005-0000-0000-0000DE080000}"/>
    <cellStyle name="Heading 1 4 2" xfId="2532" xr:uid="{00000000-0005-0000-0000-0000DF080000}"/>
    <cellStyle name="Heading 1 4 3" xfId="2533" xr:uid="{00000000-0005-0000-0000-0000E0080000}"/>
    <cellStyle name="Heading 1 5 2" xfId="2534" xr:uid="{00000000-0005-0000-0000-0000E1080000}"/>
    <cellStyle name="Heading 1 5 3" xfId="2535" xr:uid="{00000000-0005-0000-0000-0000E2080000}"/>
    <cellStyle name="Heading 1 6 2" xfId="2536" xr:uid="{00000000-0005-0000-0000-0000E3080000}"/>
    <cellStyle name="Heading 1 6 3" xfId="2537" xr:uid="{00000000-0005-0000-0000-0000E4080000}"/>
    <cellStyle name="Heading 1 7 2" xfId="2538" xr:uid="{00000000-0005-0000-0000-0000E5080000}"/>
    <cellStyle name="Heading 1 7 3" xfId="2539" xr:uid="{00000000-0005-0000-0000-0000E6080000}"/>
    <cellStyle name="Heading 1 8 2" xfId="2540" xr:uid="{00000000-0005-0000-0000-0000E7080000}"/>
    <cellStyle name="Heading 1 8 3" xfId="2541" xr:uid="{00000000-0005-0000-0000-0000E8080000}"/>
    <cellStyle name="Heading 1 9 2" xfId="2542" xr:uid="{00000000-0005-0000-0000-0000E9080000}"/>
    <cellStyle name="Heading 1 9 3" xfId="2543" xr:uid="{00000000-0005-0000-0000-0000EA080000}"/>
    <cellStyle name="Heading 2" xfId="139" builtinId="17" customBuiltin="1"/>
    <cellStyle name="Heading 2 10 2" xfId="2544" xr:uid="{00000000-0005-0000-0000-0000EC080000}"/>
    <cellStyle name="Heading 2 10 3" xfId="2545" xr:uid="{00000000-0005-0000-0000-0000ED080000}"/>
    <cellStyle name="Heading 2 11 2" xfId="2546" xr:uid="{00000000-0005-0000-0000-0000EE080000}"/>
    <cellStyle name="Heading 2 11 3" xfId="2547" xr:uid="{00000000-0005-0000-0000-0000EF080000}"/>
    <cellStyle name="Heading 2 12 2" xfId="2548" xr:uid="{00000000-0005-0000-0000-0000F0080000}"/>
    <cellStyle name="Heading 2 12 3" xfId="2549" xr:uid="{00000000-0005-0000-0000-0000F1080000}"/>
    <cellStyle name="Heading 2 13 2" xfId="2550" xr:uid="{00000000-0005-0000-0000-0000F2080000}"/>
    <cellStyle name="Heading 2 13 3" xfId="2551" xr:uid="{00000000-0005-0000-0000-0000F3080000}"/>
    <cellStyle name="Heading 2 14 2" xfId="2552" xr:uid="{00000000-0005-0000-0000-0000F4080000}"/>
    <cellStyle name="Heading 2 14 3" xfId="2553" xr:uid="{00000000-0005-0000-0000-0000F5080000}"/>
    <cellStyle name="Heading 2 15" xfId="2554" xr:uid="{00000000-0005-0000-0000-0000F6080000}"/>
    <cellStyle name="Heading 2 15 2" xfId="2555" xr:uid="{00000000-0005-0000-0000-0000F7080000}"/>
    <cellStyle name="Heading 2 15 3" xfId="2556" xr:uid="{00000000-0005-0000-0000-0000F8080000}"/>
    <cellStyle name="Heading 2 15 4" xfId="2557" xr:uid="{00000000-0005-0000-0000-0000F9080000}"/>
    <cellStyle name="Heading 2 15 5" xfId="2558" xr:uid="{00000000-0005-0000-0000-0000FA080000}"/>
    <cellStyle name="Heading 2 15 6" xfId="2559" xr:uid="{00000000-0005-0000-0000-0000FB080000}"/>
    <cellStyle name="Heading 2 15 7" xfId="2560" xr:uid="{00000000-0005-0000-0000-0000FC080000}"/>
    <cellStyle name="Heading 2 16" xfId="2561" xr:uid="{00000000-0005-0000-0000-0000FD080000}"/>
    <cellStyle name="Heading 2 17" xfId="2562" xr:uid="{00000000-0005-0000-0000-0000FE080000}"/>
    <cellStyle name="Heading 2 18" xfId="2563" xr:uid="{00000000-0005-0000-0000-0000FF080000}"/>
    <cellStyle name="Heading 2 19" xfId="2564" xr:uid="{00000000-0005-0000-0000-000000090000}"/>
    <cellStyle name="Heading 2 2" xfId="391" xr:uid="{00000000-0005-0000-0000-000001090000}"/>
    <cellStyle name="Heading 2 2 10" xfId="2565" xr:uid="{00000000-0005-0000-0000-000002090000}"/>
    <cellStyle name="Heading 2 2 2" xfId="497" xr:uid="{00000000-0005-0000-0000-000003090000}"/>
    <cellStyle name="Heading 2 2 2 2" xfId="2566" xr:uid="{00000000-0005-0000-0000-000004090000}"/>
    <cellStyle name="Heading 2 2 3" xfId="2567" xr:uid="{00000000-0005-0000-0000-000005090000}"/>
    <cellStyle name="Heading 2 2 4" xfId="2568" xr:uid="{00000000-0005-0000-0000-000006090000}"/>
    <cellStyle name="Heading 2 2 5" xfId="2569" xr:uid="{00000000-0005-0000-0000-000007090000}"/>
    <cellStyle name="Heading 2 2 6" xfId="2570" xr:uid="{00000000-0005-0000-0000-000008090000}"/>
    <cellStyle name="Heading 2 2 7" xfId="2571" xr:uid="{00000000-0005-0000-0000-000009090000}"/>
    <cellStyle name="Heading 2 2 8" xfId="2572" xr:uid="{00000000-0005-0000-0000-00000A090000}"/>
    <cellStyle name="Heading 2 2 9" xfId="2573" xr:uid="{00000000-0005-0000-0000-00000B090000}"/>
    <cellStyle name="Heading 2 20" xfId="2574" xr:uid="{00000000-0005-0000-0000-00000C090000}"/>
    <cellStyle name="Heading 2 21" xfId="2575" xr:uid="{00000000-0005-0000-0000-00000D090000}"/>
    <cellStyle name="Heading 2 22" xfId="2576" xr:uid="{00000000-0005-0000-0000-00000E090000}"/>
    <cellStyle name="Heading 2 3" xfId="649" xr:uid="{00000000-0005-0000-0000-00000F090000}"/>
    <cellStyle name="Heading 2 3 2" xfId="2577" xr:uid="{00000000-0005-0000-0000-000010090000}"/>
    <cellStyle name="Heading 2 3 3" xfId="2578" xr:uid="{00000000-0005-0000-0000-000011090000}"/>
    <cellStyle name="Heading 2 4 2" xfId="2579" xr:uid="{00000000-0005-0000-0000-000012090000}"/>
    <cellStyle name="Heading 2 4 3" xfId="2580" xr:uid="{00000000-0005-0000-0000-000013090000}"/>
    <cellStyle name="Heading 2 5 2" xfId="2581" xr:uid="{00000000-0005-0000-0000-000014090000}"/>
    <cellStyle name="Heading 2 5 3" xfId="2582" xr:uid="{00000000-0005-0000-0000-000015090000}"/>
    <cellStyle name="Heading 2 6 2" xfId="2583" xr:uid="{00000000-0005-0000-0000-000016090000}"/>
    <cellStyle name="Heading 2 6 3" xfId="2584" xr:uid="{00000000-0005-0000-0000-000017090000}"/>
    <cellStyle name="Heading 2 7 2" xfId="2585" xr:uid="{00000000-0005-0000-0000-000018090000}"/>
    <cellStyle name="Heading 2 7 3" xfId="2586" xr:uid="{00000000-0005-0000-0000-000019090000}"/>
    <cellStyle name="Heading 2 8 2" xfId="2587" xr:uid="{00000000-0005-0000-0000-00001A090000}"/>
    <cellStyle name="Heading 2 8 3" xfId="2588" xr:uid="{00000000-0005-0000-0000-00001B090000}"/>
    <cellStyle name="Heading 2 9 2" xfId="2589" xr:uid="{00000000-0005-0000-0000-00001C090000}"/>
    <cellStyle name="Heading 2 9 3" xfId="2590" xr:uid="{00000000-0005-0000-0000-00001D090000}"/>
    <cellStyle name="Heading 3" xfId="140" builtinId="18" customBuiltin="1"/>
    <cellStyle name="Heading 3 10 2" xfId="2591" xr:uid="{00000000-0005-0000-0000-00001F090000}"/>
    <cellStyle name="Heading 3 10 3" xfId="2592" xr:uid="{00000000-0005-0000-0000-000020090000}"/>
    <cellStyle name="Heading 3 11 2" xfId="2593" xr:uid="{00000000-0005-0000-0000-000021090000}"/>
    <cellStyle name="Heading 3 11 3" xfId="2594" xr:uid="{00000000-0005-0000-0000-000022090000}"/>
    <cellStyle name="Heading 3 12 2" xfId="2595" xr:uid="{00000000-0005-0000-0000-000023090000}"/>
    <cellStyle name="Heading 3 12 3" xfId="2596" xr:uid="{00000000-0005-0000-0000-000024090000}"/>
    <cellStyle name="Heading 3 13 2" xfId="2597" xr:uid="{00000000-0005-0000-0000-000025090000}"/>
    <cellStyle name="Heading 3 13 3" xfId="2598" xr:uid="{00000000-0005-0000-0000-000026090000}"/>
    <cellStyle name="Heading 3 14 2" xfId="2599" xr:uid="{00000000-0005-0000-0000-000027090000}"/>
    <cellStyle name="Heading 3 14 3" xfId="2600" xr:uid="{00000000-0005-0000-0000-000028090000}"/>
    <cellStyle name="Heading 3 15" xfId="2601" xr:uid="{00000000-0005-0000-0000-000029090000}"/>
    <cellStyle name="Heading 3 15 2" xfId="2602" xr:uid="{00000000-0005-0000-0000-00002A090000}"/>
    <cellStyle name="Heading 3 15 3" xfId="2603" xr:uid="{00000000-0005-0000-0000-00002B090000}"/>
    <cellStyle name="Heading 3 15 4" xfId="2604" xr:uid="{00000000-0005-0000-0000-00002C090000}"/>
    <cellStyle name="Heading 3 15 5" xfId="2605" xr:uid="{00000000-0005-0000-0000-00002D090000}"/>
    <cellStyle name="Heading 3 15 6" xfId="2606" xr:uid="{00000000-0005-0000-0000-00002E090000}"/>
    <cellStyle name="Heading 3 15 7" xfId="2607" xr:uid="{00000000-0005-0000-0000-00002F090000}"/>
    <cellStyle name="Heading 3 16" xfId="2608" xr:uid="{00000000-0005-0000-0000-000030090000}"/>
    <cellStyle name="Heading 3 17" xfId="2609" xr:uid="{00000000-0005-0000-0000-000031090000}"/>
    <cellStyle name="Heading 3 18" xfId="2610" xr:uid="{00000000-0005-0000-0000-000032090000}"/>
    <cellStyle name="Heading 3 19" xfId="2611" xr:uid="{00000000-0005-0000-0000-000033090000}"/>
    <cellStyle name="Heading 3 2" xfId="392" xr:uid="{00000000-0005-0000-0000-000034090000}"/>
    <cellStyle name="Heading 3 2 2" xfId="448" xr:uid="{00000000-0005-0000-0000-000035090000}"/>
    <cellStyle name="Heading 3 2 2 2" xfId="2612" xr:uid="{00000000-0005-0000-0000-000036090000}"/>
    <cellStyle name="Heading 3 2 3" xfId="2613" xr:uid="{00000000-0005-0000-0000-000037090000}"/>
    <cellStyle name="Heading 3 20" xfId="2614" xr:uid="{00000000-0005-0000-0000-000038090000}"/>
    <cellStyle name="Heading 3 21" xfId="2615" xr:uid="{00000000-0005-0000-0000-000039090000}"/>
    <cellStyle name="Heading 3 22" xfId="2616" xr:uid="{00000000-0005-0000-0000-00003A090000}"/>
    <cellStyle name="Heading 3 3" xfId="650" xr:uid="{00000000-0005-0000-0000-00003B090000}"/>
    <cellStyle name="Heading 3 3 2" xfId="2617" xr:uid="{00000000-0005-0000-0000-00003C090000}"/>
    <cellStyle name="Heading 3 3 3" xfId="2618" xr:uid="{00000000-0005-0000-0000-00003D090000}"/>
    <cellStyle name="Heading 3 4 2" xfId="2619" xr:uid="{00000000-0005-0000-0000-00003E090000}"/>
    <cellStyle name="Heading 3 4 3" xfId="2620" xr:uid="{00000000-0005-0000-0000-00003F090000}"/>
    <cellStyle name="Heading 3 5 2" xfId="2621" xr:uid="{00000000-0005-0000-0000-000040090000}"/>
    <cellStyle name="Heading 3 5 3" xfId="2622" xr:uid="{00000000-0005-0000-0000-000041090000}"/>
    <cellStyle name="Heading 3 6 2" xfId="2623" xr:uid="{00000000-0005-0000-0000-000042090000}"/>
    <cellStyle name="Heading 3 6 3" xfId="2624" xr:uid="{00000000-0005-0000-0000-000043090000}"/>
    <cellStyle name="Heading 3 7 2" xfId="2625" xr:uid="{00000000-0005-0000-0000-000044090000}"/>
    <cellStyle name="Heading 3 7 3" xfId="2626" xr:uid="{00000000-0005-0000-0000-000045090000}"/>
    <cellStyle name="Heading 3 8 2" xfId="2627" xr:uid="{00000000-0005-0000-0000-000046090000}"/>
    <cellStyle name="Heading 3 8 3" xfId="2628" xr:uid="{00000000-0005-0000-0000-000047090000}"/>
    <cellStyle name="Heading 3 9 2" xfId="2629" xr:uid="{00000000-0005-0000-0000-000048090000}"/>
    <cellStyle name="Heading 3 9 3" xfId="2630" xr:uid="{00000000-0005-0000-0000-000049090000}"/>
    <cellStyle name="Heading 4" xfId="141" builtinId="19" customBuiltin="1"/>
    <cellStyle name="Heading 4 10 2" xfId="2631" xr:uid="{00000000-0005-0000-0000-00004B090000}"/>
    <cellStyle name="Heading 4 10 3" xfId="2632" xr:uid="{00000000-0005-0000-0000-00004C090000}"/>
    <cellStyle name="Heading 4 11 2" xfId="2633" xr:uid="{00000000-0005-0000-0000-00004D090000}"/>
    <cellStyle name="Heading 4 11 3" xfId="2634" xr:uid="{00000000-0005-0000-0000-00004E090000}"/>
    <cellStyle name="Heading 4 12 2" xfId="2635" xr:uid="{00000000-0005-0000-0000-00004F090000}"/>
    <cellStyle name="Heading 4 12 3" xfId="2636" xr:uid="{00000000-0005-0000-0000-000050090000}"/>
    <cellStyle name="Heading 4 13 2" xfId="2637" xr:uid="{00000000-0005-0000-0000-000051090000}"/>
    <cellStyle name="Heading 4 13 3" xfId="2638" xr:uid="{00000000-0005-0000-0000-000052090000}"/>
    <cellStyle name="Heading 4 14 2" xfId="2639" xr:uid="{00000000-0005-0000-0000-000053090000}"/>
    <cellStyle name="Heading 4 14 3" xfId="2640" xr:uid="{00000000-0005-0000-0000-000054090000}"/>
    <cellStyle name="Heading 4 15" xfId="2641" xr:uid="{00000000-0005-0000-0000-000055090000}"/>
    <cellStyle name="Heading 4 15 2" xfId="2642" xr:uid="{00000000-0005-0000-0000-000056090000}"/>
    <cellStyle name="Heading 4 15 3" xfId="2643" xr:uid="{00000000-0005-0000-0000-000057090000}"/>
    <cellStyle name="Heading 4 15 4" xfId="2644" xr:uid="{00000000-0005-0000-0000-000058090000}"/>
    <cellStyle name="Heading 4 15 5" xfId="2645" xr:uid="{00000000-0005-0000-0000-000059090000}"/>
    <cellStyle name="Heading 4 15 6" xfId="2646" xr:uid="{00000000-0005-0000-0000-00005A090000}"/>
    <cellStyle name="Heading 4 15 7" xfId="2647" xr:uid="{00000000-0005-0000-0000-00005B090000}"/>
    <cellStyle name="Heading 4 16" xfId="2648" xr:uid="{00000000-0005-0000-0000-00005C090000}"/>
    <cellStyle name="Heading 4 17" xfId="2649" xr:uid="{00000000-0005-0000-0000-00005D090000}"/>
    <cellStyle name="Heading 4 18" xfId="2650" xr:uid="{00000000-0005-0000-0000-00005E090000}"/>
    <cellStyle name="Heading 4 19" xfId="2651" xr:uid="{00000000-0005-0000-0000-00005F090000}"/>
    <cellStyle name="Heading 4 2" xfId="393" xr:uid="{00000000-0005-0000-0000-000060090000}"/>
    <cellStyle name="Heading 4 2 2" xfId="604" xr:uid="{00000000-0005-0000-0000-000061090000}"/>
    <cellStyle name="Heading 4 2 2 2" xfId="2652" xr:uid="{00000000-0005-0000-0000-000062090000}"/>
    <cellStyle name="Heading 4 2 3" xfId="2653" xr:uid="{00000000-0005-0000-0000-000063090000}"/>
    <cellStyle name="Heading 4 20" xfId="2654" xr:uid="{00000000-0005-0000-0000-000064090000}"/>
    <cellStyle name="Heading 4 21" xfId="2655" xr:uid="{00000000-0005-0000-0000-000065090000}"/>
    <cellStyle name="Heading 4 22" xfId="2656" xr:uid="{00000000-0005-0000-0000-000066090000}"/>
    <cellStyle name="Heading 4 3" xfId="651" xr:uid="{00000000-0005-0000-0000-000067090000}"/>
    <cellStyle name="Heading 4 3 2" xfId="2657" xr:uid="{00000000-0005-0000-0000-000068090000}"/>
    <cellStyle name="Heading 4 3 3" xfId="2658" xr:uid="{00000000-0005-0000-0000-000069090000}"/>
    <cellStyle name="Heading 4 4 2" xfId="2659" xr:uid="{00000000-0005-0000-0000-00006A090000}"/>
    <cellStyle name="Heading 4 4 3" xfId="2660" xr:uid="{00000000-0005-0000-0000-00006B090000}"/>
    <cellStyle name="Heading 4 5 2" xfId="2661" xr:uid="{00000000-0005-0000-0000-00006C090000}"/>
    <cellStyle name="Heading 4 5 3" xfId="2662" xr:uid="{00000000-0005-0000-0000-00006D090000}"/>
    <cellStyle name="Heading 4 6 2" xfId="2663" xr:uid="{00000000-0005-0000-0000-00006E090000}"/>
    <cellStyle name="Heading 4 6 3" xfId="2664" xr:uid="{00000000-0005-0000-0000-00006F090000}"/>
    <cellStyle name="Heading 4 7 2" xfId="2665" xr:uid="{00000000-0005-0000-0000-000070090000}"/>
    <cellStyle name="Heading 4 7 3" xfId="2666" xr:uid="{00000000-0005-0000-0000-000071090000}"/>
    <cellStyle name="Heading 4 8 2" xfId="2667" xr:uid="{00000000-0005-0000-0000-000072090000}"/>
    <cellStyle name="Heading 4 8 3" xfId="2668" xr:uid="{00000000-0005-0000-0000-000073090000}"/>
    <cellStyle name="Heading 4 9 2" xfId="2669" xr:uid="{00000000-0005-0000-0000-000074090000}"/>
    <cellStyle name="Heading 4 9 3" xfId="2670" xr:uid="{00000000-0005-0000-0000-000075090000}"/>
    <cellStyle name="Hyperlink" xfId="290" builtinId="8" customBuiltin="1"/>
    <cellStyle name="Hyperlink 2" xfId="24" xr:uid="{00000000-0005-0000-0000-000077090000}"/>
    <cellStyle name="Hyperlink 3" xfId="25" xr:uid="{00000000-0005-0000-0000-000078090000}"/>
    <cellStyle name="Hyperlink 4" xfId="304" xr:uid="{00000000-0005-0000-0000-000079090000}"/>
    <cellStyle name="Hyperlink 5" xfId="302" xr:uid="{00000000-0005-0000-0000-00007A090000}"/>
    <cellStyle name="Hyperlink 6" xfId="652" xr:uid="{00000000-0005-0000-0000-00007B090000}"/>
    <cellStyle name="Hyperlink 6 2" xfId="2671" xr:uid="{00000000-0005-0000-0000-00007C090000}"/>
    <cellStyle name="Input" xfId="1" builtinId="20" customBuiltin="1"/>
    <cellStyle name="Input 10 2" xfId="2672" xr:uid="{00000000-0005-0000-0000-00007E090000}"/>
    <cellStyle name="Input 10 3" xfId="2673" xr:uid="{00000000-0005-0000-0000-00007F090000}"/>
    <cellStyle name="Input 11 2" xfId="2674" xr:uid="{00000000-0005-0000-0000-000080090000}"/>
    <cellStyle name="Input 11 3" xfId="2675" xr:uid="{00000000-0005-0000-0000-000081090000}"/>
    <cellStyle name="Input 12 2" xfId="2676" xr:uid="{00000000-0005-0000-0000-000082090000}"/>
    <cellStyle name="Input 12 3" xfId="2677" xr:uid="{00000000-0005-0000-0000-000083090000}"/>
    <cellStyle name="Input 13 2" xfId="2678" xr:uid="{00000000-0005-0000-0000-000084090000}"/>
    <cellStyle name="Input 13 3" xfId="2679" xr:uid="{00000000-0005-0000-0000-000085090000}"/>
    <cellStyle name="Input 14 2" xfId="2680" xr:uid="{00000000-0005-0000-0000-000086090000}"/>
    <cellStyle name="Input 14 3" xfId="2681" xr:uid="{00000000-0005-0000-0000-000087090000}"/>
    <cellStyle name="Input 15" xfId="2682" xr:uid="{00000000-0005-0000-0000-000088090000}"/>
    <cellStyle name="Input 15 2" xfId="2683" xr:uid="{00000000-0005-0000-0000-000089090000}"/>
    <cellStyle name="Input 15 3" xfId="2684" xr:uid="{00000000-0005-0000-0000-00008A090000}"/>
    <cellStyle name="Input 15 4" xfId="2685" xr:uid="{00000000-0005-0000-0000-00008B090000}"/>
    <cellStyle name="Input 15 5" xfId="2686" xr:uid="{00000000-0005-0000-0000-00008C090000}"/>
    <cellStyle name="Input 15 6" xfId="2687" xr:uid="{00000000-0005-0000-0000-00008D090000}"/>
    <cellStyle name="Input 15 7" xfId="2688" xr:uid="{00000000-0005-0000-0000-00008E090000}"/>
    <cellStyle name="Input 16" xfId="2689" xr:uid="{00000000-0005-0000-0000-00008F090000}"/>
    <cellStyle name="Input 17" xfId="2690" xr:uid="{00000000-0005-0000-0000-000090090000}"/>
    <cellStyle name="Input 18" xfId="2691" xr:uid="{00000000-0005-0000-0000-000091090000}"/>
    <cellStyle name="Input 19" xfId="2692" xr:uid="{00000000-0005-0000-0000-000092090000}"/>
    <cellStyle name="Input 2" xfId="397" xr:uid="{00000000-0005-0000-0000-000093090000}"/>
    <cellStyle name="Input 2 2" xfId="600" xr:uid="{00000000-0005-0000-0000-000094090000}"/>
    <cellStyle name="Input 2 2 2" xfId="2693" xr:uid="{00000000-0005-0000-0000-000095090000}"/>
    <cellStyle name="Input 2 3" xfId="2694" xr:uid="{00000000-0005-0000-0000-000096090000}"/>
    <cellStyle name="Input 20" xfId="2695" xr:uid="{00000000-0005-0000-0000-000097090000}"/>
    <cellStyle name="Input 21" xfId="2696" xr:uid="{00000000-0005-0000-0000-000098090000}"/>
    <cellStyle name="Input 22" xfId="2697" xr:uid="{00000000-0005-0000-0000-000099090000}"/>
    <cellStyle name="Input 3" xfId="653" xr:uid="{00000000-0005-0000-0000-00009A090000}"/>
    <cellStyle name="Input 3 2" xfId="2698" xr:uid="{00000000-0005-0000-0000-00009B090000}"/>
    <cellStyle name="Input 3 3" xfId="2699" xr:uid="{00000000-0005-0000-0000-00009C090000}"/>
    <cellStyle name="Input 4 2" xfId="2700" xr:uid="{00000000-0005-0000-0000-00009D090000}"/>
    <cellStyle name="Input 4 3" xfId="2701" xr:uid="{00000000-0005-0000-0000-00009E090000}"/>
    <cellStyle name="Input 5 2" xfId="2702" xr:uid="{00000000-0005-0000-0000-00009F090000}"/>
    <cellStyle name="Input 5 3" xfId="2703" xr:uid="{00000000-0005-0000-0000-0000A0090000}"/>
    <cellStyle name="Input 6 2" xfId="2704" xr:uid="{00000000-0005-0000-0000-0000A1090000}"/>
    <cellStyle name="Input 6 3" xfId="2705" xr:uid="{00000000-0005-0000-0000-0000A2090000}"/>
    <cellStyle name="Input 7 2" xfId="2706" xr:uid="{00000000-0005-0000-0000-0000A3090000}"/>
    <cellStyle name="Input 7 3" xfId="2707" xr:uid="{00000000-0005-0000-0000-0000A4090000}"/>
    <cellStyle name="Input 8 2" xfId="2708" xr:uid="{00000000-0005-0000-0000-0000A5090000}"/>
    <cellStyle name="Input 8 3" xfId="2709" xr:uid="{00000000-0005-0000-0000-0000A6090000}"/>
    <cellStyle name="Input 9 2" xfId="2710" xr:uid="{00000000-0005-0000-0000-0000A7090000}"/>
    <cellStyle name="Input 9 3" xfId="2711" xr:uid="{00000000-0005-0000-0000-0000A8090000}"/>
    <cellStyle name="Linked Cell" xfId="146" builtinId="24" customBuiltin="1"/>
    <cellStyle name="Linked Cell 10 2" xfId="2712" xr:uid="{00000000-0005-0000-0000-0000AA090000}"/>
    <cellStyle name="Linked Cell 10 3" xfId="2713" xr:uid="{00000000-0005-0000-0000-0000AB090000}"/>
    <cellStyle name="Linked Cell 11 2" xfId="2714" xr:uid="{00000000-0005-0000-0000-0000AC090000}"/>
    <cellStyle name="Linked Cell 11 3" xfId="2715" xr:uid="{00000000-0005-0000-0000-0000AD090000}"/>
    <cellStyle name="Linked Cell 12 2" xfId="2716" xr:uid="{00000000-0005-0000-0000-0000AE090000}"/>
    <cellStyle name="Linked Cell 12 3" xfId="2717" xr:uid="{00000000-0005-0000-0000-0000AF090000}"/>
    <cellStyle name="Linked Cell 13 2" xfId="2718" xr:uid="{00000000-0005-0000-0000-0000B0090000}"/>
    <cellStyle name="Linked Cell 13 3" xfId="2719" xr:uid="{00000000-0005-0000-0000-0000B1090000}"/>
    <cellStyle name="Linked Cell 14 2" xfId="2720" xr:uid="{00000000-0005-0000-0000-0000B2090000}"/>
    <cellStyle name="Linked Cell 14 3" xfId="2721" xr:uid="{00000000-0005-0000-0000-0000B3090000}"/>
    <cellStyle name="Linked Cell 15" xfId="2722" xr:uid="{00000000-0005-0000-0000-0000B4090000}"/>
    <cellStyle name="Linked Cell 15 2" xfId="2723" xr:uid="{00000000-0005-0000-0000-0000B5090000}"/>
    <cellStyle name="Linked Cell 15 3" xfId="2724" xr:uid="{00000000-0005-0000-0000-0000B6090000}"/>
    <cellStyle name="Linked Cell 15 4" xfId="2725" xr:uid="{00000000-0005-0000-0000-0000B7090000}"/>
    <cellStyle name="Linked Cell 15 5" xfId="2726" xr:uid="{00000000-0005-0000-0000-0000B8090000}"/>
    <cellStyle name="Linked Cell 15 6" xfId="2727" xr:uid="{00000000-0005-0000-0000-0000B9090000}"/>
    <cellStyle name="Linked Cell 15 7" xfId="2728" xr:uid="{00000000-0005-0000-0000-0000BA090000}"/>
    <cellStyle name="Linked Cell 16" xfId="2729" xr:uid="{00000000-0005-0000-0000-0000BB090000}"/>
    <cellStyle name="Linked Cell 17" xfId="2730" xr:uid="{00000000-0005-0000-0000-0000BC090000}"/>
    <cellStyle name="Linked Cell 18" xfId="2731" xr:uid="{00000000-0005-0000-0000-0000BD090000}"/>
    <cellStyle name="Linked Cell 19" xfId="2732" xr:uid="{00000000-0005-0000-0000-0000BE090000}"/>
    <cellStyle name="Linked Cell 2" xfId="400" xr:uid="{00000000-0005-0000-0000-0000BF090000}"/>
    <cellStyle name="Linked Cell 2 2" xfId="495" xr:uid="{00000000-0005-0000-0000-0000C0090000}"/>
    <cellStyle name="Linked Cell 2 2 2" xfId="2733" xr:uid="{00000000-0005-0000-0000-0000C1090000}"/>
    <cellStyle name="Linked Cell 2 3" xfId="2734" xr:uid="{00000000-0005-0000-0000-0000C2090000}"/>
    <cellStyle name="Linked Cell 20" xfId="2735" xr:uid="{00000000-0005-0000-0000-0000C3090000}"/>
    <cellStyle name="Linked Cell 21" xfId="2736" xr:uid="{00000000-0005-0000-0000-0000C4090000}"/>
    <cellStyle name="Linked Cell 22" xfId="2737" xr:uid="{00000000-0005-0000-0000-0000C5090000}"/>
    <cellStyle name="Linked Cell 3" xfId="654" xr:uid="{00000000-0005-0000-0000-0000C6090000}"/>
    <cellStyle name="Linked Cell 3 2" xfId="2738" xr:uid="{00000000-0005-0000-0000-0000C7090000}"/>
    <cellStyle name="Linked Cell 3 3" xfId="2739" xr:uid="{00000000-0005-0000-0000-0000C8090000}"/>
    <cellStyle name="Linked Cell 4 2" xfId="2740" xr:uid="{00000000-0005-0000-0000-0000C9090000}"/>
    <cellStyle name="Linked Cell 4 3" xfId="2741" xr:uid="{00000000-0005-0000-0000-0000CA090000}"/>
    <cellStyle name="Linked Cell 5 2" xfId="2742" xr:uid="{00000000-0005-0000-0000-0000CB090000}"/>
    <cellStyle name="Linked Cell 5 3" xfId="2743" xr:uid="{00000000-0005-0000-0000-0000CC090000}"/>
    <cellStyle name="Linked Cell 6 2" xfId="2744" xr:uid="{00000000-0005-0000-0000-0000CD090000}"/>
    <cellStyle name="Linked Cell 6 3" xfId="2745" xr:uid="{00000000-0005-0000-0000-0000CE090000}"/>
    <cellStyle name="Linked Cell 7 2" xfId="2746" xr:uid="{00000000-0005-0000-0000-0000CF090000}"/>
    <cellStyle name="Linked Cell 7 3" xfId="2747" xr:uid="{00000000-0005-0000-0000-0000D0090000}"/>
    <cellStyle name="Linked Cell 8 2" xfId="2748" xr:uid="{00000000-0005-0000-0000-0000D1090000}"/>
    <cellStyle name="Linked Cell 8 3" xfId="2749" xr:uid="{00000000-0005-0000-0000-0000D2090000}"/>
    <cellStyle name="Linked Cell 9 2" xfId="2750" xr:uid="{00000000-0005-0000-0000-0000D3090000}"/>
    <cellStyle name="Linked Cell 9 3" xfId="2751" xr:uid="{00000000-0005-0000-0000-0000D4090000}"/>
    <cellStyle name="Neutral" xfId="144" builtinId="28" customBuiltin="1"/>
    <cellStyle name="Neutral 10 2" xfId="2752" xr:uid="{00000000-0005-0000-0000-0000D6090000}"/>
    <cellStyle name="Neutral 10 3" xfId="2753" xr:uid="{00000000-0005-0000-0000-0000D7090000}"/>
    <cellStyle name="Neutral 11 2" xfId="2754" xr:uid="{00000000-0005-0000-0000-0000D8090000}"/>
    <cellStyle name="Neutral 11 3" xfId="2755" xr:uid="{00000000-0005-0000-0000-0000D9090000}"/>
    <cellStyle name="Neutral 12 2" xfId="2756" xr:uid="{00000000-0005-0000-0000-0000DA090000}"/>
    <cellStyle name="Neutral 12 3" xfId="2757" xr:uid="{00000000-0005-0000-0000-0000DB090000}"/>
    <cellStyle name="Neutral 13 2" xfId="2758" xr:uid="{00000000-0005-0000-0000-0000DC090000}"/>
    <cellStyle name="Neutral 13 3" xfId="2759" xr:uid="{00000000-0005-0000-0000-0000DD090000}"/>
    <cellStyle name="Neutral 14 2" xfId="2760" xr:uid="{00000000-0005-0000-0000-0000DE090000}"/>
    <cellStyle name="Neutral 14 3" xfId="2761" xr:uid="{00000000-0005-0000-0000-0000DF090000}"/>
    <cellStyle name="Neutral 15" xfId="2762" xr:uid="{00000000-0005-0000-0000-0000E0090000}"/>
    <cellStyle name="Neutral 15 2" xfId="2763" xr:uid="{00000000-0005-0000-0000-0000E1090000}"/>
    <cellStyle name="Neutral 15 3" xfId="2764" xr:uid="{00000000-0005-0000-0000-0000E2090000}"/>
    <cellStyle name="Neutral 15 4" xfId="2765" xr:uid="{00000000-0005-0000-0000-0000E3090000}"/>
    <cellStyle name="Neutral 15 5" xfId="2766" xr:uid="{00000000-0005-0000-0000-0000E4090000}"/>
    <cellStyle name="Neutral 15 6" xfId="2767" xr:uid="{00000000-0005-0000-0000-0000E5090000}"/>
    <cellStyle name="Neutral 15 7" xfId="2768" xr:uid="{00000000-0005-0000-0000-0000E6090000}"/>
    <cellStyle name="Neutral 16" xfId="2769" xr:uid="{00000000-0005-0000-0000-0000E7090000}"/>
    <cellStyle name="Neutral 17" xfId="2770" xr:uid="{00000000-0005-0000-0000-0000E8090000}"/>
    <cellStyle name="Neutral 18" xfId="2771" xr:uid="{00000000-0005-0000-0000-0000E9090000}"/>
    <cellStyle name="Neutral 19" xfId="2772" xr:uid="{00000000-0005-0000-0000-0000EA090000}"/>
    <cellStyle name="Neutral 2" xfId="396" xr:uid="{00000000-0005-0000-0000-0000EB090000}"/>
    <cellStyle name="Neutral 2 2" xfId="519" xr:uid="{00000000-0005-0000-0000-0000EC090000}"/>
    <cellStyle name="Neutral 2 2 2" xfId="2773" xr:uid="{00000000-0005-0000-0000-0000ED090000}"/>
    <cellStyle name="Neutral 2 3" xfId="2774" xr:uid="{00000000-0005-0000-0000-0000EE090000}"/>
    <cellStyle name="Neutral 20" xfId="2775" xr:uid="{00000000-0005-0000-0000-0000EF090000}"/>
    <cellStyle name="Neutral 21" xfId="2776" xr:uid="{00000000-0005-0000-0000-0000F0090000}"/>
    <cellStyle name="Neutral 22" xfId="2777" xr:uid="{00000000-0005-0000-0000-0000F1090000}"/>
    <cellStyle name="Neutral 3" xfId="655" xr:uid="{00000000-0005-0000-0000-0000F2090000}"/>
    <cellStyle name="Neutral 3 2" xfId="2778" xr:uid="{00000000-0005-0000-0000-0000F3090000}"/>
    <cellStyle name="Neutral 3 3" xfId="2779" xr:uid="{00000000-0005-0000-0000-0000F4090000}"/>
    <cellStyle name="Neutral 4 2" xfId="2780" xr:uid="{00000000-0005-0000-0000-0000F5090000}"/>
    <cellStyle name="Neutral 4 3" xfId="2781" xr:uid="{00000000-0005-0000-0000-0000F6090000}"/>
    <cellStyle name="Neutral 5 2" xfId="2782" xr:uid="{00000000-0005-0000-0000-0000F7090000}"/>
    <cellStyle name="Neutral 5 3" xfId="2783" xr:uid="{00000000-0005-0000-0000-0000F8090000}"/>
    <cellStyle name="Neutral 6 2" xfId="2784" xr:uid="{00000000-0005-0000-0000-0000F9090000}"/>
    <cellStyle name="Neutral 6 3" xfId="2785" xr:uid="{00000000-0005-0000-0000-0000FA090000}"/>
    <cellStyle name="Neutral 7 2" xfId="2786" xr:uid="{00000000-0005-0000-0000-0000FB090000}"/>
    <cellStyle name="Neutral 7 3" xfId="2787" xr:uid="{00000000-0005-0000-0000-0000FC090000}"/>
    <cellStyle name="Neutral 8 2" xfId="2788" xr:uid="{00000000-0005-0000-0000-0000FD090000}"/>
    <cellStyle name="Neutral 8 3" xfId="2789" xr:uid="{00000000-0005-0000-0000-0000FE090000}"/>
    <cellStyle name="Neutral 9 2" xfId="2790" xr:uid="{00000000-0005-0000-0000-0000FF090000}"/>
    <cellStyle name="Neutral 9 3" xfId="2791" xr:uid="{00000000-0005-0000-0000-0000000A0000}"/>
    <cellStyle name="Normal" xfId="0" builtinId="0"/>
    <cellStyle name="Normal 10" xfId="26" xr:uid="{00000000-0005-0000-0000-0000020A0000}"/>
    <cellStyle name="Normal 10 10" xfId="2792" xr:uid="{00000000-0005-0000-0000-0000030A0000}"/>
    <cellStyle name="Normal 10 11" xfId="2793" xr:uid="{00000000-0005-0000-0000-0000040A0000}"/>
    <cellStyle name="Normal 10 12" xfId="2794" xr:uid="{00000000-0005-0000-0000-0000050A0000}"/>
    <cellStyle name="Normal 10 2" xfId="27" xr:uid="{00000000-0005-0000-0000-0000060A0000}"/>
    <cellStyle name="Normal 10 2 2" xfId="215" xr:uid="{00000000-0005-0000-0000-0000070A0000}"/>
    <cellStyle name="Normal 10 2 3" xfId="37652" xr:uid="{00000000-0005-0000-0000-0000080A0000}"/>
    <cellStyle name="Normal 10 2 4" xfId="21186" xr:uid="{00000000-0005-0000-0000-0000090A0000}"/>
    <cellStyle name="Normal 10 3" xfId="214" xr:uid="{00000000-0005-0000-0000-00000A0A0000}"/>
    <cellStyle name="Normal 10 3 2" xfId="2795" xr:uid="{00000000-0005-0000-0000-00000B0A0000}"/>
    <cellStyle name="Normal 10 4" xfId="2796" xr:uid="{00000000-0005-0000-0000-00000C0A0000}"/>
    <cellStyle name="Normal 10 5" xfId="2797" xr:uid="{00000000-0005-0000-0000-00000D0A0000}"/>
    <cellStyle name="Normal 10 6" xfId="2798" xr:uid="{00000000-0005-0000-0000-00000E0A0000}"/>
    <cellStyle name="Normal 10 7" xfId="2799" xr:uid="{00000000-0005-0000-0000-00000F0A0000}"/>
    <cellStyle name="Normal 10 8" xfId="2800" xr:uid="{00000000-0005-0000-0000-0000100A0000}"/>
    <cellStyle name="Normal 10 9" xfId="2801" xr:uid="{00000000-0005-0000-0000-0000110A0000}"/>
    <cellStyle name="Normal 100" xfId="2802" xr:uid="{00000000-0005-0000-0000-0000120A0000}"/>
    <cellStyle name="Normal 101" xfId="327" xr:uid="{00000000-0005-0000-0000-0000130A0000}"/>
    <cellStyle name="Normal 101 2" xfId="21153" xr:uid="{00000000-0005-0000-0000-0000140A0000}"/>
    <cellStyle name="Normal 102" xfId="2803" xr:uid="{00000000-0005-0000-0000-0000150A0000}"/>
    <cellStyle name="Normal 103" xfId="2804" xr:uid="{00000000-0005-0000-0000-0000160A0000}"/>
    <cellStyle name="Normal 104" xfId="37698" xr:uid="{00000000-0005-0000-0000-0000170A0000}"/>
    <cellStyle name="Normal 11" xfId="28" xr:uid="{00000000-0005-0000-0000-0000180A0000}"/>
    <cellStyle name="Normal 11 2" xfId="216" xr:uid="{00000000-0005-0000-0000-0000190A0000}"/>
    <cellStyle name="Normal 11 2 2" xfId="2805" xr:uid="{00000000-0005-0000-0000-00001A0A0000}"/>
    <cellStyle name="Normal 11 3" xfId="2806" xr:uid="{00000000-0005-0000-0000-00001B0A0000}"/>
    <cellStyle name="Normal 11 4" xfId="2807" xr:uid="{00000000-0005-0000-0000-00001C0A0000}"/>
    <cellStyle name="Normal 11 5" xfId="2808" xr:uid="{00000000-0005-0000-0000-00001D0A0000}"/>
    <cellStyle name="Normal 11 6" xfId="2809" xr:uid="{00000000-0005-0000-0000-00001E0A0000}"/>
    <cellStyle name="Normal 11 7" xfId="2810" xr:uid="{00000000-0005-0000-0000-00001F0A0000}"/>
    <cellStyle name="Normal 11 8" xfId="2811" xr:uid="{00000000-0005-0000-0000-0000200A0000}"/>
    <cellStyle name="Normal 11 9" xfId="2812" xr:uid="{00000000-0005-0000-0000-0000210A0000}"/>
    <cellStyle name="Normal 12" xfId="29" xr:uid="{00000000-0005-0000-0000-0000220A0000}"/>
    <cellStyle name="Normal 12 2" xfId="217" xr:uid="{00000000-0005-0000-0000-0000230A0000}"/>
    <cellStyle name="Normal 12 2 2" xfId="2813" xr:uid="{00000000-0005-0000-0000-0000240A0000}"/>
    <cellStyle name="Normal 12 3" xfId="2814" xr:uid="{00000000-0005-0000-0000-0000250A0000}"/>
    <cellStyle name="Normal 12 4" xfId="2815" xr:uid="{00000000-0005-0000-0000-0000260A0000}"/>
    <cellStyle name="Normal 12 5" xfId="2816" xr:uid="{00000000-0005-0000-0000-0000270A0000}"/>
    <cellStyle name="Normal 12 6" xfId="2817" xr:uid="{00000000-0005-0000-0000-0000280A0000}"/>
    <cellStyle name="Normal 12 7" xfId="2818" xr:uid="{00000000-0005-0000-0000-0000290A0000}"/>
    <cellStyle name="Normal 12 8" xfId="37653" xr:uid="{00000000-0005-0000-0000-00002A0A0000}"/>
    <cellStyle name="Normal 13" xfId="30" xr:uid="{00000000-0005-0000-0000-00002B0A0000}"/>
    <cellStyle name="Normal 13 2" xfId="218" xr:uid="{00000000-0005-0000-0000-00002C0A0000}"/>
    <cellStyle name="Normal 13 2 2" xfId="2819" xr:uid="{00000000-0005-0000-0000-00002D0A0000}"/>
    <cellStyle name="Normal 13 3" xfId="2820" xr:uid="{00000000-0005-0000-0000-00002E0A0000}"/>
    <cellStyle name="Normal 13 4" xfId="2821" xr:uid="{00000000-0005-0000-0000-00002F0A0000}"/>
    <cellStyle name="Normal 13 5" xfId="2822" xr:uid="{00000000-0005-0000-0000-0000300A0000}"/>
    <cellStyle name="Normal 13 6" xfId="2823" xr:uid="{00000000-0005-0000-0000-0000310A0000}"/>
    <cellStyle name="Normal 13 7" xfId="2824" xr:uid="{00000000-0005-0000-0000-0000320A0000}"/>
    <cellStyle name="Normal 13 8" xfId="2825" xr:uid="{00000000-0005-0000-0000-0000330A0000}"/>
    <cellStyle name="Normal 13 9" xfId="2826" xr:uid="{00000000-0005-0000-0000-0000340A0000}"/>
    <cellStyle name="Normal 14" xfId="31" xr:uid="{00000000-0005-0000-0000-0000350A0000}"/>
    <cellStyle name="Normal 14 2" xfId="219" xr:uid="{00000000-0005-0000-0000-0000360A0000}"/>
    <cellStyle name="Normal 14 2 2" xfId="2827" xr:uid="{00000000-0005-0000-0000-0000370A0000}"/>
    <cellStyle name="Normal 14 3" xfId="2828" xr:uid="{00000000-0005-0000-0000-0000380A0000}"/>
    <cellStyle name="Normal 14 4" xfId="2829" xr:uid="{00000000-0005-0000-0000-0000390A0000}"/>
    <cellStyle name="Normal 14 5" xfId="2830" xr:uid="{00000000-0005-0000-0000-00003A0A0000}"/>
    <cellStyle name="Normal 14 6" xfId="2831" xr:uid="{00000000-0005-0000-0000-00003B0A0000}"/>
    <cellStyle name="Normal 14 7" xfId="2832" xr:uid="{00000000-0005-0000-0000-00003C0A0000}"/>
    <cellStyle name="Normal 14 8" xfId="2833" xr:uid="{00000000-0005-0000-0000-00003D0A0000}"/>
    <cellStyle name="Normal 14 9" xfId="2834" xr:uid="{00000000-0005-0000-0000-00003E0A0000}"/>
    <cellStyle name="Normal 15" xfId="32" xr:uid="{00000000-0005-0000-0000-00003F0A0000}"/>
    <cellStyle name="Normal 15 2" xfId="2835" xr:uid="{00000000-0005-0000-0000-0000400A0000}"/>
    <cellStyle name="Normal 15 3" xfId="2836" xr:uid="{00000000-0005-0000-0000-0000410A0000}"/>
    <cellStyle name="Normal 15 4" xfId="2837" xr:uid="{00000000-0005-0000-0000-0000420A0000}"/>
    <cellStyle name="Normal 15 5" xfId="2838" xr:uid="{00000000-0005-0000-0000-0000430A0000}"/>
    <cellStyle name="Normal 15 6" xfId="2839" xr:uid="{00000000-0005-0000-0000-0000440A0000}"/>
    <cellStyle name="Normal 15 7" xfId="2840" xr:uid="{00000000-0005-0000-0000-0000450A0000}"/>
    <cellStyle name="Normal 15 8" xfId="37654" xr:uid="{00000000-0005-0000-0000-0000460A0000}"/>
    <cellStyle name="Normal 16" xfId="33" xr:uid="{00000000-0005-0000-0000-0000470A0000}"/>
    <cellStyle name="Normal 16 2" xfId="220" xr:uid="{00000000-0005-0000-0000-0000480A0000}"/>
    <cellStyle name="Normal 16 3" xfId="2841" xr:uid="{00000000-0005-0000-0000-0000490A0000}"/>
    <cellStyle name="Normal 16 4" xfId="21187" xr:uid="{00000000-0005-0000-0000-00004A0A0000}"/>
    <cellStyle name="Normal 17" xfId="180" xr:uid="{00000000-0005-0000-0000-00004B0A0000}"/>
    <cellStyle name="Normal 17 2" xfId="2843" xr:uid="{00000000-0005-0000-0000-00004C0A0000}"/>
    <cellStyle name="Normal 17 3" xfId="2844" xr:uid="{00000000-0005-0000-0000-00004D0A0000}"/>
    <cellStyle name="Normal 17 4" xfId="2842" xr:uid="{00000000-0005-0000-0000-00004E0A0000}"/>
    <cellStyle name="Normal 18" xfId="34" xr:uid="{00000000-0005-0000-0000-00004F0A0000}"/>
    <cellStyle name="Normal 18 2" xfId="221" xr:uid="{00000000-0005-0000-0000-0000500A0000}"/>
    <cellStyle name="Normal 18 2 2" xfId="2845" xr:uid="{00000000-0005-0000-0000-0000510A0000}"/>
    <cellStyle name="Normal 18 3" xfId="2846" xr:uid="{00000000-0005-0000-0000-0000520A0000}"/>
    <cellStyle name="Normal 18 4" xfId="2847" xr:uid="{00000000-0005-0000-0000-0000530A0000}"/>
    <cellStyle name="Normal 18 5" xfId="2848" xr:uid="{00000000-0005-0000-0000-0000540A0000}"/>
    <cellStyle name="Normal 18 6" xfId="2849" xr:uid="{00000000-0005-0000-0000-0000550A0000}"/>
    <cellStyle name="Normal 18 7" xfId="2850" xr:uid="{00000000-0005-0000-0000-0000560A0000}"/>
    <cellStyle name="Normal 18 8" xfId="2851" xr:uid="{00000000-0005-0000-0000-0000570A0000}"/>
    <cellStyle name="Normal 18 9" xfId="2852" xr:uid="{00000000-0005-0000-0000-0000580A0000}"/>
    <cellStyle name="Normal 19" xfId="35" xr:uid="{00000000-0005-0000-0000-0000590A0000}"/>
    <cellStyle name="Normal 19 2" xfId="222" xr:uid="{00000000-0005-0000-0000-00005A0A0000}"/>
    <cellStyle name="Normal 19 3" xfId="2853" xr:uid="{00000000-0005-0000-0000-00005B0A0000}"/>
    <cellStyle name="Normal 19 4" xfId="21188" xr:uid="{00000000-0005-0000-0000-00005C0A0000}"/>
    <cellStyle name="Normal 2" xfId="7" xr:uid="{00000000-0005-0000-0000-00005D0A0000}"/>
    <cellStyle name="Normal 2 10" xfId="2854" xr:uid="{00000000-0005-0000-0000-00005E0A0000}"/>
    <cellStyle name="Normal 2 10 2" xfId="2855" xr:uid="{00000000-0005-0000-0000-00005F0A0000}"/>
    <cellStyle name="Normal 2 10 2 2" xfId="2856" xr:uid="{00000000-0005-0000-0000-0000600A0000}"/>
    <cellStyle name="Normal 2 10 3" xfId="2857" xr:uid="{00000000-0005-0000-0000-0000610A0000}"/>
    <cellStyle name="Normal 2 10 3 2" xfId="2858" xr:uid="{00000000-0005-0000-0000-0000620A0000}"/>
    <cellStyle name="Normal 2 10 4" xfId="2859" xr:uid="{00000000-0005-0000-0000-0000630A0000}"/>
    <cellStyle name="Normal 2 10 4 2" xfId="2860" xr:uid="{00000000-0005-0000-0000-0000640A0000}"/>
    <cellStyle name="Normal 2 10 5" xfId="2861" xr:uid="{00000000-0005-0000-0000-0000650A0000}"/>
    <cellStyle name="Normal 2 10 5 2" xfId="2862" xr:uid="{00000000-0005-0000-0000-0000660A0000}"/>
    <cellStyle name="Normal 2 10 6" xfId="2863" xr:uid="{00000000-0005-0000-0000-0000670A0000}"/>
    <cellStyle name="Normal 2 10 6 2" xfId="2864" xr:uid="{00000000-0005-0000-0000-0000680A0000}"/>
    <cellStyle name="Normal 2 10 7" xfId="2865" xr:uid="{00000000-0005-0000-0000-0000690A0000}"/>
    <cellStyle name="Normal 2 10 7 2" xfId="2866" xr:uid="{00000000-0005-0000-0000-00006A0A0000}"/>
    <cellStyle name="Normal 2 10 8" xfId="2867" xr:uid="{00000000-0005-0000-0000-00006B0A0000}"/>
    <cellStyle name="Normal 2 11" xfId="2868" xr:uid="{00000000-0005-0000-0000-00006C0A0000}"/>
    <cellStyle name="Normal 2 11 2" xfId="2869" xr:uid="{00000000-0005-0000-0000-00006D0A0000}"/>
    <cellStyle name="Normal 2 11 2 2" xfId="2870" xr:uid="{00000000-0005-0000-0000-00006E0A0000}"/>
    <cellStyle name="Normal 2 11 3" xfId="2871" xr:uid="{00000000-0005-0000-0000-00006F0A0000}"/>
    <cellStyle name="Normal 2 11 3 2" xfId="2872" xr:uid="{00000000-0005-0000-0000-0000700A0000}"/>
    <cellStyle name="Normal 2 11 4" xfId="2873" xr:uid="{00000000-0005-0000-0000-0000710A0000}"/>
    <cellStyle name="Normal 2 11 4 2" xfId="2874" xr:uid="{00000000-0005-0000-0000-0000720A0000}"/>
    <cellStyle name="Normal 2 11 5" xfId="2875" xr:uid="{00000000-0005-0000-0000-0000730A0000}"/>
    <cellStyle name="Normal 2 11 5 2" xfId="2876" xr:uid="{00000000-0005-0000-0000-0000740A0000}"/>
    <cellStyle name="Normal 2 11 6" xfId="2877" xr:uid="{00000000-0005-0000-0000-0000750A0000}"/>
    <cellStyle name="Normal 2 11 6 2" xfId="2878" xr:uid="{00000000-0005-0000-0000-0000760A0000}"/>
    <cellStyle name="Normal 2 11 7" xfId="2879" xr:uid="{00000000-0005-0000-0000-0000770A0000}"/>
    <cellStyle name="Normal 2 11 7 2" xfId="2880" xr:uid="{00000000-0005-0000-0000-0000780A0000}"/>
    <cellStyle name="Normal 2 11 8" xfId="2881" xr:uid="{00000000-0005-0000-0000-0000790A0000}"/>
    <cellStyle name="Normal 2 12" xfId="2882" xr:uid="{00000000-0005-0000-0000-00007A0A0000}"/>
    <cellStyle name="Normal 2 12 2" xfId="2883" xr:uid="{00000000-0005-0000-0000-00007B0A0000}"/>
    <cellStyle name="Normal 2 12 2 2" xfId="2884" xr:uid="{00000000-0005-0000-0000-00007C0A0000}"/>
    <cellStyle name="Normal 2 12 3" xfId="2885" xr:uid="{00000000-0005-0000-0000-00007D0A0000}"/>
    <cellStyle name="Normal 2 12 3 2" xfId="2886" xr:uid="{00000000-0005-0000-0000-00007E0A0000}"/>
    <cellStyle name="Normal 2 12 4" xfId="2887" xr:uid="{00000000-0005-0000-0000-00007F0A0000}"/>
    <cellStyle name="Normal 2 12 4 2" xfId="2888" xr:uid="{00000000-0005-0000-0000-0000800A0000}"/>
    <cellStyle name="Normal 2 12 5" xfId="2889" xr:uid="{00000000-0005-0000-0000-0000810A0000}"/>
    <cellStyle name="Normal 2 12 5 2" xfId="2890" xr:uid="{00000000-0005-0000-0000-0000820A0000}"/>
    <cellStyle name="Normal 2 12 6" xfId="2891" xr:uid="{00000000-0005-0000-0000-0000830A0000}"/>
    <cellStyle name="Normal 2 12 6 2" xfId="2892" xr:uid="{00000000-0005-0000-0000-0000840A0000}"/>
    <cellStyle name="Normal 2 12 7" xfId="2893" xr:uid="{00000000-0005-0000-0000-0000850A0000}"/>
    <cellStyle name="Normal 2 12 7 2" xfId="2894" xr:uid="{00000000-0005-0000-0000-0000860A0000}"/>
    <cellStyle name="Normal 2 12 8" xfId="2895" xr:uid="{00000000-0005-0000-0000-0000870A0000}"/>
    <cellStyle name="Normal 2 13" xfId="2896" xr:uid="{00000000-0005-0000-0000-0000880A0000}"/>
    <cellStyle name="Normal 2 13 2" xfId="2897" xr:uid="{00000000-0005-0000-0000-0000890A0000}"/>
    <cellStyle name="Normal 2 13 2 2" xfId="2898" xr:uid="{00000000-0005-0000-0000-00008A0A0000}"/>
    <cellStyle name="Normal 2 13 3" xfId="2899" xr:uid="{00000000-0005-0000-0000-00008B0A0000}"/>
    <cellStyle name="Normal 2 13 3 2" xfId="2900" xr:uid="{00000000-0005-0000-0000-00008C0A0000}"/>
    <cellStyle name="Normal 2 13 4" xfId="2901" xr:uid="{00000000-0005-0000-0000-00008D0A0000}"/>
    <cellStyle name="Normal 2 13 4 2" xfId="2902" xr:uid="{00000000-0005-0000-0000-00008E0A0000}"/>
    <cellStyle name="Normal 2 13 5" xfId="2903" xr:uid="{00000000-0005-0000-0000-00008F0A0000}"/>
    <cellStyle name="Normal 2 13 5 2" xfId="2904" xr:uid="{00000000-0005-0000-0000-0000900A0000}"/>
    <cellStyle name="Normal 2 13 6" xfId="2905" xr:uid="{00000000-0005-0000-0000-0000910A0000}"/>
    <cellStyle name="Normal 2 13 6 2" xfId="2906" xr:uid="{00000000-0005-0000-0000-0000920A0000}"/>
    <cellStyle name="Normal 2 13 7" xfId="2907" xr:uid="{00000000-0005-0000-0000-0000930A0000}"/>
    <cellStyle name="Normal 2 13 7 2" xfId="2908" xr:uid="{00000000-0005-0000-0000-0000940A0000}"/>
    <cellStyle name="Normal 2 13 8" xfId="2909" xr:uid="{00000000-0005-0000-0000-0000950A0000}"/>
    <cellStyle name="Normal 2 14" xfId="2910" xr:uid="{00000000-0005-0000-0000-0000960A0000}"/>
    <cellStyle name="Normal 2 14 2" xfId="2911" xr:uid="{00000000-0005-0000-0000-0000970A0000}"/>
    <cellStyle name="Normal 2 15" xfId="2912" xr:uid="{00000000-0005-0000-0000-0000980A0000}"/>
    <cellStyle name="Normal 2 15 2" xfId="2913" xr:uid="{00000000-0005-0000-0000-0000990A0000}"/>
    <cellStyle name="Normal 2 16" xfId="2914" xr:uid="{00000000-0005-0000-0000-00009A0A0000}"/>
    <cellStyle name="Normal 2 16 2" xfId="2915" xr:uid="{00000000-0005-0000-0000-00009B0A0000}"/>
    <cellStyle name="Normal 2 17" xfId="2916" xr:uid="{00000000-0005-0000-0000-00009C0A0000}"/>
    <cellStyle name="Normal 2 17 2" xfId="2917" xr:uid="{00000000-0005-0000-0000-00009D0A0000}"/>
    <cellStyle name="Normal 2 18" xfId="2918" xr:uid="{00000000-0005-0000-0000-00009E0A0000}"/>
    <cellStyle name="Normal 2 18 2" xfId="2919" xr:uid="{00000000-0005-0000-0000-00009F0A0000}"/>
    <cellStyle name="Normal 2 18 2 2" xfId="2920" xr:uid="{00000000-0005-0000-0000-0000A00A0000}"/>
    <cellStyle name="Normal 2 18 2 3" xfId="2921" xr:uid="{00000000-0005-0000-0000-0000A10A0000}"/>
    <cellStyle name="Normal 2 18 2 4" xfId="2922" xr:uid="{00000000-0005-0000-0000-0000A20A0000}"/>
    <cellStyle name="Normal 2 18 3" xfId="2923" xr:uid="{00000000-0005-0000-0000-0000A30A0000}"/>
    <cellStyle name="Normal 2 18 4" xfId="2924" xr:uid="{00000000-0005-0000-0000-0000A40A0000}"/>
    <cellStyle name="Normal 2 18 5" xfId="2925" xr:uid="{00000000-0005-0000-0000-0000A50A0000}"/>
    <cellStyle name="Normal 2 18 6" xfId="2926" xr:uid="{00000000-0005-0000-0000-0000A60A0000}"/>
    <cellStyle name="Normal 2 18 7" xfId="2927" xr:uid="{00000000-0005-0000-0000-0000A70A0000}"/>
    <cellStyle name="Normal 2 18 8" xfId="2928" xr:uid="{00000000-0005-0000-0000-0000A80A0000}"/>
    <cellStyle name="Normal 2 18 9" xfId="2929" xr:uid="{00000000-0005-0000-0000-0000A90A0000}"/>
    <cellStyle name="Normal 2 19" xfId="2930" xr:uid="{00000000-0005-0000-0000-0000AA0A0000}"/>
    <cellStyle name="Normal 2 19 2" xfId="2931" xr:uid="{00000000-0005-0000-0000-0000AB0A0000}"/>
    <cellStyle name="Normal 2 19 2 2" xfId="2932" xr:uid="{00000000-0005-0000-0000-0000AC0A0000}"/>
    <cellStyle name="Normal 2 19 2 3" xfId="2933" xr:uid="{00000000-0005-0000-0000-0000AD0A0000}"/>
    <cellStyle name="Normal 2 19 2 4" xfId="2934" xr:uid="{00000000-0005-0000-0000-0000AE0A0000}"/>
    <cellStyle name="Normal 2 19 3" xfId="2935" xr:uid="{00000000-0005-0000-0000-0000AF0A0000}"/>
    <cellStyle name="Normal 2 19 4" xfId="2936" xr:uid="{00000000-0005-0000-0000-0000B00A0000}"/>
    <cellStyle name="Normal 2 19 5" xfId="2937" xr:uid="{00000000-0005-0000-0000-0000B10A0000}"/>
    <cellStyle name="Normal 2 19 6" xfId="2938" xr:uid="{00000000-0005-0000-0000-0000B20A0000}"/>
    <cellStyle name="Normal 2 19 7" xfId="2939" xr:uid="{00000000-0005-0000-0000-0000B30A0000}"/>
    <cellStyle name="Normal 2 19 8" xfId="2940" xr:uid="{00000000-0005-0000-0000-0000B40A0000}"/>
    <cellStyle name="Normal 2 19 9" xfId="2941" xr:uid="{00000000-0005-0000-0000-0000B50A0000}"/>
    <cellStyle name="Normal 2 2" xfId="36" xr:uid="{00000000-0005-0000-0000-0000B60A0000}"/>
    <cellStyle name="Normal 2 2 10" xfId="318" xr:uid="{00000000-0005-0000-0000-0000B70A0000}"/>
    <cellStyle name="Normal 2 2 11" xfId="2942" xr:uid="{00000000-0005-0000-0000-0000B80A0000}"/>
    <cellStyle name="Normal 2 2 12" xfId="2943" xr:uid="{00000000-0005-0000-0000-0000B90A0000}"/>
    <cellStyle name="Normal 2 2 13" xfId="2944" xr:uid="{00000000-0005-0000-0000-0000BA0A0000}"/>
    <cellStyle name="Normal 2 2 14" xfId="2945" xr:uid="{00000000-0005-0000-0000-0000BB0A0000}"/>
    <cellStyle name="Normal 2 2 15" xfId="2946" xr:uid="{00000000-0005-0000-0000-0000BC0A0000}"/>
    <cellStyle name="Normal 2 2 16" xfId="2947" xr:uid="{00000000-0005-0000-0000-0000BD0A0000}"/>
    <cellStyle name="Normal 2 2 17" xfId="2948" xr:uid="{00000000-0005-0000-0000-0000BE0A0000}"/>
    <cellStyle name="Normal 2 2 18" xfId="2949" xr:uid="{00000000-0005-0000-0000-0000BF0A0000}"/>
    <cellStyle name="Normal 2 2 19" xfId="2950" xr:uid="{00000000-0005-0000-0000-0000C00A0000}"/>
    <cellStyle name="Normal 2 2 2" xfId="37" xr:uid="{00000000-0005-0000-0000-0000C10A0000}"/>
    <cellStyle name="Normal 2 2 2 10" xfId="2951" xr:uid="{00000000-0005-0000-0000-0000C20A0000}"/>
    <cellStyle name="Normal 2 2 2 11" xfId="2952" xr:uid="{00000000-0005-0000-0000-0000C30A0000}"/>
    <cellStyle name="Normal 2 2 2 12" xfId="2953" xr:uid="{00000000-0005-0000-0000-0000C40A0000}"/>
    <cellStyle name="Normal 2 2 2 13" xfId="2954" xr:uid="{00000000-0005-0000-0000-0000C50A0000}"/>
    <cellStyle name="Normal 2 2 2 14" xfId="2955" xr:uid="{00000000-0005-0000-0000-0000C60A0000}"/>
    <cellStyle name="Normal 2 2 2 15" xfId="2956" xr:uid="{00000000-0005-0000-0000-0000C70A0000}"/>
    <cellStyle name="Normal 2 2 2 16" xfId="2957" xr:uid="{00000000-0005-0000-0000-0000C80A0000}"/>
    <cellStyle name="Normal 2 2 2 17" xfId="2958" xr:uid="{00000000-0005-0000-0000-0000C90A0000}"/>
    <cellStyle name="Normal 2 2 2 18" xfId="2959" xr:uid="{00000000-0005-0000-0000-0000CA0A0000}"/>
    <cellStyle name="Normal 2 2 2 19" xfId="2960" xr:uid="{00000000-0005-0000-0000-0000CB0A0000}"/>
    <cellStyle name="Normal 2 2 2 2" xfId="460" xr:uid="{00000000-0005-0000-0000-0000CC0A0000}"/>
    <cellStyle name="Normal 2 2 2 2 10" xfId="2961" xr:uid="{00000000-0005-0000-0000-0000CD0A0000}"/>
    <cellStyle name="Normal 2 2 2 2 11" xfId="2962" xr:uid="{00000000-0005-0000-0000-0000CE0A0000}"/>
    <cellStyle name="Normal 2 2 2 2 12" xfId="2963" xr:uid="{00000000-0005-0000-0000-0000CF0A0000}"/>
    <cellStyle name="Normal 2 2 2 2 13" xfId="2964" xr:uid="{00000000-0005-0000-0000-0000D00A0000}"/>
    <cellStyle name="Normal 2 2 2 2 14" xfId="2965" xr:uid="{00000000-0005-0000-0000-0000D10A0000}"/>
    <cellStyle name="Normal 2 2 2 2 15" xfId="2966" xr:uid="{00000000-0005-0000-0000-0000D20A0000}"/>
    <cellStyle name="Normal 2 2 2 2 15 2" xfId="2967" xr:uid="{00000000-0005-0000-0000-0000D30A0000}"/>
    <cellStyle name="Normal 2 2 2 2 15 3" xfId="2968" xr:uid="{00000000-0005-0000-0000-0000D40A0000}"/>
    <cellStyle name="Normal 2 2 2 2 16" xfId="2969" xr:uid="{00000000-0005-0000-0000-0000D50A0000}"/>
    <cellStyle name="Normal 2 2 2 2 17" xfId="2970" xr:uid="{00000000-0005-0000-0000-0000D60A0000}"/>
    <cellStyle name="Normal 2 2 2 2 18" xfId="2971" xr:uid="{00000000-0005-0000-0000-0000D70A0000}"/>
    <cellStyle name="Normal 2 2 2 2 18 2" xfId="2972" xr:uid="{00000000-0005-0000-0000-0000D80A0000}"/>
    <cellStyle name="Normal 2 2 2 2 18 3" xfId="2973" xr:uid="{00000000-0005-0000-0000-0000D90A0000}"/>
    <cellStyle name="Normal 2 2 2 2 19" xfId="2974" xr:uid="{00000000-0005-0000-0000-0000DA0A0000}"/>
    <cellStyle name="Normal 2 2 2 2 19 2" xfId="2975" xr:uid="{00000000-0005-0000-0000-0000DB0A0000}"/>
    <cellStyle name="Normal 2 2 2 2 19 3" xfId="2976" xr:uid="{00000000-0005-0000-0000-0000DC0A0000}"/>
    <cellStyle name="Normal 2 2 2 2 2" xfId="2977" xr:uid="{00000000-0005-0000-0000-0000DD0A0000}"/>
    <cellStyle name="Normal 2 2 2 2 2 10" xfId="2978" xr:uid="{00000000-0005-0000-0000-0000DE0A0000}"/>
    <cellStyle name="Normal 2 2 2 2 2 11" xfId="2979" xr:uid="{00000000-0005-0000-0000-0000DF0A0000}"/>
    <cellStyle name="Normal 2 2 2 2 2 12" xfId="2980" xr:uid="{00000000-0005-0000-0000-0000E00A0000}"/>
    <cellStyle name="Normal 2 2 2 2 2 13" xfId="2981" xr:uid="{00000000-0005-0000-0000-0000E10A0000}"/>
    <cellStyle name="Normal 2 2 2 2 2 14" xfId="2982" xr:uid="{00000000-0005-0000-0000-0000E20A0000}"/>
    <cellStyle name="Normal 2 2 2 2 2 15" xfId="2983" xr:uid="{00000000-0005-0000-0000-0000E30A0000}"/>
    <cellStyle name="Normal 2 2 2 2 2 16" xfId="2984" xr:uid="{00000000-0005-0000-0000-0000E40A0000}"/>
    <cellStyle name="Normal 2 2 2 2 2 17" xfId="2985" xr:uid="{00000000-0005-0000-0000-0000E50A0000}"/>
    <cellStyle name="Normal 2 2 2 2 2 18" xfId="2986" xr:uid="{00000000-0005-0000-0000-0000E60A0000}"/>
    <cellStyle name="Normal 2 2 2 2 2 19" xfId="2987" xr:uid="{00000000-0005-0000-0000-0000E70A0000}"/>
    <cellStyle name="Normal 2 2 2 2 2 2" xfId="2988" xr:uid="{00000000-0005-0000-0000-0000E80A0000}"/>
    <cellStyle name="Normal 2 2 2 2 2 2 10" xfId="2989" xr:uid="{00000000-0005-0000-0000-0000E90A0000}"/>
    <cellStyle name="Normal 2 2 2 2 2 2 11" xfId="2990" xr:uid="{00000000-0005-0000-0000-0000EA0A0000}"/>
    <cellStyle name="Normal 2 2 2 2 2 2 12" xfId="2991" xr:uid="{00000000-0005-0000-0000-0000EB0A0000}"/>
    <cellStyle name="Normal 2 2 2 2 2 2 13" xfId="2992" xr:uid="{00000000-0005-0000-0000-0000EC0A0000}"/>
    <cellStyle name="Normal 2 2 2 2 2 2 14" xfId="2993" xr:uid="{00000000-0005-0000-0000-0000ED0A0000}"/>
    <cellStyle name="Normal 2 2 2 2 2 2 15" xfId="2994" xr:uid="{00000000-0005-0000-0000-0000EE0A0000}"/>
    <cellStyle name="Normal 2 2 2 2 2 2 16" xfId="2995" xr:uid="{00000000-0005-0000-0000-0000EF0A0000}"/>
    <cellStyle name="Normal 2 2 2 2 2 2 17" xfId="2996" xr:uid="{00000000-0005-0000-0000-0000F00A0000}"/>
    <cellStyle name="Normal 2 2 2 2 2 2 2" xfId="2997" xr:uid="{00000000-0005-0000-0000-0000F10A0000}"/>
    <cellStyle name="Normal 2 2 2 2 2 2 2 10" xfId="2998" xr:uid="{00000000-0005-0000-0000-0000F20A0000}"/>
    <cellStyle name="Normal 2 2 2 2 2 2 2 2" xfId="2999" xr:uid="{00000000-0005-0000-0000-0000F30A0000}"/>
    <cellStyle name="Normal 2 2 2 2 2 2 2 2 2" xfId="3000" xr:uid="{00000000-0005-0000-0000-0000F40A0000}"/>
    <cellStyle name="Normal 2 2 2 2 2 2 2 2 2 10" xfId="3001" xr:uid="{00000000-0005-0000-0000-0000F50A0000}"/>
    <cellStyle name="Normal 2 2 2 2 2 2 2 2 2 10 2" xfId="21190" xr:uid="{00000000-0005-0000-0000-0000F60A0000}"/>
    <cellStyle name="Normal 2 2 2 2 2 2 2 2 2 11" xfId="3002" xr:uid="{00000000-0005-0000-0000-0000F70A0000}"/>
    <cellStyle name="Normal 2 2 2 2 2 2 2 2 2 11 2" xfId="21191" xr:uid="{00000000-0005-0000-0000-0000F80A0000}"/>
    <cellStyle name="Normal 2 2 2 2 2 2 2 2 2 12" xfId="3003" xr:uid="{00000000-0005-0000-0000-0000F90A0000}"/>
    <cellStyle name="Normal 2 2 2 2 2 2 2 2 2 12 2" xfId="21192" xr:uid="{00000000-0005-0000-0000-0000FA0A0000}"/>
    <cellStyle name="Normal 2 2 2 2 2 2 2 2 2 13" xfId="3004" xr:uid="{00000000-0005-0000-0000-0000FB0A0000}"/>
    <cellStyle name="Normal 2 2 2 2 2 2 2 2 2 13 2" xfId="21193" xr:uid="{00000000-0005-0000-0000-0000FC0A0000}"/>
    <cellStyle name="Normal 2 2 2 2 2 2 2 2 2 14" xfId="3005" xr:uid="{00000000-0005-0000-0000-0000FD0A0000}"/>
    <cellStyle name="Normal 2 2 2 2 2 2 2 2 2 14 2" xfId="21194" xr:uid="{00000000-0005-0000-0000-0000FE0A0000}"/>
    <cellStyle name="Normal 2 2 2 2 2 2 2 2 2 15" xfId="21189" xr:uid="{00000000-0005-0000-0000-0000FF0A0000}"/>
    <cellStyle name="Normal 2 2 2 2 2 2 2 2 2 2" xfId="3006" xr:uid="{00000000-0005-0000-0000-0000000B0000}"/>
    <cellStyle name="Normal 2 2 2 2 2 2 2 2 2 2 2" xfId="21195" xr:uid="{00000000-0005-0000-0000-0000010B0000}"/>
    <cellStyle name="Normal 2 2 2 2 2 2 2 2 2 3" xfId="3007" xr:uid="{00000000-0005-0000-0000-0000020B0000}"/>
    <cellStyle name="Normal 2 2 2 2 2 2 2 2 2 3 2" xfId="21196" xr:uid="{00000000-0005-0000-0000-0000030B0000}"/>
    <cellStyle name="Normal 2 2 2 2 2 2 2 2 2 4" xfId="3008" xr:uid="{00000000-0005-0000-0000-0000040B0000}"/>
    <cellStyle name="Normal 2 2 2 2 2 2 2 2 2 4 2" xfId="21197" xr:uid="{00000000-0005-0000-0000-0000050B0000}"/>
    <cellStyle name="Normal 2 2 2 2 2 2 2 2 2 5" xfId="3009" xr:uid="{00000000-0005-0000-0000-0000060B0000}"/>
    <cellStyle name="Normal 2 2 2 2 2 2 2 2 2 5 2" xfId="21198" xr:uid="{00000000-0005-0000-0000-0000070B0000}"/>
    <cellStyle name="Normal 2 2 2 2 2 2 2 2 2 6" xfId="3010" xr:uid="{00000000-0005-0000-0000-0000080B0000}"/>
    <cellStyle name="Normal 2 2 2 2 2 2 2 2 2 6 2" xfId="21199" xr:uid="{00000000-0005-0000-0000-0000090B0000}"/>
    <cellStyle name="Normal 2 2 2 2 2 2 2 2 2 7" xfId="3011" xr:uid="{00000000-0005-0000-0000-00000A0B0000}"/>
    <cellStyle name="Normal 2 2 2 2 2 2 2 2 2 7 2" xfId="21200" xr:uid="{00000000-0005-0000-0000-00000B0B0000}"/>
    <cellStyle name="Normal 2 2 2 2 2 2 2 2 2 8" xfId="3012" xr:uid="{00000000-0005-0000-0000-00000C0B0000}"/>
    <cellStyle name="Normal 2 2 2 2 2 2 2 2 2 8 2" xfId="21201" xr:uid="{00000000-0005-0000-0000-00000D0B0000}"/>
    <cellStyle name="Normal 2 2 2 2 2 2 2 2 2 9" xfId="3013" xr:uid="{00000000-0005-0000-0000-00000E0B0000}"/>
    <cellStyle name="Normal 2 2 2 2 2 2 2 2 2 9 2" xfId="21202" xr:uid="{00000000-0005-0000-0000-00000F0B0000}"/>
    <cellStyle name="Normal 2 2 2 2 2 2 2 3" xfId="3014" xr:uid="{00000000-0005-0000-0000-0000100B0000}"/>
    <cellStyle name="Normal 2 2 2 2 2 2 2 4" xfId="3015" xr:uid="{00000000-0005-0000-0000-0000110B0000}"/>
    <cellStyle name="Normal 2 2 2 2 2 2 2 5" xfId="3016" xr:uid="{00000000-0005-0000-0000-0000120B0000}"/>
    <cellStyle name="Normal 2 2 2 2 2 2 2 6" xfId="3017" xr:uid="{00000000-0005-0000-0000-0000130B0000}"/>
    <cellStyle name="Normal 2 2 2 2 2 2 2 7" xfId="3018" xr:uid="{00000000-0005-0000-0000-0000140B0000}"/>
    <cellStyle name="Normal 2 2 2 2 2 2 2 8" xfId="3019" xr:uid="{00000000-0005-0000-0000-0000150B0000}"/>
    <cellStyle name="Normal 2 2 2 2 2 2 2 9" xfId="3020" xr:uid="{00000000-0005-0000-0000-0000160B0000}"/>
    <cellStyle name="Normal 2 2 2 2 2 2 3" xfId="3021" xr:uid="{00000000-0005-0000-0000-0000170B0000}"/>
    <cellStyle name="Normal 2 2 2 2 2 2 4" xfId="3022" xr:uid="{00000000-0005-0000-0000-0000180B0000}"/>
    <cellStyle name="Normal 2 2 2 2 2 2 5" xfId="3023" xr:uid="{00000000-0005-0000-0000-0000190B0000}"/>
    <cellStyle name="Normal 2 2 2 2 2 2 6" xfId="3024" xr:uid="{00000000-0005-0000-0000-00001A0B0000}"/>
    <cellStyle name="Normal 2 2 2 2 2 2 7" xfId="3025" xr:uid="{00000000-0005-0000-0000-00001B0B0000}"/>
    <cellStyle name="Normal 2 2 2 2 2 2 8" xfId="3026" xr:uid="{00000000-0005-0000-0000-00001C0B0000}"/>
    <cellStyle name="Normal 2 2 2 2 2 2 9" xfId="3027" xr:uid="{00000000-0005-0000-0000-00001D0B0000}"/>
    <cellStyle name="Normal 2 2 2 2 2 3" xfId="3028" xr:uid="{00000000-0005-0000-0000-00001E0B0000}"/>
    <cellStyle name="Normal 2 2 2 2 2 4" xfId="3029" xr:uid="{00000000-0005-0000-0000-00001F0B0000}"/>
    <cellStyle name="Normal 2 2 2 2 2 5" xfId="3030" xr:uid="{00000000-0005-0000-0000-0000200B0000}"/>
    <cellStyle name="Normal 2 2 2 2 2 5 2" xfId="3031" xr:uid="{00000000-0005-0000-0000-0000210B0000}"/>
    <cellStyle name="Normal 2 2 2 2 2 5 3" xfId="3032" xr:uid="{00000000-0005-0000-0000-0000220B0000}"/>
    <cellStyle name="Normal 2 2 2 2 2 6" xfId="3033" xr:uid="{00000000-0005-0000-0000-0000230B0000}"/>
    <cellStyle name="Normal 2 2 2 2 2 6 2" xfId="3034" xr:uid="{00000000-0005-0000-0000-0000240B0000}"/>
    <cellStyle name="Normal 2 2 2 2 2 6 3" xfId="3035" xr:uid="{00000000-0005-0000-0000-0000250B0000}"/>
    <cellStyle name="Normal 2 2 2 2 2 7" xfId="3036" xr:uid="{00000000-0005-0000-0000-0000260B0000}"/>
    <cellStyle name="Normal 2 2 2 2 2 7 2" xfId="3037" xr:uid="{00000000-0005-0000-0000-0000270B0000}"/>
    <cellStyle name="Normal 2 2 2 2 2 7 3" xfId="3038" xr:uid="{00000000-0005-0000-0000-0000280B0000}"/>
    <cellStyle name="Normal 2 2 2 2 2 8" xfId="3039" xr:uid="{00000000-0005-0000-0000-0000290B0000}"/>
    <cellStyle name="Normal 2 2 2 2 2 8 2" xfId="3040" xr:uid="{00000000-0005-0000-0000-00002A0B0000}"/>
    <cellStyle name="Normal 2 2 2 2 2 8 3" xfId="3041" xr:uid="{00000000-0005-0000-0000-00002B0B0000}"/>
    <cellStyle name="Normal 2 2 2 2 2 9" xfId="3042" xr:uid="{00000000-0005-0000-0000-00002C0B0000}"/>
    <cellStyle name="Normal 2 2 2 2 2 9 2" xfId="3043" xr:uid="{00000000-0005-0000-0000-00002D0B0000}"/>
    <cellStyle name="Normal 2 2 2 2 2 9 3" xfId="3044" xr:uid="{00000000-0005-0000-0000-00002E0B0000}"/>
    <cellStyle name="Normal 2 2 2 2 20" xfId="3045" xr:uid="{00000000-0005-0000-0000-00002F0B0000}"/>
    <cellStyle name="Normal 2 2 2 2 20 2" xfId="3046" xr:uid="{00000000-0005-0000-0000-0000300B0000}"/>
    <cellStyle name="Normal 2 2 2 2 20 3" xfId="3047" xr:uid="{00000000-0005-0000-0000-0000310B0000}"/>
    <cellStyle name="Normal 2 2 2 2 21" xfId="3048" xr:uid="{00000000-0005-0000-0000-0000320B0000}"/>
    <cellStyle name="Normal 2 2 2 2 21 2" xfId="3049" xr:uid="{00000000-0005-0000-0000-0000330B0000}"/>
    <cellStyle name="Normal 2 2 2 2 21 3" xfId="3050" xr:uid="{00000000-0005-0000-0000-0000340B0000}"/>
    <cellStyle name="Normal 2 2 2 2 22" xfId="3051" xr:uid="{00000000-0005-0000-0000-0000350B0000}"/>
    <cellStyle name="Normal 2 2 2 2 23" xfId="3052" xr:uid="{00000000-0005-0000-0000-0000360B0000}"/>
    <cellStyle name="Normal 2 2 2 2 24" xfId="3053" xr:uid="{00000000-0005-0000-0000-0000370B0000}"/>
    <cellStyle name="Normal 2 2 2 2 25" xfId="3054" xr:uid="{00000000-0005-0000-0000-0000380B0000}"/>
    <cellStyle name="Normal 2 2 2 2 26" xfId="3055" xr:uid="{00000000-0005-0000-0000-0000390B0000}"/>
    <cellStyle name="Normal 2 2 2 2 27" xfId="3056" xr:uid="{00000000-0005-0000-0000-00003A0B0000}"/>
    <cellStyle name="Normal 2 2 2 2 28" xfId="3057" xr:uid="{00000000-0005-0000-0000-00003B0B0000}"/>
    <cellStyle name="Normal 2 2 2 2 29" xfId="3058" xr:uid="{00000000-0005-0000-0000-00003C0B0000}"/>
    <cellStyle name="Normal 2 2 2 2 3" xfId="3059" xr:uid="{00000000-0005-0000-0000-00003D0B0000}"/>
    <cellStyle name="Normal 2 2 2 2 30" xfId="3060" xr:uid="{00000000-0005-0000-0000-00003E0B0000}"/>
    <cellStyle name="Normal 2 2 2 2 31" xfId="3061" xr:uid="{00000000-0005-0000-0000-00003F0B0000}"/>
    <cellStyle name="Normal 2 2 2 2 32" xfId="3062" xr:uid="{00000000-0005-0000-0000-0000400B0000}"/>
    <cellStyle name="Normal 2 2 2 2 4" xfId="3063" xr:uid="{00000000-0005-0000-0000-0000410B0000}"/>
    <cellStyle name="Normal 2 2 2 2 5" xfId="3064" xr:uid="{00000000-0005-0000-0000-0000420B0000}"/>
    <cellStyle name="Normal 2 2 2 2 6" xfId="3065" xr:uid="{00000000-0005-0000-0000-0000430B0000}"/>
    <cellStyle name="Normal 2 2 2 2 7" xfId="3066" xr:uid="{00000000-0005-0000-0000-0000440B0000}"/>
    <cellStyle name="Normal 2 2 2 2 8" xfId="3067" xr:uid="{00000000-0005-0000-0000-0000450B0000}"/>
    <cellStyle name="Normal 2 2 2 2 9" xfId="3068" xr:uid="{00000000-0005-0000-0000-0000460B0000}"/>
    <cellStyle name="Normal 2 2 2 20" xfId="3069" xr:uid="{00000000-0005-0000-0000-0000470B0000}"/>
    <cellStyle name="Normal 2 2 2 20 2" xfId="3070" xr:uid="{00000000-0005-0000-0000-0000480B0000}"/>
    <cellStyle name="Normal 2 2 2 20 3" xfId="3071" xr:uid="{00000000-0005-0000-0000-0000490B0000}"/>
    <cellStyle name="Normal 2 2 2 21" xfId="3072" xr:uid="{00000000-0005-0000-0000-00004A0B0000}"/>
    <cellStyle name="Normal 2 2 2 22" xfId="3073" xr:uid="{00000000-0005-0000-0000-00004B0B0000}"/>
    <cellStyle name="Normal 2 2 2 23" xfId="3074" xr:uid="{00000000-0005-0000-0000-00004C0B0000}"/>
    <cellStyle name="Normal 2 2 2 23 2" xfId="3075" xr:uid="{00000000-0005-0000-0000-00004D0B0000}"/>
    <cellStyle name="Normal 2 2 2 23 3" xfId="3076" xr:uid="{00000000-0005-0000-0000-00004E0B0000}"/>
    <cellStyle name="Normal 2 2 2 24" xfId="3077" xr:uid="{00000000-0005-0000-0000-00004F0B0000}"/>
    <cellStyle name="Normal 2 2 2 24 2" xfId="3078" xr:uid="{00000000-0005-0000-0000-0000500B0000}"/>
    <cellStyle name="Normal 2 2 2 24 3" xfId="3079" xr:uid="{00000000-0005-0000-0000-0000510B0000}"/>
    <cellStyle name="Normal 2 2 2 25" xfId="3080" xr:uid="{00000000-0005-0000-0000-0000520B0000}"/>
    <cellStyle name="Normal 2 2 2 25 2" xfId="3081" xr:uid="{00000000-0005-0000-0000-0000530B0000}"/>
    <cellStyle name="Normal 2 2 2 25 3" xfId="3082" xr:uid="{00000000-0005-0000-0000-0000540B0000}"/>
    <cellStyle name="Normal 2 2 2 26" xfId="3083" xr:uid="{00000000-0005-0000-0000-0000550B0000}"/>
    <cellStyle name="Normal 2 2 2 26 2" xfId="3084" xr:uid="{00000000-0005-0000-0000-0000560B0000}"/>
    <cellStyle name="Normal 2 2 2 26 3" xfId="3085" xr:uid="{00000000-0005-0000-0000-0000570B0000}"/>
    <cellStyle name="Normal 2 2 2 27" xfId="3086" xr:uid="{00000000-0005-0000-0000-0000580B0000}"/>
    <cellStyle name="Normal 2 2 2 28" xfId="3087" xr:uid="{00000000-0005-0000-0000-0000590B0000}"/>
    <cellStyle name="Normal 2 2 2 29" xfId="3088" xr:uid="{00000000-0005-0000-0000-00005A0B0000}"/>
    <cellStyle name="Normal 2 2 2 3" xfId="601" xr:uid="{00000000-0005-0000-0000-00005B0B0000}"/>
    <cellStyle name="Normal 2 2 2 3 2" xfId="3089" xr:uid="{00000000-0005-0000-0000-00005C0B0000}"/>
    <cellStyle name="Normal 2 2 2 30" xfId="3090" xr:uid="{00000000-0005-0000-0000-00005D0B0000}"/>
    <cellStyle name="Normal 2 2 2 31" xfId="3091" xr:uid="{00000000-0005-0000-0000-00005E0B0000}"/>
    <cellStyle name="Normal 2 2 2 32" xfId="3092" xr:uid="{00000000-0005-0000-0000-00005F0B0000}"/>
    <cellStyle name="Normal 2 2 2 33" xfId="3093" xr:uid="{00000000-0005-0000-0000-0000600B0000}"/>
    <cellStyle name="Normal 2 2 2 34" xfId="3094" xr:uid="{00000000-0005-0000-0000-0000610B0000}"/>
    <cellStyle name="Normal 2 2 2 35" xfId="3095" xr:uid="{00000000-0005-0000-0000-0000620B0000}"/>
    <cellStyle name="Normal 2 2 2 36" xfId="3096" xr:uid="{00000000-0005-0000-0000-0000630B0000}"/>
    <cellStyle name="Normal 2 2 2 37" xfId="3097" xr:uid="{00000000-0005-0000-0000-0000640B0000}"/>
    <cellStyle name="Normal 2 2 2 38" xfId="37655" xr:uid="{00000000-0005-0000-0000-0000650B0000}"/>
    <cellStyle name="Normal 2 2 2 4" xfId="3098" xr:uid="{00000000-0005-0000-0000-0000660B0000}"/>
    <cellStyle name="Normal 2 2 2 4 2" xfId="3099" xr:uid="{00000000-0005-0000-0000-0000670B0000}"/>
    <cellStyle name="Normal 2 2 2 5" xfId="3100" xr:uid="{00000000-0005-0000-0000-0000680B0000}"/>
    <cellStyle name="Normal 2 2 2 5 2" xfId="3101" xr:uid="{00000000-0005-0000-0000-0000690B0000}"/>
    <cellStyle name="Normal 2 2 2 6" xfId="3102" xr:uid="{00000000-0005-0000-0000-00006A0B0000}"/>
    <cellStyle name="Normal 2 2 2 6 2" xfId="3103" xr:uid="{00000000-0005-0000-0000-00006B0B0000}"/>
    <cellStyle name="Normal 2 2 2 7" xfId="3104" xr:uid="{00000000-0005-0000-0000-00006C0B0000}"/>
    <cellStyle name="Normal 2 2 2 7 2" xfId="3105" xr:uid="{00000000-0005-0000-0000-00006D0B0000}"/>
    <cellStyle name="Normal 2 2 2 8" xfId="3106" xr:uid="{00000000-0005-0000-0000-00006E0B0000}"/>
    <cellStyle name="Normal 2 2 2 8 10" xfId="3107" xr:uid="{00000000-0005-0000-0000-00006F0B0000}"/>
    <cellStyle name="Normal 2 2 2 8 11" xfId="3108" xr:uid="{00000000-0005-0000-0000-0000700B0000}"/>
    <cellStyle name="Normal 2 2 2 8 2" xfId="3109" xr:uid="{00000000-0005-0000-0000-0000710B0000}"/>
    <cellStyle name="Normal 2 2 2 8 2 2" xfId="3110" xr:uid="{00000000-0005-0000-0000-0000720B0000}"/>
    <cellStyle name="Normal 2 2 2 8 2 3" xfId="3111" xr:uid="{00000000-0005-0000-0000-0000730B0000}"/>
    <cellStyle name="Normal 2 2 2 8 2 4" xfId="3112" xr:uid="{00000000-0005-0000-0000-0000740B0000}"/>
    <cellStyle name="Normal 2 2 2 8 2 5" xfId="3113" xr:uid="{00000000-0005-0000-0000-0000750B0000}"/>
    <cellStyle name="Normal 2 2 2 8 2 6" xfId="3114" xr:uid="{00000000-0005-0000-0000-0000760B0000}"/>
    <cellStyle name="Normal 2 2 2 8 2 7" xfId="3115" xr:uid="{00000000-0005-0000-0000-0000770B0000}"/>
    <cellStyle name="Normal 2 2 2 8 2 8" xfId="3116" xr:uid="{00000000-0005-0000-0000-0000780B0000}"/>
    <cellStyle name="Normal 2 2 2 8 2 9" xfId="3117" xr:uid="{00000000-0005-0000-0000-0000790B0000}"/>
    <cellStyle name="Normal 2 2 2 8 3" xfId="3118" xr:uid="{00000000-0005-0000-0000-00007A0B0000}"/>
    <cellStyle name="Normal 2 2 2 8 4" xfId="3119" xr:uid="{00000000-0005-0000-0000-00007B0B0000}"/>
    <cellStyle name="Normal 2 2 2 8 5" xfId="3120" xr:uid="{00000000-0005-0000-0000-00007C0B0000}"/>
    <cellStyle name="Normal 2 2 2 8 5 2" xfId="3121" xr:uid="{00000000-0005-0000-0000-00007D0B0000}"/>
    <cellStyle name="Normal 2 2 2 8 5 3" xfId="3122" xr:uid="{00000000-0005-0000-0000-00007E0B0000}"/>
    <cellStyle name="Normal 2 2 2 8 6" xfId="3123" xr:uid="{00000000-0005-0000-0000-00007F0B0000}"/>
    <cellStyle name="Normal 2 2 2 8 6 2" xfId="3124" xr:uid="{00000000-0005-0000-0000-0000800B0000}"/>
    <cellStyle name="Normal 2 2 2 8 6 3" xfId="3125" xr:uid="{00000000-0005-0000-0000-0000810B0000}"/>
    <cellStyle name="Normal 2 2 2 8 7" xfId="3126" xr:uid="{00000000-0005-0000-0000-0000820B0000}"/>
    <cellStyle name="Normal 2 2 2 8 7 2" xfId="3127" xr:uid="{00000000-0005-0000-0000-0000830B0000}"/>
    <cellStyle name="Normal 2 2 2 8 7 3" xfId="3128" xr:uid="{00000000-0005-0000-0000-0000840B0000}"/>
    <cellStyle name="Normal 2 2 2 8 8" xfId="3129" xr:uid="{00000000-0005-0000-0000-0000850B0000}"/>
    <cellStyle name="Normal 2 2 2 8 8 2" xfId="3130" xr:uid="{00000000-0005-0000-0000-0000860B0000}"/>
    <cellStyle name="Normal 2 2 2 8 8 3" xfId="3131" xr:uid="{00000000-0005-0000-0000-0000870B0000}"/>
    <cellStyle name="Normal 2 2 2 8 9" xfId="3132" xr:uid="{00000000-0005-0000-0000-0000880B0000}"/>
    <cellStyle name="Normal 2 2 2 8 9 2" xfId="3133" xr:uid="{00000000-0005-0000-0000-0000890B0000}"/>
    <cellStyle name="Normal 2 2 2 8 9 3" xfId="3134" xr:uid="{00000000-0005-0000-0000-00008A0B0000}"/>
    <cellStyle name="Normal 2 2 2 9" xfId="3135" xr:uid="{00000000-0005-0000-0000-00008B0B0000}"/>
    <cellStyle name="Normal 2 2 20" xfId="3136" xr:uid="{00000000-0005-0000-0000-00008C0B0000}"/>
    <cellStyle name="Normal 2 2 20 2" xfId="3137" xr:uid="{00000000-0005-0000-0000-00008D0B0000}"/>
    <cellStyle name="Normal 2 2 20 3" xfId="3138" xr:uid="{00000000-0005-0000-0000-00008E0B0000}"/>
    <cellStyle name="Normal 2 2 21" xfId="3139" xr:uid="{00000000-0005-0000-0000-00008F0B0000}"/>
    <cellStyle name="Normal 2 2 22" xfId="3140" xr:uid="{00000000-0005-0000-0000-0000900B0000}"/>
    <cellStyle name="Normal 2 2 23" xfId="3141" xr:uid="{00000000-0005-0000-0000-0000910B0000}"/>
    <cellStyle name="Normal 2 2 23 2" xfId="3142" xr:uid="{00000000-0005-0000-0000-0000920B0000}"/>
    <cellStyle name="Normal 2 2 23 3" xfId="3143" xr:uid="{00000000-0005-0000-0000-0000930B0000}"/>
    <cellStyle name="Normal 2 2 24" xfId="3144" xr:uid="{00000000-0005-0000-0000-0000940B0000}"/>
    <cellStyle name="Normal 2 2 24 2" xfId="3145" xr:uid="{00000000-0005-0000-0000-0000950B0000}"/>
    <cellStyle name="Normal 2 2 24 3" xfId="3146" xr:uid="{00000000-0005-0000-0000-0000960B0000}"/>
    <cellStyle name="Normal 2 2 25" xfId="3147" xr:uid="{00000000-0005-0000-0000-0000970B0000}"/>
    <cellStyle name="Normal 2 2 25 2" xfId="3148" xr:uid="{00000000-0005-0000-0000-0000980B0000}"/>
    <cellStyle name="Normal 2 2 25 3" xfId="3149" xr:uid="{00000000-0005-0000-0000-0000990B0000}"/>
    <cellStyle name="Normal 2 2 26" xfId="3150" xr:uid="{00000000-0005-0000-0000-00009A0B0000}"/>
    <cellStyle name="Normal 2 2 26 2" xfId="3151" xr:uid="{00000000-0005-0000-0000-00009B0B0000}"/>
    <cellStyle name="Normal 2 2 26 3" xfId="3152" xr:uid="{00000000-0005-0000-0000-00009C0B0000}"/>
    <cellStyle name="Normal 2 2 27" xfId="3153" xr:uid="{00000000-0005-0000-0000-00009D0B0000}"/>
    <cellStyle name="Normal 2 2 28" xfId="3154" xr:uid="{00000000-0005-0000-0000-00009E0B0000}"/>
    <cellStyle name="Normal 2 2 29" xfId="3155" xr:uid="{00000000-0005-0000-0000-00009F0B0000}"/>
    <cellStyle name="Normal 2 2 3" xfId="38" xr:uid="{00000000-0005-0000-0000-0000A00B0000}"/>
    <cellStyle name="Normal 2 2 3 2" xfId="37656" xr:uid="{00000000-0005-0000-0000-0000A10B0000}"/>
    <cellStyle name="Normal 2 2 3 3" xfId="21203" xr:uid="{00000000-0005-0000-0000-0000A20B0000}"/>
    <cellStyle name="Normal 2 2 30" xfId="3156" xr:uid="{00000000-0005-0000-0000-0000A30B0000}"/>
    <cellStyle name="Normal 2 2 31" xfId="3157" xr:uid="{00000000-0005-0000-0000-0000A40B0000}"/>
    <cellStyle name="Normal 2 2 32" xfId="3158" xr:uid="{00000000-0005-0000-0000-0000A50B0000}"/>
    <cellStyle name="Normal 2 2 33" xfId="3159" xr:uid="{00000000-0005-0000-0000-0000A60B0000}"/>
    <cellStyle name="Normal 2 2 34" xfId="3160" xr:uid="{00000000-0005-0000-0000-0000A70B0000}"/>
    <cellStyle name="Normal 2 2 35" xfId="3161" xr:uid="{00000000-0005-0000-0000-0000A80B0000}"/>
    <cellStyle name="Normal 2 2 36" xfId="3162" xr:uid="{00000000-0005-0000-0000-0000A90B0000}"/>
    <cellStyle name="Normal 2 2 37" xfId="3163" xr:uid="{00000000-0005-0000-0000-0000AA0B0000}"/>
    <cellStyle name="Normal 2 2 38" xfId="21146" xr:uid="{00000000-0005-0000-0000-0000AB0B0000}"/>
    <cellStyle name="Normal 2 2 4" xfId="39" xr:uid="{00000000-0005-0000-0000-0000AC0B0000}"/>
    <cellStyle name="Normal 2 2 4 2" xfId="37657" xr:uid="{00000000-0005-0000-0000-0000AD0B0000}"/>
    <cellStyle name="Normal 2 2 4 3" xfId="21204" xr:uid="{00000000-0005-0000-0000-0000AE0B0000}"/>
    <cellStyle name="Normal 2 2 5" xfId="40" xr:uid="{00000000-0005-0000-0000-0000AF0B0000}"/>
    <cellStyle name="Normal 2 2 5 2" xfId="37658" xr:uid="{00000000-0005-0000-0000-0000B00B0000}"/>
    <cellStyle name="Normal 2 2 5 3" xfId="21205" xr:uid="{00000000-0005-0000-0000-0000B10B0000}"/>
    <cellStyle name="Normal 2 2 6" xfId="41" xr:uid="{00000000-0005-0000-0000-0000B20B0000}"/>
    <cellStyle name="Normal 2 2 6 2" xfId="37659" xr:uid="{00000000-0005-0000-0000-0000B30B0000}"/>
    <cellStyle name="Normal 2 2 6 3" xfId="21206" xr:uid="{00000000-0005-0000-0000-0000B40B0000}"/>
    <cellStyle name="Normal 2 2 7" xfId="42" xr:uid="{00000000-0005-0000-0000-0000B50B0000}"/>
    <cellStyle name="Normal 2 2 7 2" xfId="37660" xr:uid="{00000000-0005-0000-0000-0000B60B0000}"/>
    <cellStyle name="Normal 2 2 7 3" xfId="21207" xr:uid="{00000000-0005-0000-0000-0000B70B0000}"/>
    <cellStyle name="Normal 2 2 8" xfId="43" xr:uid="{00000000-0005-0000-0000-0000B80B0000}"/>
    <cellStyle name="Normal 2 2 8 10" xfId="3164" xr:uid="{00000000-0005-0000-0000-0000B90B0000}"/>
    <cellStyle name="Normal 2 2 8 11" xfId="3165" xr:uid="{00000000-0005-0000-0000-0000BA0B0000}"/>
    <cellStyle name="Normal 2 2 8 12" xfId="37661" xr:uid="{00000000-0005-0000-0000-0000BB0B0000}"/>
    <cellStyle name="Normal 2 2 8 2" xfId="3166" xr:uid="{00000000-0005-0000-0000-0000BC0B0000}"/>
    <cellStyle name="Normal 2 2 8 2 2" xfId="3167" xr:uid="{00000000-0005-0000-0000-0000BD0B0000}"/>
    <cellStyle name="Normal 2 2 8 2 3" xfId="3168" xr:uid="{00000000-0005-0000-0000-0000BE0B0000}"/>
    <cellStyle name="Normal 2 2 8 2 4" xfId="3169" xr:uid="{00000000-0005-0000-0000-0000BF0B0000}"/>
    <cellStyle name="Normal 2 2 8 2 5" xfId="3170" xr:uid="{00000000-0005-0000-0000-0000C00B0000}"/>
    <cellStyle name="Normal 2 2 8 2 6" xfId="3171" xr:uid="{00000000-0005-0000-0000-0000C10B0000}"/>
    <cellStyle name="Normal 2 2 8 2 7" xfId="3172" xr:uid="{00000000-0005-0000-0000-0000C20B0000}"/>
    <cellStyle name="Normal 2 2 8 2 8" xfId="3173" xr:uid="{00000000-0005-0000-0000-0000C30B0000}"/>
    <cellStyle name="Normal 2 2 8 2 9" xfId="3174" xr:uid="{00000000-0005-0000-0000-0000C40B0000}"/>
    <cellStyle name="Normal 2 2 8 3" xfId="3175" xr:uid="{00000000-0005-0000-0000-0000C50B0000}"/>
    <cellStyle name="Normal 2 2 8 4" xfId="3176" xr:uid="{00000000-0005-0000-0000-0000C60B0000}"/>
    <cellStyle name="Normal 2 2 8 5" xfId="3177" xr:uid="{00000000-0005-0000-0000-0000C70B0000}"/>
    <cellStyle name="Normal 2 2 8 5 2" xfId="3178" xr:uid="{00000000-0005-0000-0000-0000C80B0000}"/>
    <cellStyle name="Normal 2 2 8 5 3" xfId="3179" xr:uid="{00000000-0005-0000-0000-0000C90B0000}"/>
    <cellStyle name="Normal 2 2 8 6" xfId="3180" xr:uid="{00000000-0005-0000-0000-0000CA0B0000}"/>
    <cellStyle name="Normal 2 2 8 6 2" xfId="3181" xr:uid="{00000000-0005-0000-0000-0000CB0B0000}"/>
    <cellStyle name="Normal 2 2 8 6 3" xfId="3182" xr:uid="{00000000-0005-0000-0000-0000CC0B0000}"/>
    <cellStyle name="Normal 2 2 8 7" xfId="3183" xr:uid="{00000000-0005-0000-0000-0000CD0B0000}"/>
    <cellStyle name="Normal 2 2 8 7 2" xfId="3184" xr:uid="{00000000-0005-0000-0000-0000CE0B0000}"/>
    <cellStyle name="Normal 2 2 8 7 3" xfId="3185" xr:uid="{00000000-0005-0000-0000-0000CF0B0000}"/>
    <cellStyle name="Normal 2 2 8 8" xfId="3186" xr:uid="{00000000-0005-0000-0000-0000D00B0000}"/>
    <cellStyle name="Normal 2 2 8 8 2" xfId="3187" xr:uid="{00000000-0005-0000-0000-0000D10B0000}"/>
    <cellStyle name="Normal 2 2 8 8 3" xfId="3188" xr:uid="{00000000-0005-0000-0000-0000D20B0000}"/>
    <cellStyle name="Normal 2 2 8 9" xfId="3189" xr:uid="{00000000-0005-0000-0000-0000D30B0000}"/>
    <cellStyle name="Normal 2 2 8 9 2" xfId="3190" xr:uid="{00000000-0005-0000-0000-0000D40B0000}"/>
    <cellStyle name="Normal 2 2 8 9 3" xfId="3191" xr:uid="{00000000-0005-0000-0000-0000D50B0000}"/>
    <cellStyle name="Normal 2 2 9" xfId="44" xr:uid="{00000000-0005-0000-0000-0000D60B0000}"/>
    <cellStyle name="Normal 2 2 9 2" xfId="37662" xr:uid="{00000000-0005-0000-0000-0000D70B0000}"/>
    <cellStyle name="Normal 2 2 9 3" xfId="21208" xr:uid="{00000000-0005-0000-0000-0000D80B0000}"/>
    <cellStyle name="Normal 2 2_Residential Inputs Inland" xfId="3192" xr:uid="{00000000-0005-0000-0000-0000D90B0000}"/>
    <cellStyle name="Normal 2 20" xfId="3193" xr:uid="{00000000-0005-0000-0000-0000DA0B0000}"/>
    <cellStyle name="Normal 2 20 2" xfId="3194" xr:uid="{00000000-0005-0000-0000-0000DB0B0000}"/>
    <cellStyle name="Normal 2 20 2 2" xfId="3195" xr:uid="{00000000-0005-0000-0000-0000DC0B0000}"/>
    <cellStyle name="Normal 2 20 2 3" xfId="3196" xr:uid="{00000000-0005-0000-0000-0000DD0B0000}"/>
    <cellStyle name="Normal 2 20 2 4" xfId="3197" xr:uid="{00000000-0005-0000-0000-0000DE0B0000}"/>
    <cellStyle name="Normal 2 20 3" xfId="3198" xr:uid="{00000000-0005-0000-0000-0000DF0B0000}"/>
    <cellStyle name="Normal 2 20 4" xfId="3199" xr:uid="{00000000-0005-0000-0000-0000E00B0000}"/>
    <cellStyle name="Normal 2 20 5" xfId="3200" xr:uid="{00000000-0005-0000-0000-0000E10B0000}"/>
    <cellStyle name="Normal 2 20 6" xfId="3201" xr:uid="{00000000-0005-0000-0000-0000E20B0000}"/>
    <cellStyle name="Normal 2 20 7" xfId="3202" xr:uid="{00000000-0005-0000-0000-0000E30B0000}"/>
    <cellStyle name="Normal 2 20 8" xfId="3203" xr:uid="{00000000-0005-0000-0000-0000E40B0000}"/>
    <cellStyle name="Normal 2 20 9" xfId="3204" xr:uid="{00000000-0005-0000-0000-0000E50B0000}"/>
    <cellStyle name="Normal 2 21" xfId="3205" xr:uid="{00000000-0005-0000-0000-0000E60B0000}"/>
    <cellStyle name="Normal 2 21 2" xfId="3206" xr:uid="{00000000-0005-0000-0000-0000E70B0000}"/>
    <cellStyle name="Normal 2 21 2 2" xfId="3207" xr:uid="{00000000-0005-0000-0000-0000E80B0000}"/>
    <cellStyle name="Normal 2 21 2 3" xfId="3208" xr:uid="{00000000-0005-0000-0000-0000E90B0000}"/>
    <cellStyle name="Normal 2 21 2 4" xfId="3209" xr:uid="{00000000-0005-0000-0000-0000EA0B0000}"/>
    <cellStyle name="Normal 2 21 3" xfId="3210" xr:uid="{00000000-0005-0000-0000-0000EB0B0000}"/>
    <cellStyle name="Normal 2 21 4" xfId="3211" xr:uid="{00000000-0005-0000-0000-0000EC0B0000}"/>
    <cellStyle name="Normal 2 21 5" xfId="3212" xr:uid="{00000000-0005-0000-0000-0000ED0B0000}"/>
    <cellStyle name="Normal 2 21 6" xfId="3213" xr:uid="{00000000-0005-0000-0000-0000EE0B0000}"/>
    <cellStyle name="Normal 2 21 7" xfId="3214" xr:uid="{00000000-0005-0000-0000-0000EF0B0000}"/>
    <cellStyle name="Normal 2 21 8" xfId="3215" xr:uid="{00000000-0005-0000-0000-0000F00B0000}"/>
    <cellStyle name="Normal 2 21 9" xfId="3216" xr:uid="{00000000-0005-0000-0000-0000F10B0000}"/>
    <cellStyle name="Normal 2 22" xfId="3217" xr:uid="{00000000-0005-0000-0000-0000F20B0000}"/>
    <cellStyle name="Normal 2 22 2" xfId="3218" xr:uid="{00000000-0005-0000-0000-0000F30B0000}"/>
    <cellStyle name="Normal 2 22 2 2" xfId="3219" xr:uid="{00000000-0005-0000-0000-0000F40B0000}"/>
    <cellStyle name="Normal 2 22 2 3" xfId="3220" xr:uid="{00000000-0005-0000-0000-0000F50B0000}"/>
    <cellStyle name="Normal 2 22 2 4" xfId="3221" xr:uid="{00000000-0005-0000-0000-0000F60B0000}"/>
    <cellStyle name="Normal 2 22 3" xfId="3222" xr:uid="{00000000-0005-0000-0000-0000F70B0000}"/>
    <cellStyle name="Normal 2 22 4" xfId="3223" xr:uid="{00000000-0005-0000-0000-0000F80B0000}"/>
    <cellStyle name="Normal 2 22 5" xfId="3224" xr:uid="{00000000-0005-0000-0000-0000F90B0000}"/>
    <cellStyle name="Normal 2 22 6" xfId="3225" xr:uid="{00000000-0005-0000-0000-0000FA0B0000}"/>
    <cellStyle name="Normal 2 22 7" xfId="3226" xr:uid="{00000000-0005-0000-0000-0000FB0B0000}"/>
    <cellStyle name="Normal 2 22 8" xfId="3227" xr:uid="{00000000-0005-0000-0000-0000FC0B0000}"/>
    <cellStyle name="Normal 2 22 9" xfId="3228" xr:uid="{00000000-0005-0000-0000-0000FD0B0000}"/>
    <cellStyle name="Normal 2 23" xfId="3229" xr:uid="{00000000-0005-0000-0000-0000FE0B0000}"/>
    <cellStyle name="Normal 2 23 2" xfId="3230" xr:uid="{00000000-0005-0000-0000-0000FF0B0000}"/>
    <cellStyle name="Normal 2 23 2 2" xfId="3231" xr:uid="{00000000-0005-0000-0000-0000000C0000}"/>
    <cellStyle name="Normal 2 23 2 3" xfId="3232" xr:uid="{00000000-0005-0000-0000-0000010C0000}"/>
    <cellStyle name="Normal 2 23 2 4" xfId="3233" xr:uid="{00000000-0005-0000-0000-0000020C0000}"/>
    <cellStyle name="Normal 2 23 3" xfId="3234" xr:uid="{00000000-0005-0000-0000-0000030C0000}"/>
    <cellStyle name="Normal 2 23 4" xfId="3235" xr:uid="{00000000-0005-0000-0000-0000040C0000}"/>
    <cellStyle name="Normal 2 23 5" xfId="3236" xr:uid="{00000000-0005-0000-0000-0000050C0000}"/>
    <cellStyle name="Normal 2 23 6" xfId="3237" xr:uid="{00000000-0005-0000-0000-0000060C0000}"/>
    <cellStyle name="Normal 2 23 7" xfId="3238" xr:uid="{00000000-0005-0000-0000-0000070C0000}"/>
    <cellStyle name="Normal 2 23 8" xfId="3239" xr:uid="{00000000-0005-0000-0000-0000080C0000}"/>
    <cellStyle name="Normal 2 23 9" xfId="3240" xr:uid="{00000000-0005-0000-0000-0000090C0000}"/>
    <cellStyle name="Normal 2 24" xfId="3241" xr:uid="{00000000-0005-0000-0000-00000A0C0000}"/>
    <cellStyle name="Normal 2 24 2" xfId="3242" xr:uid="{00000000-0005-0000-0000-00000B0C0000}"/>
    <cellStyle name="Normal 2 24 2 2" xfId="3243" xr:uid="{00000000-0005-0000-0000-00000C0C0000}"/>
    <cellStyle name="Normal 2 24 2 3" xfId="3244" xr:uid="{00000000-0005-0000-0000-00000D0C0000}"/>
    <cellStyle name="Normal 2 24 2 4" xfId="3245" xr:uid="{00000000-0005-0000-0000-00000E0C0000}"/>
    <cellStyle name="Normal 2 24 3" xfId="3246" xr:uid="{00000000-0005-0000-0000-00000F0C0000}"/>
    <cellStyle name="Normal 2 24 4" xfId="3247" xr:uid="{00000000-0005-0000-0000-0000100C0000}"/>
    <cellStyle name="Normal 2 24 5" xfId="3248" xr:uid="{00000000-0005-0000-0000-0000110C0000}"/>
    <cellStyle name="Normal 2 24 6" xfId="3249" xr:uid="{00000000-0005-0000-0000-0000120C0000}"/>
    <cellStyle name="Normal 2 24 7" xfId="3250" xr:uid="{00000000-0005-0000-0000-0000130C0000}"/>
    <cellStyle name="Normal 2 24 8" xfId="3251" xr:uid="{00000000-0005-0000-0000-0000140C0000}"/>
    <cellStyle name="Normal 2 24 9" xfId="3252" xr:uid="{00000000-0005-0000-0000-0000150C0000}"/>
    <cellStyle name="Normal 2 25" xfId="3253" xr:uid="{00000000-0005-0000-0000-0000160C0000}"/>
    <cellStyle name="Normal 2 25 2" xfId="3254" xr:uid="{00000000-0005-0000-0000-0000170C0000}"/>
    <cellStyle name="Normal 2 25 2 2" xfId="3255" xr:uid="{00000000-0005-0000-0000-0000180C0000}"/>
    <cellStyle name="Normal 2 25 2 3" xfId="3256" xr:uid="{00000000-0005-0000-0000-0000190C0000}"/>
    <cellStyle name="Normal 2 25 2 4" xfId="3257" xr:uid="{00000000-0005-0000-0000-00001A0C0000}"/>
    <cellStyle name="Normal 2 25 3" xfId="3258" xr:uid="{00000000-0005-0000-0000-00001B0C0000}"/>
    <cellStyle name="Normal 2 25 4" xfId="3259" xr:uid="{00000000-0005-0000-0000-00001C0C0000}"/>
    <cellStyle name="Normal 2 25 5" xfId="3260" xr:uid="{00000000-0005-0000-0000-00001D0C0000}"/>
    <cellStyle name="Normal 2 25 6" xfId="3261" xr:uid="{00000000-0005-0000-0000-00001E0C0000}"/>
    <cellStyle name="Normal 2 25 7" xfId="3262" xr:uid="{00000000-0005-0000-0000-00001F0C0000}"/>
    <cellStyle name="Normal 2 25 8" xfId="3263" xr:uid="{00000000-0005-0000-0000-0000200C0000}"/>
    <cellStyle name="Normal 2 25 9" xfId="3264" xr:uid="{00000000-0005-0000-0000-0000210C0000}"/>
    <cellStyle name="Normal 2 26" xfId="3265" xr:uid="{00000000-0005-0000-0000-0000220C0000}"/>
    <cellStyle name="Normal 2 26 2" xfId="3266" xr:uid="{00000000-0005-0000-0000-0000230C0000}"/>
    <cellStyle name="Normal 2 26 2 2" xfId="3267" xr:uid="{00000000-0005-0000-0000-0000240C0000}"/>
    <cellStyle name="Normal 2 26 2 3" xfId="3268" xr:uid="{00000000-0005-0000-0000-0000250C0000}"/>
    <cellStyle name="Normal 2 26 2 4" xfId="3269" xr:uid="{00000000-0005-0000-0000-0000260C0000}"/>
    <cellStyle name="Normal 2 26 3" xfId="3270" xr:uid="{00000000-0005-0000-0000-0000270C0000}"/>
    <cellStyle name="Normal 2 26 4" xfId="3271" xr:uid="{00000000-0005-0000-0000-0000280C0000}"/>
    <cellStyle name="Normal 2 26 5" xfId="3272" xr:uid="{00000000-0005-0000-0000-0000290C0000}"/>
    <cellStyle name="Normal 2 26 6" xfId="3273" xr:uid="{00000000-0005-0000-0000-00002A0C0000}"/>
    <cellStyle name="Normal 2 26 7" xfId="3274" xr:uid="{00000000-0005-0000-0000-00002B0C0000}"/>
    <cellStyle name="Normal 2 26 8" xfId="3275" xr:uid="{00000000-0005-0000-0000-00002C0C0000}"/>
    <cellStyle name="Normal 2 26 9" xfId="3276" xr:uid="{00000000-0005-0000-0000-00002D0C0000}"/>
    <cellStyle name="Normal 2 27" xfId="3277" xr:uid="{00000000-0005-0000-0000-00002E0C0000}"/>
    <cellStyle name="Normal 2 28" xfId="3278" xr:uid="{00000000-0005-0000-0000-00002F0C0000}"/>
    <cellStyle name="Normal 2 29" xfId="3279" xr:uid="{00000000-0005-0000-0000-0000300C0000}"/>
    <cellStyle name="Normal 2 3" xfId="45" xr:uid="{00000000-0005-0000-0000-0000310C0000}"/>
    <cellStyle name="Normal 2 3 2" xfId="325" xr:uid="{00000000-0005-0000-0000-0000320C0000}"/>
    <cellStyle name="Normal 2 3 2 2" xfId="3281" xr:uid="{00000000-0005-0000-0000-0000330C0000}"/>
    <cellStyle name="Normal 2 3 2 2 2" xfId="3282" xr:uid="{00000000-0005-0000-0000-0000340C0000}"/>
    <cellStyle name="Normal 2 3 2 3" xfId="3283" xr:uid="{00000000-0005-0000-0000-0000350C0000}"/>
    <cellStyle name="Normal 2 3 2 3 2" xfId="3284" xr:uid="{00000000-0005-0000-0000-0000360C0000}"/>
    <cellStyle name="Normal 2 3 2 4" xfId="3285" xr:uid="{00000000-0005-0000-0000-0000370C0000}"/>
    <cellStyle name="Normal 2 3 2 4 2" xfId="3286" xr:uid="{00000000-0005-0000-0000-0000380C0000}"/>
    <cellStyle name="Normal 2 3 2 5" xfId="3287" xr:uid="{00000000-0005-0000-0000-0000390C0000}"/>
    <cellStyle name="Normal 2 3 2 5 2" xfId="3288" xr:uid="{00000000-0005-0000-0000-00003A0C0000}"/>
    <cellStyle name="Normal 2 3 2 6" xfId="3289" xr:uid="{00000000-0005-0000-0000-00003B0C0000}"/>
    <cellStyle name="Normal 2 3 2 6 2" xfId="3290" xr:uid="{00000000-0005-0000-0000-00003C0C0000}"/>
    <cellStyle name="Normal 2 3 2 7" xfId="3291" xr:uid="{00000000-0005-0000-0000-00003D0C0000}"/>
    <cellStyle name="Normal 2 3 2 7 2" xfId="3292" xr:uid="{00000000-0005-0000-0000-00003E0C0000}"/>
    <cellStyle name="Normal 2 3 2 8" xfId="3280" xr:uid="{00000000-0005-0000-0000-00003F0C0000}"/>
    <cellStyle name="Normal 2 3 3" xfId="3293" xr:uid="{00000000-0005-0000-0000-0000400C0000}"/>
    <cellStyle name="Normal 2 3 4" xfId="3294" xr:uid="{00000000-0005-0000-0000-0000410C0000}"/>
    <cellStyle name="Normal 2 3 5" xfId="3295" xr:uid="{00000000-0005-0000-0000-0000420C0000}"/>
    <cellStyle name="Normal 2 3 6" xfId="3296" xr:uid="{00000000-0005-0000-0000-0000430C0000}"/>
    <cellStyle name="Normal 2 3 7" xfId="3297" xr:uid="{00000000-0005-0000-0000-0000440C0000}"/>
    <cellStyle name="Normal 2 3 8" xfId="3298" xr:uid="{00000000-0005-0000-0000-0000450C0000}"/>
    <cellStyle name="Normal 2 3 9" xfId="37663" xr:uid="{00000000-0005-0000-0000-0000460C0000}"/>
    <cellStyle name="Normal 2 30" xfId="3299" xr:uid="{00000000-0005-0000-0000-0000470C0000}"/>
    <cellStyle name="Normal 2 30 2" xfId="3300" xr:uid="{00000000-0005-0000-0000-0000480C0000}"/>
    <cellStyle name="Normal 2 30 3" xfId="3301" xr:uid="{00000000-0005-0000-0000-0000490C0000}"/>
    <cellStyle name="Normal 2 31" xfId="3302" xr:uid="{00000000-0005-0000-0000-00004A0C0000}"/>
    <cellStyle name="Normal 2 32" xfId="3303" xr:uid="{00000000-0005-0000-0000-00004B0C0000}"/>
    <cellStyle name="Normal 2 33" xfId="3304" xr:uid="{00000000-0005-0000-0000-00004C0C0000}"/>
    <cellStyle name="Normal 2 34" xfId="3305" xr:uid="{00000000-0005-0000-0000-00004D0C0000}"/>
    <cellStyle name="Normal 2 35" xfId="3306" xr:uid="{00000000-0005-0000-0000-00004E0C0000}"/>
    <cellStyle name="Normal 2 36" xfId="3307" xr:uid="{00000000-0005-0000-0000-00004F0C0000}"/>
    <cellStyle name="Normal 2 37" xfId="3308" xr:uid="{00000000-0005-0000-0000-0000500C0000}"/>
    <cellStyle name="Normal 2 38" xfId="3309" xr:uid="{00000000-0005-0000-0000-0000510C0000}"/>
    <cellStyle name="Normal 2 39" xfId="3310" xr:uid="{00000000-0005-0000-0000-0000520C0000}"/>
    <cellStyle name="Normal 2 4" xfId="46" xr:uid="{00000000-0005-0000-0000-0000530C0000}"/>
    <cellStyle name="Normal 2 4 10" xfId="3311" xr:uid="{00000000-0005-0000-0000-0000540C0000}"/>
    <cellStyle name="Normal 2 4 11" xfId="3312" xr:uid="{00000000-0005-0000-0000-0000550C0000}"/>
    <cellStyle name="Normal 2 4 12" xfId="3313" xr:uid="{00000000-0005-0000-0000-0000560C0000}"/>
    <cellStyle name="Normal 2 4 13" xfId="3314" xr:uid="{00000000-0005-0000-0000-0000570C0000}"/>
    <cellStyle name="Normal 2 4 14" xfId="3315" xr:uid="{00000000-0005-0000-0000-0000580C0000}"/>
    <cellStyle name="Normal 2 4 15" xfId="3316" xr:uid="{00000000-0005-0000-0000-0000590C0000}"/>
    <cellStyle name="Normal 2 4 16" xfId="3317" xr:uid="{00000000-0005-0000-0000-00005A0C0000}"/>
    <cellStyle name="Normal 2 4 17" xfId="3318" xr:uid="{00000000-0005-0000-0000-00005B0C0000}"/>
    <cellStyle name="Normal 2 4 17 10" xfId="3319" xr:uid="{00000000-0005-0000-0000-00005C0C0000}"/>
    <cellStyle name="Normal 2 4 17 10 10" xfId="3320" xr:uid="{00000000-0005-0000-0000-00005D0C0000}"/>
    <cellStyle name="Normal 2 4 17 10 10 2" xfId="21211" xr:uid="{00000000-0005-0000-0000-00005E0C0000}"/>
    <cellStyle name="Normal 2 4 17 10 11" xfId="3321" xr:uid="{00000000-0005-0000-0000-00005F0C0000}"/>
    <cellStyle name="Normal 2 4 17 10 11 2" xfId="21212" xr:uid="{00000000-0005-0000-0000-0000600C0000}"/>
    <cellStyle name="Normal 2 4 17 10 12" xfId="3322" xr:uid="{00000000-0005-0000-0000-0000610C0000}"/>
    <cellStyle name="Normal 2 4 17 10 12 2" xfId="21213" xr:uid="{00000000-0005-0000-0000-0000620C0000}"/>
    <cellStyle name="Normal 2 4 17 10 13" xfId="3323" xr:uid="{00000000-0005-0000-0000-0000630C0000}"/>
    <cellStyle name="Normal 2 4 17 10 13 2" xfId="21214" xr:uid="{00000000-0005-0000-0000-0000640C0000}"/>
    <cellStyle name="Normal 2 4 17 10 14" xfId="3324" xr:uid="{00000000-0005-0000-0000-0000650C0000}"/>
    <cellStyle name="Normal 2 4 17 10 14 2" xfId="21215" xr:uid="{00000000-0005-0000-0000-0000660C0000}"/>
    <cellStyle name="Normal 2 4 17 10 15" xfId="21210" xr:uid="{00000000-0005-0000-0000-0000670C0000}"/>
    <cellStyle name="Normal 2 4 17 10 2" xfId="3325" xr:uid="{00000000-0005-0000-0000-0000680C0000}"/>
    <cellStyle name="Normal 2 4 17 10 2 2" xfId="21216" xr:uid="{00000000-0005-0000-0000-0000690C0000}"/>
    <cellStyle name="Normal 2 4 17 10 3" xfId="3326" xr:uid="{00000000-0005-0000-0000-00006A0C0000}"/>
    <cellStyle name="Normal 2 4 17 10 3 2" xfId="21217" xr:uid="{00000000-0005-0000-0000-00006B0C0000}"/>
    <cellStyle name="Normal 2 4 17 10 4" xfId="3327" xr:uid="{00000000-0005-0000-0000-00006C0C0000}"/>
    <cellStyle name="Normal 2 4 17 10 4 2" xfId="21218" xr:uid="{00000000-0005-0000-0000-00006D0C0000}"/>
    <cellStyle name="Normal 2 4 17 10 5" xfId="3328" xr:uid="{00000000-0005-0000-0000-00006E0C0000}"/>
    <cellStyle name="Normal 2 4 17 10 5 2" xfId="21219" xr:uid="{00000000-0005-0000-0000-00006F0C0000}"/>
    <cellStyle name="Normal 2 4 17 10 6" xfId="3329" xr:uid="{00000000-0005-0000-0000-0000700C0000}"/>
    <cellStyle name="Normal 2 4 17 10 6 2" xfId="21220" xr:uid="{00000000-0005-0000-0000-0000710C0000}"/>
    <cellStyle name="Normal 2 4 17 10 7" xfId="3330" xr:uid="{00000000-0005-0000-0000-0000720C0000}"/>
    <cellStyle name="Normal 2 4 17 10 7 2" xfId="21221" xr:uid="{00000000-0005-0000-0000-0000730C0000}"/>
    <cellStyle name="Normal 2 4 17 10 8" xfId="3331" xr:uid="{00000000-0005-0000-0000-0000740C0000}"/>
    <cellStyle name="Normal 2 4 17 10 8 2" xfId="21222" xr:uid="{00000000-0005-0000-0000-0000750C0000}"/>
    <cellStyle name="Normal 2 4 17 10 9" xfId="3332" xr:uid="{00000000-0005-0000-0000-0000760C0000}"/>
    <cellStyle name="Normal 2 4 17 10 9 2" xfId="21223" xr:uid="{00000000-0005-0000-0000-0000770C0000}"/>
    <cellStyle name="Normal 2 4 17 11" xfId="3333" xr:uid="{00000000-0005-0000-0000-0000780C0000}"/>
    <cellStyle name="Normal 2 4 17 11 2" xfId="21224" xr:uid="{00000000-0005-0000-0000-0000790C0000}"/>
    <cellStyle name="Normal 2 4 17 12" xfId="3334" xr:uid="{00000000-0005-0000-0000-00007A0C0000}"/>
    <cellStyle name="Normal 2 4 17 12 2" xfId="21225" xr:uid="{00000000-0005-0000-0000-00007B0C0000}"/>
    <cellStyle name="Normal 2 4 17 13" xfId="3335" xr:uid="{00000000-0005-0000-0000-00007C0C0000}"/>
    <cellStyle name="Normal 2 4 17 13 2" xfId="21226" xr:uid="{00000000-0005-0000-0000-00007D0C0000}"/>
    <cellStyle name="Normal 2 4 17 14" xfId="3336" xr:uid="{00000000-0005-0000-0000-00007E0C0000}"/>
    <cellStyle name="Normal 2 4 17 14 2" xfId="21227" xr:uid="{00000000-0005-0000-0000-00007F0C0000}"/>
    <cellStyle name="Normal 2 4 17 15" xfId="3337" xr:uid="{00000000-0005-0000-0000-0000800C0000}"/>
    <cellStyle name="Normal 2 4 17 15 2" xfId="21228" xr:uid="{00000000-0005-0000-0000-0000810C0000}"/>
    <cellStyle name="Normal 2 4 17 16" xfId="3338" xr:uid="{00000000-0005-0000-0000-0000820C0000}"/>
    <cellStyle name="Normal 2 4 17 16 2" xfId="21229" xr:uid="{00000000-0005-0000-0000-0000830C0000}"/>
    <cellStyle name="Normal 2 4 17 17" xfId="3339" xr:uid="{00000000-0005-0000-0000-0000840C0000}"/>
    <cellStyle name="Normal 2 4 17 17 2" xfId="21230" xr:uid="{00000000-0005-0000-0000-0000850C0000}"/>
    <cellStyle name="Normal 2 4 17 18" xfId="3340" xr:uid="{00000000-0005-0000-0000-0000860C0000}"/>
    <cellStyle name="Normal 2 4 17 18 2" xfId="21231" xr:uid="{00000000-0005-0000-0000-0000870C0000}"/>
    <cellStyle name="Normal 2 4 17 19" xfId="3341" xr:uid="{00000000-0005-0000-0000-0000880C0000}"/>
    <cellStyle name="Normal 2 4 17 19 2" xfId="21232" xr:uid="{00000000-0005-0000-0000-0000890C0000}"/>
    <cellStyle name="Normal 2 4 17 2" xfId="3342" xr:uid="{00000000-0005-0000-0000-00008A0C0000}"/>
    <cellStyle name="Normal 2 4 17 2 10" xfId="3343" xr:uid="{00000000-0005-0000-0000-00008B0C0000}"/>
    <cellStyle name="Normal 2 4 17 2 10 2" xfId="21234" xr:uid="{00000000-0005-0000-0000-00008C0C0000}"/>
    <cellStyle name="Normal 2 4 17 2 11" xfId="3344" xr:uid="{00000000-0005-0000-0000-00008D0C0000}"/>
    <cellStyle name="Normal 2 4 17 2 11 2" xfId="21235" xr:uid="{00000000-0005-0000-0000-00008E0C0000}"/>
    <cellStyle name="Normal 2 4 17 2 12" xfId="3345" xr:uid="{00000000-0005-0000-0000-00008F0C0000}"/>
    <cellStyle name="Normal 2 4 17 2 12 2" xfId="21236" xr:uid="{00000000-0005-0000-0000-0000900C0000}"/>
    <cellStyle name="Normal 2 4 17 2 13" xfId="3346" xr:uid="{00000000-0005-0000-0000-0000910C0000}"/>
    <cellStyle name="Normal 2 4 17 2 13 2" xfId="21237" xr:uid="{00000000-0005-0000-0000-0000920C0000}"/>
    <cellStyle name="Normal 2 4 17 2 14" xfId="3347" xr:uid="{00000000-0005-0000-0000-0000930C0000}"/>
    <cellStyle name="Normal 2 4 17 2 14 2" xfId="21238" xr:uid="{00000000-0005-0000-0000-0000940C0000}"/>
    <cellStyle name="Normal 2 4 17 2 15" xfId="3348" xr:uid="{00000000-0005-0000-0000-0000950C0000}"/>
    <cellStyle name="Normal 2 4 17 2 15 2" xfId="21239" xr:uid="{00000000-0005-0000-0000-0000960C0000}"/>
    <cellStyle name="Normal 2 4 17 2 16" xfId="21233" xr:uid="{00000000-0005-0000-0000-0000970C0000}"/>
    <cellStyle name="Normal 2 4 17 2 2" xfId="3349" xr:uid="{00000000-0005-0000-0000-0000980C0000}"/>
    <cellStyle name="Normal 2 4 17 2 2 10" xfId="3350" xr:uid="{00000000-0005-0000-0000-0000990C0000}"/>
    <cellStyle name="Normal 2 4 17 2 2 10 2" xfId="21241" xr:uid="{00000000-0005-0000-0000-00009A0C0000}"/>
    <cellStyle name="Normal 2 4 17 2 2 11" xfId="3351" xr:uid="{00000000-0005-0000-0000-00009B0C0000}"/>
    <cellStyle name="Normal 2 4 17 2 2 11 2" xfId="21242" xr:uid="{00000000-0005-0000-0000-00009C0C0000}"/>
    <cellStyle name="Normal 2 4 17 2 2 12" xfId="3352" xr:uid="{00000000-0005-0000-0000-00009D0C0000}"/>
    <cellStyle name="Normal 2 4 17 2 2 12 2" xfId="21243" xr:uid="{00000000-0005-0000-0000-00009E0C0000}"/>
    <cellStyle name="Normal 2 4 17 2 2 13" xfId="3353" xr:uid="{00000000-0005-0000-0000-00009F0C0000}"/>
    <cellStyle name="Normal 2 4 17 2 2 13 2" xfId="21244" xr:uid="{00000000-0005-0000-0000-0000A00C0000}"/>
    <cellStyle name="Normal 2 4 17 2 2 14" xfId="3354" xr:uid="{00000000-0005-0000-0000-0000A10C0000}"/>
    <cellStyle name="Normal 2 4 17 2 2 14 2" xfId="21245" xr:uid="{00000000-0005-0000-0000-0000A20C0000}"/>
    <cellStyle name="Normal 2 4 17 2 2 15" xfId="21240" xr:uid="{00000000-0005-0000-0000-0000A30C0000}"/>
    <cellStyle name="Normal 2 4 17 2 2 2" xfId="3355" xr:uid="{00000000-0005-0000-0000-0000A40C0000}"/>
    <cellStyle name="Normal 2 4 17 2 2 2 2" xfId="21246" xr:uid="{00000000-0005-0000-0000-0000A50C0000}"/>
    <cellStyle name="Normal 2 4 17 2 2 3" xfId="3356" xr:uid="{00000000-0005-0000-0000-0000A60C0000}"/>
    <cellStyle name="Normal 2 4 17 2 2 3 2" xfId="21247" xr:uid="{00000000-0005-0000-0000-0000A70C0000}"/>
    <cellStyle name="Normal 2 4 17 2 2 4" xfId="3357" xr:uid="{00000000-0005-0000-0000-0000A80C0000}"/>
    <cellStyle name="Normal 2 4 17 2 2 4 2" xfId="21248" xr:uid="{00000000-0005-0000-0000-0000A90C0000}"/>
    <cellStyle name="Normal 2 4 17 2 2 5" xfId="3358" xr:uid="{00000000-0005-0000-0000-0000AA0C0000}"/>
    <cellStyle name="Normal 2 4 17 2 2 5 2" xfId="21249" xr:uid="{00000000-0005-0000-0000-0000AB0C0000}"/>
    <cellStyle name="Normal 2 4 17 2 2 6" xfId="3359" xr:uid="{00000000-0005-0000-0000-0000AC0C0000}"/>
    <cellStyle name="Normal 2 4 17 2 2 6 2" xfId="21250" xr:uid="{00000000-0005-0000-0000-0000AD0C0000}"/>
    <cellStyle name="Normal 2 4 17 2 2 7" xfId="3360" xr:uid="{00000000-0005-0000-0000-0000AE0C0000}"/>
    <cellStyle name="Normal 2 4 17 2 2 7 2" xfId="21251" xr:uid="{00000000-0005-0000-0000-0000AF0C0000}"/>
    <cellStyle name="Normal 2 4 17 2 2 8" xfId="3361" xr:uid="{00000000-0005-0000-0000-0000B00C0000}"/>
    <cellStyle name="Normal 2 4 17 2 2 8 2" xfId="21252" xr:uid="{00000000-0005-0000-0000-0000B10C0000}"/>
    <cellStyle name="Normal 2 4 17 2 2 9" xfId="3362" xr:uid="{00000000-0005-0000-0000-0000B20C0000}"/>
    <cellStyle name="Normal 2 4 17 2 2 9 2" xfId="21253" xr:uid="{00000000-0005-0000-0000-0000B30C0000}"/>
    <cellStyle name="Normal 2 4 17 2 3" xfId="3363" xr:uid="{00000000-0005-0000-0000-0000B40C0000}"/>
    <cellStyle name="Normal 2 4 17 2 3 2" xfId="21254" xr:uid="{00000000-0005-0000-0000-0000B50C0000}"/>
    <cellStyle name="Normal 2 4 17 2 4" xfId="3364" xr:uid="{00000000-0005-0000-0000-0000B60C0000}"/>
    <cellStyle name="Normal 2 4 17 2 4 2" xfId="21255" xr:uid="{00000000-0005-0000-0000-0000B70C0000}"/>
    <cellStyle name="Normal 2 4 17 2 5" xfId="3365" xr:uid="{00000000-0005-0000-0000-0000B80C0000}"/>
    <cellStyle name="Normal 2 4 17 2 5 2" xfId="21256" xr:uid="{00000000-0005-0000-0000-0000B90C0000}"/>
    <cellStyle name="Normal 2 4 17 2 6" xfId="3366" xr:uid="{00000000-0005-0000-0000-0000BA0C0000}"/>
    <cellStyle name="Normal 2 4 17 2 6 2" xfId="21257" xr:uid="{00000000-0005-0000-0000-0000BB0C0000}"/>
    <cellStyle name="Normal 2 4 17 2 7" xfId="3367" xr:uid="{00000000-0005-0000-0000-0000BC0C0000}"/>
    <cellStyle name="Normal 2 4 17 2 7 2" xfId="21258" xr:uid="{00000000-0005-0000-0000-0000BD0C0000}"/>
    <cellStyle name="Normal 2 4 17 2 8" xfId="3368" xr:uid="{00000000-0005-0000-0000-0000BE0C0000}"/>
    <cellStyle name="Normal 2 4 17 2 8 2" xfId="21259" xr:uid="{00000000-0005-0000-0000-0000BF0C0000}"/>
    <cellStyle name="Normal 2 4 17 2 9" xfId="3369" xr:uid="{00000000-0005-0000-0000-0000C00C0000}"/>
    <cellStyle name="Normal 2 4 17 2 9 2" xfId="21260" xr:uid="{00000000-0005-0000-0000-0000C10C0000}"/>
    <cellStyle name="Normal 2 4 17 20" xfId="3370" xr:uid="{00000000-0005-0000-0000-0000C20C0000}"/>
    <cellStyle name="Normal 2 4 17 20 2" xfId="21261" xr:uid="{00000000-0005-0000-0000-0000C30C0000}"/>
    <cellStyle name="Normal 2 4 17 21" xfId="3371" xr:uid="{00000000-0005-0000-0000-0000C40C0000}"/>
    <cellStyle name="Normal 2 4 17 21 2" xfId="21262" xr:uid="{00000000-0005-0000-0000-0000C50C0000}"/>
    <cellStyle name="Normal 2 4 17 22" xfId="3372" xr:uid="{00000000-0005-0000-0000-0000C60C0000}"/>
    <cellStyle name="Normal 2 4 17 22 2" xfId="21263" xr:uid="{00000000-0005-0000-0000-0000C70C0000}"/>
    <cellStyle name="Normal 2 4 17 23" xfId="3373" xr:uid="{00000000-0005-0000-0000-0000C80C0000}"/>
    <cellStyle name="Normal 2 4 17 23 2" xfId="21264" xr:uid="{00000000-0005-0000-0000-0000C90C0000}"/>
    <cellStyle name="Normal 2 4 17 24" xfId="21209" xr:uid="{00000000-0005-0000-0000-0000CA0C0000}"/>
    <cellStyle name="Normal 2 4 17 3" xfId="3374" xr:uid="{00000000-0005-0000-0000-0000CB0C0000}"/>
    <cellStyle name="Normal 2 4 17 3 10" xfId="3375" xr:uid="{00000000-0005-0000-0000-0000CC0C0000}"/>
    <cellStyle name="Normal 2 4 17 3 10 2" xfId="21266" xr:uid="{00000000-0005-0000-0000-0000CD0C0000}"/>
    <cellStyle name="Normal 2 4 17 3 11" xfId="3376" xr:uid="{00000000-0005-0000-0000-0000CE0C0000}"/>
    <cellStyle name="Normal 2 4 17 3 11 2" xfId="21267" xr:uid="{00000000-0005-0000-0000-0000CF0C0000}"/>
    <cellStyle name="Normal 2 4 17 3 12" xfId="3377" xr:uid="{00000000-0005-0000-0000-0000D00C0000}"/>
    <cellStyle name="Normal 2 4 17 3 12 2" xfId="21268" xr:uid="{00000000-0005-0000-0000-0000D10C0000}"/>
    <cellStyle name="Normal 2 4 17 3 13" xfId="3378" xr:uid="{00000000-0005-0000-0000-0000D20C0000}"/>
    <cellStyle name="Normal 2 4 17 3 13 2" xfId="21269" xr:uid="{00000000-0005-0000-0000-0000D30C0000}"/>
    <cellStyle name="Normal 2 4 17 3 14" xfId="3379" xr:uid="{00000000-0005-0000-0000-0000D40C0000}"/>
    <cellStyle name="Normal 2 4 17 3 14 2" xfId="21270" xr:uid="{00000000-0005-0000-0000-0000D50C0000}"/>
    <cellStyle name="Normal 2 4 17 3 15" xfId="3380" xr:uid="{00000000-0005-0000-0000-0000D60C0000}"/>
    <cellStyle name="Normal 2 4 17 3 15 2" xfId="21271" xr:uid="{00000000-0005-0000-0000-0000D70C0000}"/>
    <cellStyle name="Normal 2 4 17 3 16" xfId="21265" xr:uid="{00000000-0005-0000-0000-0000D80C0000}"/>
    <cellStyle name="Normal 2 4 17 3 2" xfId="3381" xr:uid="{00000000-0005-0000-0000-0000D90C0000}"/>
    <cellStyle name="Normal 2 4 17 3 2 10" xfId="3382" xr:uid="{00000000-0005-0000-0000-0000DA0C0000}"/>
    <cellStyle name="Normal 2 4 17 3 2 10 2" xfId="21273" xr:uid="{00000000-0005-0000-0000-0000DB0C0000}"/>
    <cellStyle name="Normal 2 4 17 3 2 11" xfId="3383" xr:uid="{00000000-0005-0000-0000-0000DC0C0000}"/>
    <cellStyle name="Normal 2 4 17 3 2 11 2" xfId="21274" xr:uid="{00000000-0005-0000-0000-0000DD0C0000}"/>
    <cellStyle name="Normal 2 4 17 3 2 12" xfId="3384" xr:uid="{00000000-0005-0000-0000-0000DE0C0000}"/>
    <cellStyle name="Normal 2 4 17 3 2 12 2" xfId="21275" xr:uid="{00000000-0005-0000-0000-0000DF0C0000}"/>
    <cellStyle name="Normal 2 4 17 3 2 13" xfId="3385" xr:uid="{00000000-0005-0000-0000-0000E00C0000}"/>
    <cellStyle name="Normal 2 4 17 3 2 13 2" xfId="21276" xr:uid="{00000000-0005-0000-0000-0000E10C0000}"/>
    <cellStyle name="Normal 2 4 17 3 2 14" xfId="3386" xr:uid="{00000000-0005-0000-0000-0000E20C0000}"/>
    <cellStyle name="Normal 2 4 17 3 2 14 2" xfId="21277" xr:uid="{00000000-0005-0000-0000-0000E30C0000}"/>
    <cellStyle name="Normal 2 4 17 3 2 15" xfId="21272" xr:uid="{00000000-0005-0000-0000-0000E40C0000}"/>
    <cellStyle name="Normal 2 4 17 3 2 2" xfId="3387" xr:uid="{00000000-0005-0000-0000-0000E50C0000}"/>
    <cellStyle name="Normal 2 4 17 3 2 2 2" xfId="21278" xr:uid="{00000000-0005-0000-0000-0000E60C0000}"/>
    <cellStyle name="Normal 2 4 17 3 2 3" xfId="3388" xr:uid="{00000000-0005-0000-0000-0000E70C0000}"/>
    <cellStyle name="Normal 2 4 17 3 2 3 2" xfId="21279" xr:uid="{00000000-0005-0000-0000-0000E80C0000}"/>
    <cellStyle name="Normal 2 4 17 3 2 4" xfId="3389" xr:uid="{00000000-0005-0000-0000-0000E90C0000}"/>
    <cellStyle name="Normal 2 4 17 3 2 4 2" xfId="21280" xr:uid="{00000000-0005-0000-0000-0000EA0C0000}"/>
    <cellStyle name="Normal 2 4 17 3 2 5" xfId="3390" xr:uid="{00000000-0005-0000-0000-0000EB0C0000}"/>
    <cellStyle name="Normal 2 4 17 3 2 5 2" xfId="21281" xr:uid="{00000000-0005-0000-0000-0000EC0C0000}"/>
    <cellStyle name="Normal 2 4 17 3 2 6" xfId="3391" xr:uid="{00000000-0005-0000-0000-0000ED0C0000}"/>
    <cellStyle name="Normal 2 4 17 3 2 6 2" xfId="21282" xr:uid="{00000000-0005-0000-0000-0000EE0C0000}"/>
    <cellStyle name="Normal 2 4 17 3 2 7" xfId="3392" xr:uid="{00000000-0005-0000-0000-0000EF0C0000}"/>
    <cellStyle name="Normal 2 4 17 3 2 7 2" xfId="21283" xr:uid="{00000000-0005-0000-0000-0000F00C0000}"/>
    <cellStyle name="Normal 2 4 17 3 2 8" xfId="3393" xr:uid="{00000000-0005-0000-0000-0000F10C0000}"/>
    <cellStyle name="Normal 2 4 17 3 2 8 2" xfId="21284" xr:uid="{00000000-0005-0000-0000-0000F20C0000}"/>
    <cellStyle name="Normal 2 4 17 3 2 9" xfId="3394" xr:uid="{00000000-0005-0000-0000-0000F30C0000}"/>
    <cellStyle name="Normal 2 4 17 3 2 9 2" xfId="21285" xr:uid="{00000000-0005-0000-0000-0000F40C0000}"/>
    <cellStyle name="Normal 2 4 17 3 3" xfId="3395" xr:uid="{00000000-0005-0000-0000-0000F50C0000}"/>
    <cellStyle name="Normal 2 4 17 3 3 2" xfId="21286" xr:uid="{00000000-0005-0000-0000-0000F60C0000}"/>
    <cellStyle name="Normal 2 4 17 3 4" xfId="3396" xr:uid="{00000000-0005-0000-0000-0000F70C0000}"/>
    <cellStyle name="Normal 2 4 17 3 4 2" xfId="21287" xr:uid="{00000000-0005-0000-0000-0000F80C0000}"/>
    <cellStyle name="Normal 2 4 17 3 5" xfId="3397" xr:uid="{00000000-0005-0000-0000-0000F90C0000}"/>
    <cellStyle name="Normal 2 4 17 3 5 2" xfId="21288" xr:uid="{00000000-0005-0000-0000-0000FA0C0000}"/>
    <cellStyle name="Normal 2 4 17 3 6" xfId="3398" xr:uid="{00000000-0005-0000-0000-0000FB0C0000}"/>
    <cellStyle name="Normal 2 4 17 3 6 2" xfId="21289" xr:uid="{00000000-0005-0000-0000-0000FC0C0000}"/>
    <cellStyle name="Normal 2 4 17 3 7" xfId="3399" xr:uid="{00000000-0005-0000-0000-0000FD0C0000}"/>
    <cellStyle name="Normal 2 4 17 3 7 2" xfId="21290" xr:uid="{00000000-0005-0000-0000-0000FE0C0000}"/>
    <cellStyle name="Normal 2 4 17 3 8" xfId="3400" xr:uid="{00000000-0005-0000-0000-0000FF0C0000}"/>
    <cellStyle name="Normal 2 4 17 3 8 2" xfId="21291" xr:uid="{00000000-0005-0000-0000-0000000D0000}"/>
    <cellStyle name="Normal 2 4 17 3 9" xfId="3401" xr:uid="{00000000-0005-0000-0000-0000010D0000}"/>
    <cellStyle name="Normal 2 4 17 3 9 2" xfId="21292" xr:uid="{00000000-0005-0000-0000-0000020D0000}"/>
    <cellStyle name="Normal 2 4 17 4" xfId="3402" xr:uid="{00000000-0005-0000-0000-0000030D0000}"/>
    <cellStyle name="Normal 2 4 17 4 10" xfId="3403" xr:uid="{00000000-0005-0000-0000-0000040D0000}"/>
    <cellStyle name="Normal 2 4 17 4 10 2" xfId="21294" xr:uid="{00000000-0005-0000-0000-0000050D0000}"/>
    <cellStyle name="Normal 2 4 17 4 11" xfId="3404" xr:uid="{00000000-0005-0000-0000-0000060D0000}"/>
    <cellStyle name="Normal 2 4 17 4 11 2" xfId="21295" xr:uid="{00000000-0005-0000-0000-0000070D0000}"/>
    <cellStyle name="Normal 2 4 17 4 12" xfId="3405" xr:uid="{00000000-0005-0000-0000-0000080D0000}"/>
    <cellStyle name="Normal 2 4 17 4 12 2" xfId="21296" xr:uid="{00000000-0005-0000-0000-0000090D0000}"/>
    <cellStyle name="Normal 2 4 17 4 13" xfId="3406" xr:uid="{00000000-0005-0000-0000-00000A0D0000}"/>
    <cellStyle name="Normal 2 4 17 4 13 2" xfId="21297" xr:uid="{00000000-0005-0000-0000-00000B0D0000}"/>
    <cellStyle name="Normal 2 4 17 4 14" xfId="3407" xr:uid="{00000000-0005-0000-0000-00000C0D0000}"/>
    <cellStyle name="Normal 2 4 17 4 14 2" xfId="21298" xr:uid="{00000000-0005-0000-0000-00000D0D0000}"/>
    <cellStyle name="Normal 2 4 17 4 15" xfId="3408" xr:uid="{00000000-0005-0000-0000-00000E0D0000}"/>
    <cellStyle name="Normal 2 4 17 4 15 2" xfId="21299" xr:uid="{00000000-0005-0000-0000-00000F0D0000}"/>
    <cellStyle name="Normal 2 4 17 4 16" xfId="21293" xr:uid="{00000000-0005-0000-0000-0000100D0000}"/>
    <cellStyle name="Normal 2 4 17 4 2" xfId="3409" xr:uid="{00000000-0005-0000-0000-0000110D0000}"/>
    <cellStyle name="Normal 2 4 17 4 2 10" xfId="3410" xr:uid="{00000000-0005-0000-0000-0000120D0000}"/>
    <cellStyle name="Normal 2 4 17 4 2 10 2" xfId="21301" xr:uid="{00000000-0005-0000-0000-0000130D0000}"/>
    <cellStyle name="Normal 2 4 17 4 2 11" xfId="3411" xr:uid="{00000000-0005-0000-0000-0000140D0000}"/>
    <cellStyle name="Normal 2 4 17 4 2 11 2" xfId="21302" xr:uid="{00000000-0005-0000-0000-0000150D0000}"/>
    <cellStyle name="Normal 2 4 17 4 2 12" xfId="3412" xr:uid="{00000000-0005-0000-0000-0000160D0000}"/>
    <cellStyle name="Normal 2 4 17 4 2 12 2" xfId="21303" xr:uid="{00000000-0005-0000-0000-0000170D0000}"/>
    <cellStyle name="Normal 2 4 17 4 2 13" xfId="3413" xr:uid="{00000000-0005-0000-0000-0000180D0000}"/>
    <cellStyle name="Normal 2 4 17 4 2 13 2" xfId="21304" xr:uid="{00000000-0005-0000-0000-0000190D0000}"/>
    <cellStyle name="Normal 2 4 17 4 2 14" xfId="3414" xr:uid="{00000000-0005-0000-0000-00001A0D0000}"/>
    <cellStyle name="Normal 2 4 17 4 2 14 2" xfId="21305" xr:uid="{00000000-0005-0000-0000-00001B0D0000}"/>
    <cellStyle name="Normal 2 4 17 4 2 15" xfId="21300" xr:uid="{00000000-0005-0000-0000-00001C0D0000}"/>
    <cellStyle name="Normal 2 4 17 4 2 2" xfId="3415" xr:uid="{00000000-0005-0000-0000-00001D0D0000}"/>
    <cellStyle name="Normal 2 4 17 4 2 2 2" xfId="21306" xr:uid="{00000000-0005-0000-0000-00001E0D0000}"/>
    <cellStyle name="Normal 2 4 17 4 2 3" xfId="3416" xr:uid="{00000000-0005-0000-0000-00001F0D0000}"/>
    <cellStyle name="Normal 2 4 17 4 2 3 2" xfId="21307" xr:uid="{00000000-0005-0000-0000-0000200D0000}"/>
    <cellStyle name="Normal 2 4 17 4 2 4" xfId="3417" xr:uid="{00000000-0005-0000-0000-0000210D0000}"/>
    <cellStyle name="Normal 2 4 17 4 2 4 2" xfId="21308" xr:uid="{00000000-0005-0000-0000-0000220D0000}"/>
    <cellStyle name="Normal 2 4 17 4 2 5" xfId="3418" xr:uid="{00000000-0005-0000-0000-0000230D0000}"/>
    <cellStyle name="Normal 2 4 17 4 2 5 2" xfId="21309" xr:uid="{00000000-0005-0000-0000-0000240D0000}"/>
    <cellStyle name="Normal 2 4 17 4 2 6" xfId="3419" xr:uid="{00000000-0005-0000-0000-0000250D0000}"/>
    <cellStyle name="Normal 2 4 17 4 2 6 2" xfId="21310" xr:uid="{00000000-0005-0000-0000-0000260D0000}"/>
    <cellStyle name="Normal 2 4 17 4 2 7" xfId="3420" xr:uid="{00000000-0005-0000-0000-0000270D0000}"/>
    <cellStyle name="Normal 2 4 17 4 2 7 2" xfId="21311" xr:uid="{00000000-0005-0000-0000-0000280D0000}"/>
    <cellStyle name="Normal 2 4 17 4 2 8" xfId="3421" xr:uid="{00000000-0005-0000-0000-0000290D0000}"/>
    <cellStyle name="Normal 2 4 17 4 2 8 2" xfId="21312" xr:uid="{00000000-0005-0000-0000-00002A0D0000}"/>
    <cellStyle name="Normal 2 4 17 4 2 9" xfId="3422" xr:uid="{00000000-0005-0000-0000-00002B0D0000}"/>
    <cellStyle name="Normal 2 4 17 4 2 9 2" xfId="21313" xr:uid="{00000000-0005-0000-0000-00002C0D0000}"/>
    <cellStyle name="Normal 2 4 17 4 3" xfId="3423" xr:uid="{00000000-0005-0000-0000-00002D0D0000}"/>
    <cellStyle name="Normal 2 4 17 4 3 2" xfId="21314" xr:uid="{00000000-0005-0000-0000-00002E0D0000}"/>
    <cellStyle name="Normal 2 4 17 4 4" xfId="3424" xr:uid="{00000000-0005-0000-0000-00002F0D0000}"/>
    <cellStyle name="Normal 2 4 17 4 4 2" xfId="21315" xr:uid="{00000000-0005-0000-0000-0000300D0000}"/>
    <cellStyle name="Normal 2 4 17 4 5" xfId="3425" xr:uid="{00000000-0005-0000-0000-0000310D0000}"/>
    <cellStyle name="Normal 2 4 17 4 5 2" xfId="21316" xr:uid="{00000000-0005-0000-0000-0000320D0000}"/>
    <cellStyle name="Normal 2 4 17 4 6" xfId="3426" xr:uid="{00000000-0005-0000-0000-0000330D0000}"/>
    <cellStyle name="Normal 2 4 17 4 6 2" xfId="21317" xr:uid="{00000000-0005-0000-0000-0000340D0000}"/>
    <cellStyle name="Normal 2 4 17 4 7" xfId="3427" xr:uid="{00000000-0005-0000-0000-0000350D0000}"/>
    <cellStyle name="Normal 2 4 17 4 7 2" xfId="21318" xr:uid="{00000000-0005-0000-0000-0000360D0000}"/>
    <cellStyle name="Normal 2 4 17 4 8" xfId="3428" xr:uid="{00000000-0005-0000-0000-0000370D0000}"/>
    <cellStyle name="Normal 2 4 17 4 8 2" xfId="21319" xr:uid="{00000000-0005-0000-0000-0000380D0000}"/>
    <cellStyle name="Normal 2 4 17 4 9" xfId="3429" xr:uid="{00000000-0005-0000-0000-0000390D0000}"/>
    <cellStyle name="Normal 2 4 17 4 9 2" xfId="21320" xr:uid="{00000000-0005-0000-0000-00003A0D0000}"/>
    <cellStyle name="Normal 2 4 17 5" xfId="3430" xr:uid="{00000000-0005-0000-0000-00003B0D0000}"/>
    <cellStyle name="Normal 2 4 17 5 10" xfId="3431" xr:uid="{00000000-0005-0000-0000-00003C0D0000}"/>
    <cellStyle name="Normal 2 4 17 5 10 2" xfId="21322" xr:uid="{00000000-0005-0000-0000-00003D0D0000}"/>
    <cellStyle name="Normal 2 4 17 5 11" xfId="3432" xr:uid="{00000000-0005-0000-0000-00003E0D0000}"/>
    <cellStyle name="Normal 2 4 17 5 11 2" xfId="21323" xr:uid="{00000000-0005-0000-0000-00003F0D0000}"/>
    <cellStyle name="Normal 2 4 17 5 12" xfId="3433" xr:uid="{00000000-0005-0000-0000-0000400D0000}"/>
    <cellStyle name="Normal 2 4 17 5 12 2" xfId="21324" xr:uid="{00000000-0005-0000-0000-0000410D0000}"/>
    <cellStyle name="Normal 2 4 17 5 13" xfId="3434" xr:uid="{00000000-0005-0000-0000-0000420D0000}"/>
    <cellStyle name="Normal 2 4 17 5 13 2" xfId="21325" xr:uid="{00000000-0005-0000-0000-0000430D0000}"/>
    <cellStyle name="Normal 2 4 17 5 14" xfId="3435" xr:uid="{00000000-0005-0000-0000-0000440D0000}"/>
    <cellStyle name="Normal 2 4 17 5 14 2" xfId="21326" xr:uid="{00000000-0005-0000-0000-0000450D0000}"/>
    <cellStyle name="Normal 2 4 17 5 15" xfId="21321" xr:uid="{00000000-0005-0000-0000-0000460D0000}"/>
    <cellStyle name="Normal 2 4 17 5 2" xfId="3436" xr:uid="{00000000-0005-0000-0000-0000470D0000}"/>
    <cellStyle name="Normal 2 4 17 5 2 2" xfId="21327" xr:uid="{00000000-0005-0000-0000-0000480D0000}"/>
    <cellStyle name="Normal 2 4 17 5 3" xfId="3437" xr:uid="{00000000-0005-0000-0000-0000490D0000}"/>
    <cellStyle name="Normal 2 4 17 5 3 2" xfId="21328" xr:uid="{00000000-0005-0000-0000-00004A0D0000}"/>
    <cellStyle name="Normal 2 4 17 5 4" xfId="3438" xr:uid="{00000000-0005-0000-0000-00004B0D0000}"/>
    <cellStyle name="Normal 2 4 17 5 4 2" xfId="21329" xr:uid="{00000000-0005-0000-0000-00004C0D0000}"/>
    <cellStyle name="Normal 2 4 17 5 5" xfId="3439" xr:uid="{00000000-0005-0000-0000-00004D0D0000}"/>
    <cellStyle name="Normal 2 4 17 5 5 2" xfId="21330" xr:uid="{00000000-0005-0000-0000-00004E0D0000}"/>
    <cellStyle name="Normal 2 4 17 5 6" xfId="3440" xr:uid="{00000000-0005-0000-0000-00004F0D0000}"/>
    <cellStyle name="Normal 2 4 17 5 6 2" xfId="21331" xr:uid="{00000000-0005-0000-0000-0000500D0000}"/>
    <cellStyle name="Normal 2 4 17 5 7" xfId="3441" xr:uid="{00000000-0005-0000-0000-0000510D0000}"/>
    <cellStyle name="Normal 2 4 17 5 7 2" xfId="21332" xr:uid="{00000000-0005-0000-0000-0000520D0000}"/>
    <cellStyle name="Normal 2 4 17 5 8" xfId="3442" xr:uid="{00000000-0005-0000-0000-0000530D0000}"/>
    <cellStyle name="Normal 2 4 17 5 8 2" xfId="21333" xr:uid="{00000000-0005-0000-0000-0000540D0000}"/>
    <cellStyle name="Normal 2 4 17 5 9" xfId="3443" xr:uid="{00000000-0005-0000-0000-0000550D0000}"/>
    <cellStyle name="Normal 2 4 17 5 9 2" xfId="21334" xr:uid="{00000000-0005-0000-0000-0000560D0000}"/>
    <cellStyle name="Normal 2 4 17 6" xfId="3444" xr:uid="{00000000-0005-0000-0000-0000570D0000}"/>
    <cellStyle name="Normal 2 4 17 6 10" xfId="3445" xr:uid="{00000000-0005-0000-0000-0000580D0000}"/>
    <cellStyle name="Normal 2 4 17 6 10 2" xfId="21336" xr:uid="{00000000-0005-0000-0000-0000590D0000}"/>
    <cellStyle name="Normal 2 4 17 6 11" xfId="3446" xr:uid="{00000000-0005-0000-0000-00005A0D0000}"/>
    <cellStyle name="Normal 2 4 17 6 11 2" xfId="21337" xr:uid="{00000000-0005-0000-0000-00005B0D0000}"/>
    <cellStyle name="Normal 2 4 17 6 12" xfId="3447" xr:uid="{00000000-0005-0000-0000-00005C0D0000}"/>
    <cellStyle name="Normal 2 4 17 6 12 2" xfId="21338" xr:uid="{00000000-0005-0000-0000-00005D0D0000}"/>
    <cellStyle name="Normal 2 4 17 6 13" xfId="3448" xr:uid="{00000000-0005-0000-0000-00005E0D0000}"/>
    <cellStyle name="Normal 2 4 17 6 13 2" xfId="21339" xr:uid="{00000000-0005-0000-0000-00005F0D0000}"/>
    <cellStyle name="Normal 2 4 17 6 14" xfId="3449" xr:uid="{00000000-0005-0000-0000-0000600D0000}"/>
    <cellStyle name="Normal 2 4 17 6 14 2" xfId="21340" xr:uid="{00000000-0005-0000-0000-0000610D0000}"/>
    <cellStyle name="Normal 2 4 17 6 15" xfId="21335" xr:uid="{00000000-0005-0000-0000-0000620D0000}"/>
    <cellStyle name="Normal 2 4 17 6 2" xfId="3450" xr:uid="{00000000-0005-0000-0000-0000630D0000}"/>
    <cellStyle name="Normal 2 4 17 6 2 2" xfId="21341" xr:uid="{00000000-0005-0000-0000-0000640D0000}"/>
    <cellStyle name="Normal 2 4 17 6 3" xfId="3451" xr:uid="{00000000-0005-0000-0000-0000650D0000}"/>
    <cellStyle name="Normal 2 4 17 6 3 2" xfId="21342" xr:uid="{00000000-0005-0000-0000-0000660D0000}"/>
    <cellStyle name="Normal 2 4 17 6 4" xfId="3452" xr:uid="{00000000-0005-0000-0000-0000670D0000}"/>
    <cellStyle name="Normal 2 4 17 6 4 2" xfId="21343" xr:uid="{00000000-0005-0000-0000-0000680D0000}"/>
    <cellStyle name="Normal 2 4 17 6 5" xfId="3453" xr:uid="{00000000-0005-0000-0000-0000690D0000}"/>
    <cellStyle name="Normal 2 4 17 6 5 2" xfId="21344" xr:uid="{00000000-0005-0000-0000-00006A0D0000}"/>
    <cellStyle name="Normal 2 4 17 6 6" xfId="3454" xr:uid="{00000000-0005-0000-0000-00006B0D0000}"/>
    <cellStyle name="Normal 2 4 17 6 6 2" xfId="21345" xr:uid="{00000000-0005-0000-0000-00006C0D0000}"/>
    <cellStyle name="Normal 2 4 17 6 7" xfId="3455" xr:uid="{00000000-0005-0000-0000-00006D0D0000}"/>
    <cellStyle name="Normal 2 4 17 6 7 2" xfId="21346" xr:uid="{00000000-0005-0000-0000-00006E0D0000}"/>
    <cellStyle name="Normal 2 4 17 6 8" xfId="3456" xr:uid="{00000000-0005-0000-0000-00006F0D0000}"/>
    <cellStyle name="Normal 2 4 17 6 8 2" xfId="21347" xr:uid="{00000000-0005-0000-0000-0000700D0000}"/>
    <cellStyle name="Normal 2 4 17 6 9" xfId="3457" xr:uid="{00000000-0005-0000-0000-0000710D0000}"/>
    <cellStyle name="Normal 2 4 17 6 9 2" xfId="21348" xr:uid="{00000000-0005-0000-0000-0000720D0000}"/>
    <cellStyle name="Normal 2 4 17 7" xfId="3458" xr:uid="{00000000-0005-0000-0000-0000730D0000}"/>
    <cellStyle name="Normal 2 4 17 7 10" xfId="3459" xr:uid="{00000000-0005-0000-0000-0000740D0000}"/>
    <cellStyle name="Normal 2 4 17 7 10 2" xfId="21350" xr:uid="{00000000-0005-0000-0000-0000750D0000}"/>
    <cellStyle name="Normal 2 4 17 7 11" xfId="3460" xr:uid="{00000000-0005-0000-0000-0000760D0000}"/>
    <cellStyle name="Normal 2 4 17 7 11 2" xfId="21351" xr:uid="{00000000-0005-0000-0000-0000770D0000}"/>
    <cellStyle name="Normal 2 4 17 7 12" xfId="3461" xr:uid="{00000000-0005-0000-0000-0000780D0000}"/>
    <cellStyle name="Normal 2 4 17 7 12 2" xfId="21352" xr:uid="{00000000-0005-0000-0000-0000790D0000}"/>
    <cellStyle name="Normal 2 4 17 7 13" xfId="3462" xr:uid="{00000000-0005-0000-0000-00007A0D0000}"/>
    <cellStyle name="Normal 2 4 17 7 13 2" xfId="21353" xr:uid="{00000000-0005-0000-0000-00007B0D0000}"/>
    <cellStyle name="Normal 2 4 17 7 14" xfId="3463" xr:uid="{00000000-0005-0000-0000-00007C0D0000}"/>
    <cellStyle name="Normal 2 4 17 7 14 2" xfId="21354" xr:uid="{00000000-0005-0000-0000-00007D0D0000}"/>
    <cellStyle name="Normal 2 4 17 7 15" xfId="21349" xr:uid="{00000000-0005-0000-0000-00007E0D0000}"/>
    <cellStyle name="Normal 2 4 17 7 2" xfId="3464" xr:uid="{00000000-0005-0000-0000-00007F0D0000}"/>
    <cellStyle name="Normal 2 4 17 7 2 2" xfId="21355" xr:uid="{00000000-0005-0000-0000-0000800D0000}"/>
    <cellStyle name="Normal 2 4 17 7 3" xfId="3465" xr:uid="{00000000-0005-0000-0000-0000810D0000}"/>
    <cellStyle name="Normal 2 4 17 7 3 2" xfId="21356" xr:uid="{00000000-0005-0000-0000-0000820D0000}"/>
    <cellStyle name="Normal 2 4 17 7 4" xfId="3466" xr:uid="{00000000-0005-0000-0000-0000830D0000}"/>
    <cellStyle name="Normal 2 4 17 7 4 2" xfId="21357" xr:uid="{00000000-0005-0000-0000-0000840D0000}"/>
    <cellStyle name="Normal 2 4 17 7 5" xfId="3467" xr:uid="{00000000-0005-0000-0000-0000850D0000}"/>
    <cellStyle name="Normal 2 4 17 7 5 2" xfId="21358" xr:uid="{00000000-0005-0000-0000-0000860D0000}"/>
    <cellStyle name="Normal 2 4 17 7 6" xfId="3468" xr:uid="{00000000-0005-0000-0000-0000870D0000}"/>
    <cellStyle name="Normal 2 4 17 7 6 2" xfId="21359" xr:uid="{00000000-0005-0000-0000-0000880D0000}"/>
    <cellStyle name="Normal 2 4 17 7 7" xfId="3469" xr:uid="{00000000-0005-0000-0000-0000890D0000}"/>
    <cellStyle name="Normal 2 4 17 7 7 2" xfId="21360" xr:uid="{00000000-0005-0000-0000-00008A0D0000}"/>
    <cellStyle name="Normal 2 4 17 7 8" xfId="3470" xr:uid="{00000000-0005-0000-0000-00008B0D0000}"/>
    <cellStyle name="Normal 2 4 17 7 8 2" xfId="21361" xr:uid="{00000000-0005-0000-0000-00008C0D0000}"/>
    <cellStyle name="Normal 2 4 17 7 9" xfId="3471" xr:uid="{00000000-0005-0000-0000-00008D0D0000}"/>
    <cellStyle name="Normal 2 4 17 7 9 2" xfId="21362" xr:uid="{00000000-0005-0000-0000-00008E0D0000}"/>
    <cellStyle name="Normal 2 4 17 8" xfId="3472" xr:uid="{00000000-0005-0000-0000-00008F0D0000}"/>
    <cellStyle name="Normal 2 4 17 8 10" xfId="3473" xr:uid="{00000000-0005-0000-0000-0000900D0000}"/>
    <cellStyle name="Normal 2 4 17 8 10 2" xfId="21364" xr:uid="{00000000-0005-0000-0000-0000910D0000}"/>
    <cellStyle name="Normal 2 4 17 8 11" xfId="3474" xr:uid="{00000000-0005-0000-0000-0000920D0000}"/>
    <cellStyle name="Normal 2 4 17 8 11 2" xfId="21365" xr:uid="{00000000-0005-0000-0000-0000930D0000}"/>
    <cellStyle name="Normal 2 4 17 8 12" xfId="3475" xr:uid="{00000000-0005-0000-0000-0000940D0000}"/>
    <cellStyle name="Normal 2 4 17 8 12 2" xfId="21366" xr:uid="{00000000-0005-0000-0000-0000950D0000}"/>
    <cellStyle name="Normal 2 4 17 8 13" xfId="3476" xr:uid="{00000000-0005-0000-0000-0000960D0000}"/>
    <cellStyle name="Normal 2 4 17 8 13 2" xfId="21367" xr:uid="{00000000-0005-0000-0000-0000970D0000}"/>
    <cellStyle name="Normal 2 4 17 8 14" xfId="3477" xr:uid="{00000000-0005-0000-0000-0000980D0000}"/>
    <cellStyle name="Normal 2 4 17 8 14 2" xfId="21368" xr:uid="{00000000-0005-0000-0000-0000990D0000}"/>
    <cellStyle name="Normal 2 4 17 8 15" xfId="21363" xr:uid="{00000000-0005-0000-0000-00009A0D0000}"/>
    <cellStyle name="Normal 2 4 17 8 2" xfId="3478" xr:uid="{00000000-0005-0000-0000-00009B0D0000}"/>
    <cellStyle name="Normal 2 4 17 8 2 2" xfId="21369" xr:uid="{00000000-0005-0000-0000-00009C0D0000}"/>
    <cellStyle name="Normal 2 4 17 8 3" xfId="3479" xr:uid="{00000000-0005-0000-0000-00009D0D0000}"/>
    <cellStyle name="Normal 2 4 17 8 3 2" xfId="21370" xr:uid="{00000000-0005-0000-0000-00009E0D0000}"/>
    <cellStyle name="Normal 2 4 17 8 4" xfId="3480" xr:uid="{00000000-0005-0000-0000-00009F0D0000}"/>
    <cellStyle name="Normal 2 4 17 8 4 2" xfId="21371" xr:uid="{00000000-0005-0000-0000-0000A00D0000}"/>
    <cellStyle name="Normal 2 4 17 8 5" xfId="3481" xr:uid="{00000000-0005-0000-0000-0000A10D0000}"/>
    <cellStyle name="Normal 2 4 17 8 5 2" xfId="21372" xr:uid="{00000000-0005-0000-0000-0000A20D0000}"/>
    <cellStyle name="Normal 2 4 17 8 6" xfId="3482" xr:uid="{00000000-0005-0000-0000-0000A30D0000}"/>
    <cellStyle name="Normal 2 4 17 8 6 2" xfId="21373" xr:uid="{00000000-0005-0000-0000-0000A40D0000}"/>
    <cellStyle name="Normal 2 4 17 8 7" xfId="3483" xr:uid="{00000000-0005-0000-0000-0000A50D0000}"/>
    <cellStyle name="Normal 2 4 17 8 7 2" xfId="21374" xr:uid="{00000000-0005-0000-0000-0000A60D0000}"/>
    <cellStyle name="Normal 2 4 17 8 8" xfId="3484" xr:uid="{00000000-0005-0000-0000-0000A70D0000}"/>
    <cellStyle name="Normal 2 4 17 8 8 2" xfId="21375" xr:uid="{00000000-0005-0000-0000-0000A80D0000}"/>
    <cellStyle name="Normal 2 4 17 8 9" xfId="3485" xr:uid="{00000000-0005-0000-0000-0000A90D0000}"/>
    <cellStyle name="Normal 2 4 17 8 9 2" xfId="21376" xr:uid="{00000000-0005-0000-0000-0000AA0D0000}"/>
    <cellStyle name="Normal 2 4 17 9" xfId="3486" xr:uid="{00000000-0005-0000-0000-0000AB0D0000}"/>
    <cellStyle name="Normal 2 4 17 9 10" xfId="3487" xr:uid="{00000000-0005-0000-0000-0000AC0D0000}"/>
    <cellStyle name="Normal 2 4 17 9 10 2" xfId="21378" xr:uid="{00000000-0005-0000-0000-0000AD0D0000}"/>
    <cellStyle name="Normal 2 4 17 9 11" xfId="3488" xr:uid="{00000000-0005-0000-0000-0000AE0D0000}"/>
    <cellStyle name="Normal 2 4 17 9 11 2" xfId="21379" xr:uid="{00000000-0005-0000-0000-0000AF0D0000}"/>
    <cellStyle name="Normal 2 4 17 9 12" xfId="3489" xr:uid="{00000000-0005-0000-0000-0000B00D0000}"/>
    <cellStyle name="Normal 2 4 17 9 12 2" xfId="21380" xr:uid="{00000000-0005-0000-0000-0000B10D0000}"/>
    <cellStyle name="Normal 2 4 17 9 13" xfId="3490" xr:uid="{00000000-0005-0000-0000-0000B20D0000}"/>
    <cellStyle name="Normal 2 4 17 9 13 2" xfId="21381" xr:uid="{00000000-0005-0000-0000-0000B30D0000}"/>
    <cellStyle name="Normal 2 4 17 9 14" xfId="3491" xr:uid="{00000000-0005-0000-0000-0000B40D0000}"/>
    <cellStyle name="Normal 2 4 17 9 14 2" xfId="21382" xr:uid="{00000000-0005-0000-0000-0000B50D0000}"/>
    <cellStyle name="Normal 2 4 17 9 15" xfId="21377" xr:uid="{00000000-0005-0000-0000-0000B60D0000}"/>
    <cellStyle name="Normal 2 4 17 9 2" xfId="3492" xr:uid="{00000000-0005-0000-0000-0000B70D0000}"/>
    <cellStyle name="Normal 2 4 17 9 2 2" xfId="21383" xr:uid="{00000000-0005-0000-0000-0000B80D0000}"/>
    <cellStyle name="Normal 2 4 17 9 3" xfId="3493" xr:uid="{00000000-0005-0000-0000-0000B90D0000}"/>
    <cellStyle name="Normal 2 4 17 9 3 2" xfId="21384" xr:uid="{00000000-0005-0000-0000-0000BA0D0000}"/>
    <cellStyle name="Normal 2 4 17 9 4" xfId="3494" xr:uid="{00000000-0005-0000-0000-0000BB0D0000}"/>
    <cellStyle name="Normal 2 4 17 9 4 2" xfId="21385" xr:uid="{00000000-0005-0000-0000-0000BC0D0000}"/>
    <cellStyle name="Normal 2 4 17 9 5" xfId="3495" xr:uid="{00000000-0005-0000-0000-0000BD0D0000}"/>
    <cellStyle name="Normal 2 4 17 9 5 2" xfId="21386" xr:uid="{00000000-0005-0000-0000-0000BE0D0000}"/>
    <cellStyle name="Normal 2 4 17 9 6" xfId="3496" xr:uid="{00000000-0005-0000-0000-0000BF0D0000}"/>
    <cellStyle name="Normal 2 4 17 9 6 2" xfId="21387" xr:uid="{00000000-0005-0000-0000-0000C00D0000}"/>
    <cellStyle name="Normal 2 4 17 9 7" xfId="3497" xr:uid="{00000000-0005-0000-0000-0000C10D0000}"/>
    <cellStyle name="Normal 2 4 17 9 7 2" xfId="21388" xr:uid="{00000000-0005-0000-0000-0000C20D0000}"/>
    <cellStyle name="Normal 2 4 17 9 8" xfId="3498" xr:uid="{00000000-0005-0000-0000-0000C30D0000}"/>
    <cellStyle name="Normal 2 4 17 9 8 2" xfId="21389" xr:uid="{00000000-0005-0000-0000-0000C40D0000}"/>
    <cellStyle name="Normal 2 4 17 9 9" xfId="3499" xr:uid="{00000000-0005-0000-0000-0000C50D0000}"/>
    <cellStyle name="Normal 2 4 17 9 9 2" xfId="21390" xr:uid="{00000000-0005-0000-0000-0000C60D0000}"/>
    <cellStyle name="Normal 2 4 18" xfId="3500" xr:uid="{00000000-0005-0000-0000-0000C70D0000}"/>
    <cellStyle name="Normal 2 4 18 10" xfId="3501" xr:uid="{00000000-0005-0000-0000-0000C80D0000}"/>
    <cellStyle name="Normal 2 4 18 10 10" xfId="3502" xr:uid="{00000000-0005-0000-0000-0000C90D0000}"/>
    <cellStyle name="Normal 2 4 18 10 10 2" xfId="21393" xr:uid="{00000000-0005-0000-0000-0000CA0D0000}"/>
    <cellStyle name="Normal 2 4 18 10 11" xfId="3503" xr:uid="{00000000-0005-0000-0000-0000CB0D0000}"/>
    <cellStyle name="Normal 2 4 18 10 11 2" xfId="21394" xr:uid="{00000000-0005-0000-0000-0000CC0D0000}"/>
    <cellStyle name="Normal 2 4 18 10 12" xfId="3504" xr:uid="{00000000-0005-0000-0000-0000CD0D0000}"/>
    <cellStyle name="Normal 2 4 18 10 12 2" xfId="21395" xr:uid="{00000000-0005-0000-0000-0000CE0D0000}"/>
    <cellStyle name="Normal 2 4 18 10 13" xfId="3505" xr:uid="{00000000-0005-0000-0000-0000CF0D0000}"/>
    <cellStyle name="Normal 2 4 18 10 13 2" xfId="21396" xr:uid="{00000000-0005-0000-0000-0000D00D0000}"/>
    <cellStyle name="Normal 2 4 18 10 14" xfId="3506" xr:uid="{00000000-0005-0000-0000-0000D10D0000}"/>
    <cellStyle name="Normal 2 4 18 10 14 2" xfId="21397" xr:uid="{00000000-0005-0000-0000-0000D20D0000}"/>
    <cellStyle name="Normal 2 4 18 10 15" xfId="21392" xr:uid="{00000000-0005-0000-0000-0000D30D0000}"/>
    <cellStyle name="Normal 2 4 18 10 2" xfId="3507" xr:uid="{00000000-0005-0000-0000-0000D40D0000}"/>
    <cellStyle name="Normal 2 4 18 10 2 2" xfId="21398" xr:uid="{00000000-0005-0000-0000-0000D50D0000}"/>
    <cellStyle name="Normal 2 4 18 10 3" xfId="3508" xr:uid="{00000000-0005-0000-0000-0000D60D0000}"/>
    <cellStyle name="Normal 2 4 18 10 3 2" xfId="21399" xr:uid="{00000000-0005-0000-0000-0000D70D0000}"/>
    <cellStyle name="Normal 2 4 18 10 4" xfId="3509" xr:uid="{00000000-0005-0000-0000-0000D80D0000}"/>
    <cellStyle name="Normal 2 4 18 10 4 2" xfId="21400" xr:uid="{00000000-0005-0000-0000-0000D90D0000}"/>
    <cellStyle name="Normal 2 4 18 10 5" xfId="3510" xr:uid="{00000000-0005-0000-0000-0000DA0D0000}"/>
    <cellStyle name="Normal 2 4 18 10 5 2" xfId="21401" xr:uid="{00000000-0005-0000-0000-0000DB0D0000}"/>
    <cellStyle name="Normal 2 4 18 10 6" xfId="3511" xr:uid="{00000000-0005-0000-0000-0000DC0D0000}"/>
    <cellStyle name="Normal 2 4 18 10 6 2" xfId="21402" xr:uid="{00000000-0005-0000-0000-0000DD0D0000}"/>
    <cellStyle name="Normal 2 4 18 10 7" xfId="3512" xr:uid="{00000000-0005-0000-0000-0000DE0D0000}"/>
    <cellStyle name="Normal 2 4 18 10 7 2" xfId="21403" xr:uid="{00000000-0005-0000-0000-0000DF0D0000}"/>
    <cellStyle name="Normal 2 4 18 10 8" xfId="3513" xr:uid="{00000000-0005-0000-0000-0000E00D0000}"/>
    <cellStyle name="Normal 2 4 18 10 8 2" xfId="21404" xr:uid="{00000000-0005-0000-0000-0000E10D0000}"/>
    <cellStyle name="Normal 2 4 18 10 9" xfId="3514" xr:uid="{00000000-0005-0000-0000-0000E20D0000}"/>
    <cellStyle name="Normal 2 4 18 10 9 2" xfId="21405" xr:uid="{00000000-0005-0000-0000-0000E30D0000}"/>
    <cellStyle name="Normal 2 4 18 11" xfId="3515" xr:uid="{00000000-0005-0000-0000-0000E40D0000}"/>
    <cellStyle name="Normal 2 4 18 11 2" xfId="21406" xr:uid="{00000000-0005-0000-0000-0000E50D0000}"/>
    <cellStyle name="Normal 2 4 18 12" xfId="3516" xr:uid="{00000000-0005-0000-0000-0000E60D0000}"/>
    <cellStyle name="Normal 2 4 18 12 2" xfId="21407" xr:uid="{00000000-0005-0000-0000-0000E70D0000}"/>
    <cellStyle name="Normal 2 4 18 13" xfId="3517" xr:uid="{00000000-0005-0000-0000-0000E80D0000}"/>
    <cellStyle name="Normal 2 4 18 13 2" xfId="21408" xr:uid="{00000000-0005-0000-0000-0000E90D0000}"/>
    <cellStyle name="Normal 2 4 18 14" xfId="3518" xr:uid="{00000000-0005-0000-0000-0000EA0D0000}"/>
    <cellStyle name="Normal 2 4 18 14 2" xfId="21409" xr:uid="{00000000-0005-0000-0000-0000EB0D0000}"/>
    <cellStyle name="Normal 2 4 18 15" xfId="3519" xr:uid="{00000000-0005-0000-0000-0000EC0D0000}"/>
    <cellStyle name="Normal 2 4 18 15 2" xfId="21410" xr:uid="{00000000-0005-0000-0000-0000ED0D0000}"/>
    <cellStyle name="Normal 2 4 18 16" xfId="3520" xr:uid="{00000000-0005-0000-0000-0000EE0D0000}"/>
    <cellStyle name="Normal 2 4 18 16 2" xfId="21411" xr:uid="{00000000-0005-0000-0000-0000EF0D0000}"/>
    <cellStyle name="Normal 2 4 18 17" xfId="3521" xr:uid="{00000000-0005-0000-0000-0000F00D0000}"/>
    <cellStyle name="Normal 2 4 18 17 2" xfId="21412" xr:uid="{00000000-0005-0000-0000-0000F10D0000}"/>
    <cellStyle name="Normal 2 4 18 18" xfId="3522" xr:uid="{00000000-0005-0000-0000-0000F20D0000}"/>
    <cellStyle name="Normal 2 4 18 18 2" xfId="21413" xr:uid="{00000000-0005-0000-0000-0000F30D0000}"/>
    <cellStyle name="Normal 2 4 18 19" xfId="3523" xr:uid="{00000000-0005-0000-0000-0000F40D0000}"/>
    <cellStyle name="Normal 2 4 18 19 2" xfId="21414" xr:uid="{00000000-0005-0000-0000-0000F50D0000}"/>
    <cellStyle name="Normal 2 4 18 2" xfId="3524" xr:uid="{00000000-0005-0000-0000-0000F60D0000}"/>
    <cellStyle name="Normal 2 4 18 2 10" xfId="3525" xr:uid="{00000000-0005-0000-0000-0000F70D0000}"/>
    <cellStyle name="Normal 2 4 18 2 10 2" xfId="21416" xr:uid="{00000000-0005-0000-0000-0000F80D0000}"/>
    <cellStyle name="Normal 2 4 18 2 11" xfId="3526" xr:uid="{00000000-0005-0000-0000-0000F90D0000}"/>
    <cellStyle name="Normal 2 4 18 2 11 2" xfId="21417" xr:uid="{00000000-0005-0000-0000-0000FA0D0000}"/>
    <cellStyle name="Normal 2 4 18 2 12" xfId="3527" xr:uid="{00000000-0005-0000-0000-0000FB0D0000}"/>
    <cellStyle name="Normal 2 4 18 2 12 2" xfId="21418" xr:uid="{00000000-0005-0000-0000-0000FC0D0000}"/>
    <cellStyle name="Normal 2 4 18 2 13" xfId="3528" xr:uid="{00000000-0005-0000-0000-0000FD0D0000}"/>
    <cellStyle name="Normal 2 4 18 2 13 2" xfId="21419" xr:uid="{00000000-0005-0000-0000-0000FE0D0000}"/>
    <cellStyle name="Normal 2 4 18 2 14" xfId="3529" xr:uid="{00000000-0005-0000-0000-0000FF0D0000}"/>
    <cellStyle name="Normal 2 4 18 2 14 2" xfId="21420" xr:uid="{00000000-0005-0000-0000-0000000E0000}"/>
    <cellStyle name="Normal 2 4 18 2 15" xfId="3530" xr:uid="{00000000-0005-0000-0000-0000010E0000}"/>
    <cellStyle name="Normal 2 4 18 2 15 2" xfId="21421" xr:uid="{00000000-0005-0000-0000-0000020E0000}"/>
    <cellStyle name="Normal 2 4 18 2 16" xfId="21415" xr:uid="{00000000-0005-0000-0000-0000030E0000}"/>
    <cellStyle name="Normal 2 4 18 2 2" xfId="3531" xr:uid="{00000000-0005-0000-0000-0000040E0000}"/>
    <cellStyle name="Normal 2 4 18 2 2 10" xfId="3532" xr:uid="{00000000-0005-0000-0000-0000050E0000}"/>
    <cellStyle name="Normal 2 4 18 2 2 10 2" xfId="21423" xr:uid="{00000000-0005-0000-0000-0000060E0000}"/>
    <cellStyle name="Normal 2 4 18 2 2 11" xfId="3533" xr:uid="{00000000-0005-0000-0000-0000070E0000}"/>
    <cellStyle name="Normal 2 4 18 2 2 11 2" xfId="21424" xr:uid="{00000000-0005-0000-0000-0000080E0000}"/>
    <cellStyle name="Normal 2 4 18 2 2 12" xfId="3534" xr:uid="{00000000-0005-0000-0000-0000090E0000}"/>
    <cellStyle name="Normal 2 4 18 2 2 12 2" xfId="21425" xr:uid="{00000000-0005-0000-0000-00000A0E0000}"/>
    <cellStyle name="Normal 2 4 18 2 2 13" xfId="3535" xr:uid="{00000000-0005-0000-0000-00000B0E0000}"/>
    <cellStyle name="Normal 2 4 18 2 2 13 2" xfId="21426" xr:uid="{00000000-0005-0000-0000-00000C0E0000}"/>
    <cellStyle name="Normal 2 4 18 2 2 14" xfId="3536" xr:uid="{00000000-0005-0000-0000-00000D0E0000}"/>
    <cellStyle name="Normal 2 4 18 2 2 14 2" xfId="21427" xr:uid="{00000000-0005-0000-0000-00000E0E0000}"/>
    <cellStyle name="Normal 2 4 18 2 2 15" xfId="21422" xr:uid="{00000000-0005-0000-0000-00000F0E0000}"/>
    <cellStyle name="Normal 2 4 18 2 2 2" xfId="3537" xr:uid="{00000000-0005-0000-0000-0000100E0000}"/>
    <cellStyle name="Normal 2 4 18 2 2 2 2" xfId="21428" xr:uid="{00000000-0005-0000-0000-0000110E0000}"/>
    <cellStyle name="Normal 2 4 18 2 2 3" xfId="3538" xr:uid="{00000000-0005-0000-0000-0000120E0000}"/>
    <cellStyle name="Normal 2 4 18 2 2 3 2" xfId="21429" xr:uid="{00000000-0005-0000-0000-0000130E0000}"/>
    <cellStyle name="Normal 2 4 18 2 2 4" xfId="3539" xr:uid="{00000000-0005-0000-0000-0000140E0000}"/>
    <cellStyle name="Normal 2 4 18 2 2 4 2" xfId="21430" xr:uid="{00000000-0005-0000-0000-0000150E0000}"/>
    <cellStyle name="Normal 2 4 18 2 2 5" xfId="3540" xr:uid="{00000000-0005-0000-0000-0000160E0000}"/>
    <cellStyle name="Normal 2 4 18 2 2 5 2" xfId="21431" xr:uid="{00000000-0005-0000-0000-0000170E0000}"/>
    <cellStyle name="Normal 2 4 18 2 2 6" xfId="3541" xr:uid="{00000000-0005-0000-0000-0000180E0000}"/>
    <cellStyle name="Normal 2 4 18 2 2 6 2" xfId="21432" xr:uid="{00000000-0005-0000-0000-0000190E0000}"/>
    <cellStyle name="Normal 2 4 18 2 2 7" xfId="3542" xr:uid="{00000000-0005-0000-0000-00001A0E0000}"/>
    <cellStyle name="Normal 2 4 18 2 2 7 2" xfId="21433" xr:uid="{00000000-0005-0000-0000-00001B0E0000}"/>
    <cellStyle name="Normal 2 4 18 2 2 8" xfId="3543" xr:uid="{00000000-0005-0000-0000-00001C0E0000}"/>
    <cellStyle name="Normal 2 4 18 2 2 8 2" xfId="21434" xr:uid="{00000000-0005-0000-0000-00001D0E0000}"/>
    <cellStyle name="Normal 2 4 18 2 2 9" xfId="3544" xr:uid="{00000000-0005-0000-0000-00001E0E0000}"/>
    <cellStyle name="Normal 2 4 18 2 2 9 2" xfId="21435" xr:uid="{00000000-0005-0000-0000-00001F0E0000}"/>
    <cellStyle name="Normal 2 4 18 2 3" xfId="3545" xr:uid="{00000000-0005-0000-0000-0000200E0000}"/>
    <cellStyle name="Normal 2 4 18 2 3 2" xfId="21436" xr:uid="{00000000-0005-0000-0000-0000210E0000}"/>
    <cellStyle name="Normal 2 4 18 2 4" xfId="3546" xr:uid="{00000000-0005-0000-0000-0000220E0000}"/>
    <cellStyle name="Normal 2 4 18 2 4 2" xfId="21437" xr:uid="{00000000-0005-0000-0000-0000230E0000}"/>
    <cellStyle name="Normal 2 4 18 2 5" xfId="3547" xr:uid="{00000000-0005-0000-0000-0000240E0000}"/>
    <cellStyle name="Normal 2 4 18 2 5 2" xfId="21438" xr:uid="{00000000-0005-0000-0000-0000250E0000}"/>
    <cellStyle name="Normal 2 4 18 2 6" xfId="3548" xr:uid="{00000000-0005-0000-0000-0000260E0000}"/>
    <cellStyle name="Normal 2 4 18 2 6 2" xfId="21439" xr:uid="{00000000-0005-0000-0000-0000270E0000}"/>
    <cellStyle name="Normal 2 4 18 2 7" xfId="3549" xr:uid="{00000000-0005-0000-0000-0000280E0000}"/>
    <cellStyle name="Normal 2 4 18 2 7 2" xfId="21440" xr:uid="{00000000-0005-0000-0000-0000290E0000}"/>
    <cellStyle name="Normal 2 4 18 2 8" xfId="3550" xr:uid="{00000000-0005-0000-0000-00002A0E0000}"/>
    <cellStyle name="Normal 2 4 18 2 8 2" xfId="21441" xr:uid="{00000000-0005-0000-0000-00002B0E0000}"/>
    <cellStyle name="Normal 2 4 18 2 9" xfId="3551" xr:uid="{00000000-0005-0000-0000-00002C0E0000}"/>
    <cellStyle name="Normal 2 4 18 2 9 2" xfId="21442" xr:uid="{00000000-0005-0000-0000-00002D0E0000}"/>
    <cellStyle name="Normal 2 4 18 20" xfId="3552" xr:uid="{00000000-0005-0000-0000-00002E0E0000}"/>
    <cellStyle name="Normal 2 4 18 20 2" xfId="21443" xr:uid="{00000000-0005-0000-0000-00002F0E0000}"/>
    <cellStyle name="Normal 2 4 18 21" xfId="3553" xr:uid="{00000000-0005-0000-0000-0000300E0000}"/>
    <cellStyle name="Normal 2 4 18 21 2" xfId="21444" xr:uid="{00000000-0005-0000-0000-0000310E0000}"/>
    <cellStyle name="Normal 2 4 18 22" xfId="3554" xr:uid="{00000000-0005-0000-0000-0000320E0000}"/>
    <cellStyle name="Normal 2 4 18 22 2" xfId="21445" xr:uid="{00000000-0005-0000-0000-0000330E0000}"/>
    <cellStyle name="Normal 2 4 18 23" xfId="3555" xr:uid="{00000000-0005-0000-0000-0000340E0000}"/>
    <cellStyle name="Normal 2 4 18 23 2" xfId="21446" xr:uid="{00000000-0005-0000-0000-0000350E0000}"/>
    <cellStyle name="Normal 2 4 18 24" xfId="21391" xr:uid="{00000000-0005-0000-0000-0000360E0000}"/>
    <cellStyle name="Normal 2 4 18 3" xfId="3556" xr:uid="{00000000-0005-0000-0000-0000370E0000}"/>
    <cellStyle name="Normal 2 4 18 3 10" xfId="3557" xr:uid="{00000000-0005-0000-0000-0000380E0000}"/>
    <cellStyle name="Normal 2 4 18 3 10 2" xfId="21448" xr:uid="{00000000-0005-0000-0000-0000390E0000}"/>
    <cellStyle name="Normal 2 4 18 3 11" xfId="3558" xr:uid="{00000000-0005-0000-0000-00003A0E0000}"/>
    <cellStyle name="Normal 2 4 18 3 11 2" xfId="21449" xr:uid="{00000000-0005-0000-0000-00003B0E0000}"/>
    <cellStyle name="Normal 2 4 18 3 12" xfId="3559" xr:uid="{00000000-0005-0000-0000-00003C0E0000}"/>
    <cellStyle name="Normal 2 4 18 3 12 2" xfId="21450" xr:uid="{00000000-0005-0000-0000-00003D0E0000}"/>
    <cellStyle name="Normal 2 4 18 3 13" xfId="3560" xr:uid="{00000000-0005-0000-0000-00003E0E0000}"/>
    <cellStyle name="Normal 2 4 18 3 13 2" xfId="21451" xr:uid="{00000000-0005-0000-0000-00003F0E0000}"/>
    <cellStyle name="Normal 2 4 18 3 14" xfId="3561" xr:uid="{00000000-0005-0000-0000-0000400E0000}"/>
    <cellStyle name="Normal 2 4 18 3 14 2" xfId="21452" xr:uid="{00000000-0005-0000-0000-0000410E0000}"/>
    <cellStyle name="Normal 2 4 18 3 15" xfId="3562" xr:uid="{00000000-0005-0000-0000-0000420E0000}"/>
    <cellStyle name="Normal 2 4 18 3 15 2" xfId="21453" xr:uid="{00000000-0005-0000-0000-0000430E0000}"/>
    <cellStyle name="Normal 2 4 18 3 16" xfId="21447" xr:uid="{00000000-0005-0000-0000-0000440E0000}"/>
    <cellStyle name="Normal 2 4 18 3 2" xfId="3563" xr:uid="{00000000-0005-0000-0000-0000450E0000}"/>
    <cellStyle name="Normal 2 4 18 3 2 10" xfId="3564" xr:uid="{00000000-0005-0000-0000-0000460E0000}"/>
    <cellStyle name="Normal 2 4 18 3 2 10 2" xfId="21455" xr:uid="{00000000-0005-0000-0000-0000470E0000}"/>
    <cellStyle name="Normal 2 4 18 3 2 11" xfId="3565" xr:uid="{00000000-0005-0000-0000-0000480E0000}"/>
    <cellStyle name="Normal 2 4 18 3 2 11 2" xfId="21456" xr:uid="{00000000-0005-0000-0000-0000490E0000}"/>
    <cellStyle name="Normal 2 4 18 3 2 12" xfId="3566" xr:uid="{00000000-0005-0000-0000-00004A0E0000}"/>
    <cellStyle name="Normal 2 4 18 3 2 12 2" xfId="21457" xr:uid="{00000000-0005-0000-0000-00004B0E0000}"/>
    <cellStyle name="Normal 2 4 18 3 2 13" xfId="3567" xr:uid="{00000000-0005-0000-0000-00004C0E0000}"/>
    <cellStyle name="Normal 2 4 18 3 2 13 2" xfId="21458" xr:uid="{00000000-0005-0000-0000-00004D0E0000}"/>
    <cellStyle name="Normal 2 4 18 3 2 14" xfId="3568" xr:uid="{00000000-0005-0000-0000-00004E0E0000}"/>
    <cellStyle name="Normal 2 4 18 3 2 14 2" xfId="21459" xr:uid="{00000000-0005-0000-0000-00004F0E0000}"/>
    <cellStyle name="Normal 2 4 18 3 2 15" xfId="21454" xr:uid="{00000000-0005-0000-0000-0000500E0000}"/>
    <cellStyle name="Normal 2 4 18 3 2 2" xfId="3569" xr:uid="{00000000-0005-0000-0000-0000510E0000}"/>
    <cellStyle name="Normal 2 4 18 3 2 2 2" xfId="21460" xr:uid="{00000000-0005-0000-0000-0000520E0000}"/>
    <cellStyle name="Normal 2 4 18 3 2 3" xfId="3570" xr:uid="{00000000-0005-0000-0000-0000530E0000}"/>
    <cellStyle name="Normal 2 4 18 3 2 3 2" xfId="21461" xr:uid="{00000000-0005-0000-0000-0000540E0000}"/>
    <cellStyle name="Normal 2 4 18 3 2 4" xfId="3571" xr:uid="{00000000-0005-0000-0000-0000550E0000}"/>
    <cellStyle name="Normal 2 4 18 3 2 4 2" xfId="21462" xr:uid="{00000000-0005-0000-0000-0000560E0000}"/>
    <cellStyle name="Normal 2 4 18 3 2 5" xfId="3572" xr:uid="{00000000-0005-0000-0000-0000570E0000}"/>
    <cellStyle name="Normal 2 4 18 3 2 5 2" xfId="21463" xr:uid="{00000000-0005-0000-0000-0000580E0000}"/>
    <cellStyle name="Normal 2 4 18 3 2 6" xfId="3573" xr:uid="{00000000-0005-0000-0000-0000590E0000}"/>
    <cellStyle name="Normal 2 4 18 3 2 6 2" xfId="21464" xr:uid="{00000000-0005-0000-0000-00005A0E0000}"/>
    <cellStyle name="Normal 2 4 18 3 2 7" xfId="3574" xr:uid="{00000000-0005-0000-0000-00005B0E0000}"/>
    <cellStyle name="Normal 2 4 18 3 2 7 2" xfId="21465" xr:uid="{00000000-0005-0000-0000-00005C0E0000}"/>
    <cellStyle name="Normal 2 4 18 3 2 8" xfId="3575" xr:uid="{00000000-0005-0000-0000-00005D0E0000}"/>
    <cellStyle name="Normal 2 4 18 3 2 8 2" xfId="21466" xr:uid="{00000000-0005-0000-0000-00005E0E0000}"/>
    <cellStyle name="Normal 2 4 18 3 2 9" xfId="3576" xr:uid="{00000000-0005-0000-0000-00005F0E0000}"/>
    <cellStyle name="Normal 2 4 18 3 2 9 2" xfId="21467" xr:uid="{00000000-0005-0000-0000-0000600E0000}"/>
    <cellStyle name="Normal 2 4 18 3 3" xfId="3577" xr:uid="{00000000-0005-0000-0000-0000610E0000}"/>
    <cellStyle name="Normal 2 4 18 3 3 2" xfId="21468" xr:uid="{00000000-0005-0000-0000-0000620E0000}"/>
    <cellStyle name="Normal 2 4 18 3 4" xfId="3578" xr:uid="{00000000-0005-0000-0000-0000630E0000}"/>
    <cellStyle name="Normal 2 4 18 3 4 2" xfId="21469" xr:uid="{00000000-0005-0000-0000-0000640E0000}"/>
    <cellStyle name="Normal 2 4 18 3 5" xfId="3579" xr:uid="{00000000-0005-0000-0000-0000650E0000}"/>
    <cellStyle name="Normal 2 4 18 3 5 2" xfId="21470" xr:uid="{00000000-0005-0000-0000-0000660E0000}"/>
    <cellStyle name="Normal 2 4 18 3 6" xfId="3580" xr:uid="{00000000-0005-0000-0000-0000670E0000}"/>
    <cellStyle name="Normal 2 4 18 3 6 2" xfId="21471" xr:uid="{00000000-0005-0000-0000-0000680E0000}"/>
    <cellStyle name="Normal 2 4 18 3 7" xfId="3581" xr:uid="{00000000-0005-0000-0000-0000690E0000}"/>
    <cellStyle name="Normal 2 4 18 3 7 2" xfId="21472" xr:uid="{00000000-0005-0000-0000-00006A0E0000}"/>
    <cellStyle name="Normal 2 4 18 3 8" xfId="3582" xr:uid="{00000000-0005-0000-0000-00006B0E0000}"/>
    <cellStyle name="Normal 2 4 18 3 8 2" xfId="21473" xr:uid="{00000000-0005-0000-0000-00006C0E0000}"/>
    <cellStyle name="Normal 2 4 18 3 9" xfId="3583" xr:uid="{00000000-0005-0000-0000-00006D0E0000}"/>
    <cellStyle name="Normal 2 4 18 3 9 2" xfId="21474" xr:uid="{00000000-0005-0000-0000-00006E0E0000}"/>
    <cellStyle name="Normal 2 4 18 4" xfId="3584" xr:uid="{00000000-0005-0000-0000-00006F0E0000}"/>
    <cellStyle name="Normal 2 4 18 4 10" xfId="3585" xr:uid="{00000000-0005-0000-0000-0000700E0000}"/>
    <cellStyle name="Normal 2 4 18 4 10 2" xfId="21476" xr:uid="{00000000-0005-0000-0000-0000710E0000}"/>
    <cellStyle name="Normal 2 4 18 4 11" xfId="3586" xr:uid="{00000000-0005-0000-0000-0000720E0000}"/>
    <cellStyle name="Normal 2 4 18 4 11 2" xfId="21477" xr:uid="{00000000-0005-0000-0000-0000730E0000}"/>
    <cellStyle name="Normal 2 4 18 4 12" xfId="3587" xr:uid="{00000000-0005-0000-0000-0000740E0000}"/>
    <cellStyle name="Normal 2 4 18 4 12 2" xfId="21478" xr:uid="{00000000-0005-0000-0000-0000750E0000}"/>
    <cellStyle name="Normal 2 4 18 4 13" xfId="3588" xr:uid="{00000000-0005-0000-0000-0000760E0000}"/>
    <cellStyle name="Normal 2 4 18 4 13 2" xfId="21479" xr:uid="{00000000-0005-0000-0000-0000770E0000}"/>
    <cellStyle name="Normal 2 4 18 4 14" xfId="3589" xr:uid="{00000000-0005-0000-0000-0000780E0000}"/>
    <cellStyle name="Normal 2 4 18 4 14 2" xfId="21480" xr:uid="{00000000-0005-0000-0000-0000790E0000}"/>
    <cellStyle name="Normal 2 4 18 4 15" xfId="3590" xr:uid="{00000000-0005-0000-0000-00007A0E0000}"/>
    <cellStyle name="Normal 2 4 18 4 15 2" xfId="21481" xr:uid="{00000000-0005-0000-0000-00007B0E0000}"/>
    <cellStyle name="Normal 2 4 18 4 16" xfId="21475" xr:uid="{00000000-0005-0000-0000-00007C0E0000}"/>
    <cellStyle name="Normal 2 4 18 4 2" xfId="3591" xr:uid="{00000000-0005-0000-0000-00007D0E0000}"/>
    <cellStyle name="Normal 2 4 18 4 2 10" xfId="3592" xr:uid="{00000000-0005-0000-0000-00007E0E0000}"/>
    <cellStyle name="Normal 2 4 18 4 2 10 2" xfId="21483" xr:uid="{00000000-0005-0000-0000-00007F0E0000}"/>
    <cellStyle name="Normal 2 4 18 4 2 11" xfId="3593" xr:uid="{00000000-0005-0000-0000-0000800E0000}"/>
    <cellStyle name="Normal 2 4 18 4 2 11 2" xfId="21484" xr:uid="{00000000-0005-0000-0000-0000810E0000}"/>
    <cellStyle name="Normal 2 4 18 4 2 12" xfId="3594" xr:uid="{00000000-0005-0000-0000-0000820E0000}"/>
    <cellStyle name="Normal 2 4 18 4 2 12 2" xfId="21485" xr:uid="{00000000-0005-0000-0000-0000830E0000}"/>
    <cellStyle name="Normal 2 4 18 4 2 13" xfId="3595" xr:uid="{00000000-0005-0000-0000-0000840E0000}"/>
    <cellStyle name="Normal 2 4 18 4 2 13 2" xfId="21486" xr:uid="{00000000-0005-0000-0000-0000850E0000}"/>
    <cellStyle name="Normal 2 4 18 4 2 14" xfId="3596" xr:uid="{00000000-0005-0000-0000-0000860E0000}"/>
    <cellStyle name="Normal 2 4 18 4 2 14 2" xfId="21487" xr:uid="{00000000-0005-0000-0000-0000870E0000}"/>
    <cellStyle name="Normal 2 4 18 4 2 15" xfId="21482" xr:uid="{00000000-0005-0000-0000-0000880E0000}"/>
    <cellStyle name="Normal 2 4 18 4 2 2" xfId="3597" xr:uid="{00000000-0005-0000-0000-0000890E0000}"/>
    <cellStyle name="Normal 2 4 18 4 2 2 2" xfId="21488" xr:uid="{00000000-0005-0000-0000-00008A0E0000}"/>
    <cellStyle name="Normal 2 4 18 4 2 3" xfId="3598" xr:uid="{00000000-0005-0000-0000-00008B0E0000}"/>
    <cellStyle name="Normal 2 4 18 4 2 3 2" xfId="21489" xr:uid="{00000000-0005-0000-0000-00008C0E0000}"/>
    <cellStyle name="Normal 2 4 18 4 2 4" xfId="3599" xr:uid="{00000000-0005-0000-0000-00008D0E0000}"/>
    <cellStyle name="Normal 2 4 18 4 2 4 2" xfId="21490" xr:uid="{00000000-0005-0000-0000-00008E0E0000}"/>
    <cellStyle name="Normal 2 4 18 4 2 5" xfId="3600" xr:uid="{00000000-0005-0000-0000-00008F0E0000}"/>
    <cellStyle name="Normal 2 4 18 4 2 5 2" xfId="21491" xr:uid="{00000000-0005-0000-0000-0000900E0000}"/>
    <cellStyle name="Normal 2 4 18 4 2 6" xfId="3601" xr:uid="{00000000-0005-0000-0000-0000910E0000}"/>
    <cellStyle name="Normal 2 4 18 4 2 6 2" xfId="21492" xr:uid="{00000000-0005-0000-0000-0000920E0000}"/>
    <cellStyle name="Normal 2 4 18 4 2 7" xfId="3602" xr:uid="{00000000-0005-0000-0000-0000930E0000}"/>
    <cellStyle name="Normal 2 4 18 4 2 7 2" xfId="21493" xr:uid="{00000000-0005-0000-0000-0000940E0000}"/>
    <cellStyle name="Normal 2 4 18 4 2 8" xfId="3603" xr:uid="{00000000-0005-0000-0000-0000950E0000}"/>
    <cellStyle name="Normal 2 4 18 4 2 8 2" xfId="21494" xr:uid="{00000000-0005-0000-0000-0000960E0000}"/>
    <cellStyle name="Normal 2 4 18 4 2 9" xfId="3604" xr:uid="{00000000-0005-0000-0000-0000970E0000}"/>
    <cellStyle name="Normal 2 4 18 4 2 9 2" xfId="21495" xr:uid="{00000000-0005-0000-0000-0000980E0000}"/>
    <cellStyle name="Normal 2 4 18 4 3" xfId="3605" xr:uid="{00000000-0005-0000-0000-0000990E0000}"/>
    <cellStyle name="Normal 2 4 18 4 3 2" xfId="21496" xr:uid="{00000000-0005-0000-0000-00009A0E0000}"/>
    <cellStyle name="Normal 2 4 18 4 4" xfId="3606" xr:uid="{00000000-0005-0000-0000-00009B0E0000}"/>
    <cellStyle name="Normal 2 4 18 4 4 2" xfId="21497" xr:uid="{00000000-0005-0000-0000-00009C0E0000}"/>
    <cellStyle name="Normal 2 4 18 4 5" xfId="3607" xr:uid="{00000000-0005-0000-0000-00009D0E0000}"/>
    <cellStyle name="Normal 2 4 18 4 5 2" xfId="21498" xr:uid="{00000000-0005-0000-0000-00009E0E0000}"/>
    <cellStyle name="Normal 2 4 18 4 6" xfId="3608" xr:uid="{00000000-0005-0000-0000-00009F0E0000}"/>
    <cellStyle name="Normal 2 4 18 4 6 2" xfId="21499" xr:uid="{00000000-0005-0000-0000-0000A00E0000}"/>
    <cellStyle name="Normal 2 4 18 4 7" xfId="3609" xr:uid="{00000000-0005-0000-0000-0000A10E0000}"/>
    <cellStyle name="Normal 2 4 18 4 7 2" xfId="21500" xr:uid="{00000000-0005-0000-0000-0000A20E0000}"/>
    <cellStyle name="Normal 2 4 18 4 8" xfId="3610" xr:uid="{00000000-0005-0000-0000-0000A30E0000}"/>
    <cellStyle name="Normal 2 4 18 4 8 2" xfId="21501" xr:uid="{00000000-0005-0000-0000-0000A40E0000}"/>
    <cellStyle name="Normal 2 4 18 4 9" xfId="3611" xr:uid="{00000000-0005-0000-0000-0000A50E0000}"/>
    <cellStyle name="Normal 2 4 18 4 9 2" xfId="21502" xr:uid="{00000000-0005-0000-0000-0000A60E0000}"/>
    <cellStyle name="Normal 2 4 18 5" xfId="3612" xr:uid="{00000000-0005-0000-0000-0000A70E0000}"/>
    <cellStyle name="Normal 2 4 18 5 10" xfId="3613" xr:uid="{00000000-0005-0000-0000-0000A80E0000}"/>
    <cellStyle name="Normal 2 4 18 5 10 2" xfId="21504" xr:uid="{00000000-0005-0000-0000-0000A90E0000}"/>
    <cellStyle name="Normal 2 4 18 5 11" xfId="3614" xr:uid="{00000000-0005-0000-0000-0000AA0E0000}"/>
    <cellStyle name="Normal 2 4 18 5 11 2" xfId="21505" xr:uid="{00000000-0005-0000-0000-0000AB0E0000}"/>
    <cellStyle name="Normal 2 4 18 5 12" xfId="3615" xr:uid="{00000000-0005-0000-0000-0000AC0E0000}"/>
    <cellStyle name="Normal 2 4 18 5 12 2" xfId="21506" xr:uid="{00000000-0005-0000-0000-0000AD0E0000}"/>
    <cellStyle name="Normal 2 4 18 5 13" xfId="3616" xr:uid="{00000000-0005-0000-0000-0000AE0E0000}"/>
    <cellStyle name="Normal 2 4 18 5 13 2" xfId="21507" xr:uid="{00000000-0005-0000-0000-0000AF0E0000}"/>
    <cellStyle name="Normal 2 4 18 5 14" xfId="3617" xr:uid="{00000000-0005-0000-0000-0000B00E0000}"/>
    <cellStyle name="Normal 2 4 18 5 14 2" xfId="21508" xr:uid="{00000000-0005-0000-0000-0000B10E0000}"/>
    <cellStyle name="Normal 2 4 18 5 15" xfId="21503" xr:uid="{00000000-0005-0000-0000-0000B20E0000}"/>
    <cellStyle name="Normal 2 4 18 5 2" xfId="3618" xr:uid="{00000000-0005-0000-0000-0000B30E0000}"/>
    <cellStyle name="Normal 2 4 18 5 2 2" xfId="21509" xr:uid="{00000000-0005-0000-0000-0000B40E0000}"/>
    <cellStyle name="Normal 2 4 18 5 3" xfId="3619" xr:uid="{00000000-0005-0000-0000-0000B50E0000}"/>
    <cellStyle name="Normal 2 4 18 5 3 2" xfId="21510" xr:uid="{00000000-0005-0000-0000-0000B60E0000}"/>
    <cellStyle name="Normal 2 4 18 5 4" xfId="3620" xr:uid="{00000000-0005-0000-0000-0000B70E0000}"/>
    <cellStyle name="Normal 2 4 18 5 4 2" xfId="21511" xr:uid="{00000000-0005-0000-0000-0000B80E0000}"/>
    <cellStyle name="Normal 2 4 18 5 5" xfId="3621" xr:uid="{00000000-0005-0000-0000-0000B90E0000}"/>
    <cellStyle name="Normal 2 4 18 5 5 2" xfId="21512" xr:uid="{00000000-0005-0000-0000-0000BA0E0000}"/>
    <cellStyle name="Normal 2 4 18 5 6" xfId="3622" xr:uid="{00000000-0005-0000-0000-0000BB0E0000}"/>
    <cellStyle name="Normal 2 4 18 5 6 2" xfId="21513" xr:uid="{00000000-0005-0000-0000-0000BC0E0000}"/>
    <cellStyle name="Normal 2 4 18 5 7" xfId="3623" xr:uid="{00000000-0005-0000-0000-0000BD0E0000}"/>
    <cellStyle name="Normal 2 4 18 5 7 2" xfId="21514" xr:uid="{00000000-0005-0000-0000-0000BE0E0000}"/>
    <cellStyle name="Normal 2 4 18 5 8" xfId="3624" xr:uid="{00000000-0005-0000-0000-0000BF0E0000}"/>
    <cellStyle name="Normal 2 4 18 5 8 2" xfId="21515" xr:uid="{00000000-0005-0000-0000-0000C00E0000}"/>
    <cellStyle name="Normal 2 4 18 5 9" xfId="3625" xr:uid="{00000000-0005-0000-0000-0000C10E0000}"/>
    <cellStyle name="Normal 2 4 18 5 9 2" xfId="21516" xr:uid="{00000000-0005-0000-0000-0000C20E0000}"/>
    <cellStyle name="Normal 2 4 18 6" xfId="3626" xr:uid="{00000000-0005-0000-0000-0000C30E0000}"/>
    <cellStyle name="Normal 2 4 18 6 10" xfId="3627" xr:uid="{00000000-0005-0000-0000-0000C40E0000}"/>
    <cellStyle name="Normal 2 4 18 6 10 2" xfId="21518" xr:uid="{00000000-0005-0000-0000-0000C50E0000}"/>
    <cellStyle name="Normal 2 4 18 6 11" xfId="3628" xr:uid="{00000000-0005-0000-0000-0000C60E0000}"/>
    <cellStyle name="Normal 2 4 18 6 11 2" xfId="21519" xr:uid="{00000000-0005-0000-0000-0000C70E0000}"/>
    <cellStyle name="Normal 2 4 18 6 12" xfId="3629" xr:uid="{00000000-0005-0000-0000-0000C80E0000}"/>
    <cellStyle name="Normal 2 4 18 6 12 2" xfId="21520" xr:uid="{00000000-0005-0000-0000-0000C90E0000}"/>
    <cellStyle name="Normal 2 4 18 6 13" xfId="3630" xr:uid="{00000000-0005-0000-0000-0000CA0E0000}"/>
    <cellStyle name="Normal 2 4 18 6 13 2" xfId="21521" xr:uid="{00000000-0005-0000-0000-0000CB0E0000}"/>
    <cellStyle name="Normal 2 4 18 6 14" xfId="3631" xr:uid="{00000000-0005-0000-0000-0000CC0E0000}"/>
    <cellStyle name="Normal 2 4 18 6 14 2" xfId="21522" xr:uid="{00000000-0005-0000-0000-0000CD0E0000}"/>
    <cellStyle name="Normal 2 4 18 6 15" xfId="21517" xr:uid="{00000000-0005-0000-0000-0000CE0E0000}"/>
    <cellStyle name="Normal 2 4 18 6 2" xfId="3632" xr:uid="{00000000-0005-0000-0000-0000CF0E0000}"/>
    <cellStyle name="Normal 2 4 18 6 2 2" xfId="21523" xr:uid="{00000000-0005-0000-0000-0000D00E0000}"/>
    <cellStyle name="Normal 2 4 18 6 3" xfId="3633" xr:uid="{00000000-0005-0000-0000-0000D10E0000}"/>
    <cellStyle name="Normal 2 4 18 6 3 2" xfId="21524" xr:uid="{00000000-0005-0000-0000-0000D20E0000}"/>
    <cellStyle name="Normal 2 4 18 6 4" xfId="3634" xr:uid="{00000000-0005-0000-0000-0000D30E0000}"/>
    <cellStyle name="Normal 2 4 18 6 4 2" xfId="21525" xr:uid="{00000000-0005-0000-0000-0000D40E0000}"/>
    <cellStyle name="Normal 2 4 18 6 5" xfId="3635" xr:uid="{00000000-0005-0000-0000-0000D50E0000}"/>
    <cellStyle name="Normal 2 4 18 6 5 2" xfId="21526" xr:uid="{00000000-0005-0000-0000-0000D60E0000}"/>
    <cellStyle name="Normal 2 4 18 6 6" xfId="3636" xr:uid="{00000000-0005-0000-0000-0000D70E0000}"/>
    <cellStyle name="Normal 2 4 18 6 6 2" xfId="21527" xr:uid="{00000000-0005-0000-0000-0000D80E0000}"/>
    <cellStyle name="Normal 2 4 18 6 7" xfId="3637" xr:uid="{00000000-0005-0000-0000-0000D90E0000}"/>
    <cellStyle name="Normal 2 4 18 6 7 2" xfId="21528" xr:uid="{00000000-0005-0000-0000-0000DA0E0000}"/>
    <cellStyle name="Normal 2 4 18 6 8" xfId="3638" xr:uid="{00000000-0005-0000-0000-0000DB0E0000}"/>
    <cellStyle name="Normal 2 4 18 6 8 2" xfId="21529" xr:uid="{00000000-0005-0000-0000-0000DC0E0000}"/>
    <cellStyle name="Normal 2 4 18 6 9" xfId="3639" xr:uid="{00000000-0005-0000-0000-0000DD0E0000}"/>
    <cellStyle name="Normal 2 4 18 6 9 2" xfId="21530" xr:uid="{00000000-0005-0000-0000-0000DE0E0000}"/>
    <cellStyle name="Normal 2 4 18 7" xfId="3640" xr:uid="{00000000-0005-0000-0000-0000DF0E0000}"/>
    <cellStyle name="Normal 2 4 18 7 10" xfId="3641" xr:uid="{00000000-0005-0000-0000-0000E00E0000}"/>
    <cellStyle name="Normal 2 4 18 7 10 2" xfId="21532" xr:uid="{00000000-0005-0000-0000-0000E10E0000}"/>
    <cellStyle name="Normal 2 4 18 7 11" xfId="3642" xr:uid="{00000000-0005-0000-0000-0000E20E0000}"/>
    <cellStyle name="Normal 2 4 18 7 11 2" xfId="21533" xr:uid="{00000000-0005-0000-0000-0000E30E0000}"/>
    <cellStyle name="Normal 2 4 18 7 12" xfId="3643" xr:uid="{00000000-0005-0000-0000-0000E40E0000}"/>
    <cellStyle name="Normal 2 4 18 7 12 2" xfId="21534" xr:uid="{00000000-0005-0000-0000-0000E50E0000}"/>
    <cellStyle name="Normal 2 4 18 7 13" xfId="3644" xr:uid="{00000000-0005-0000-0000-0000E60E0000}"/>
    <cellStyle name="Normal 2 4 18 7 13 2" xfId="21535" xr:uid="{00000000-0005-0000-0000-0000E70E0000}"/>
    <cellStyle name="Normal 2 4 18 7 14" xfId="3645" xr:uid="{00000000-0005-0000-0000-0000E80E0000}"/>
    <cellStyle name="Normal 2 4 18 7 14 2" xfId="21536" xr:uid="{00000000-0005-0000-0000-0000E90E0000}"/>
    <cellStyle name="Normal 2 4 18 7 15" xfId="21531" xr:uid="{00000000-0005-0000-0000-0000EA0E0000}"/>
    <cellStyle name="Normal 2 4 18 7 2" xfId="3646" xr:uid="{00000000-0005-0000-0000-0000EB0E0000}"/>
    <cellStyle name="Normal 2 4 18 7 2 2" xfId="21537" xr:uid="{00000000-0005-0000-0000-0000EC0E0000}"/>
    <cellStyle name="Normal 2 4 18 7 3" xfId="3647" xr:uid="{00000000-0005-0000-0000-0000ED0E0000}"/>
    <cellStyle name="Normal 2 4 18 7 3 2" xfId="21538" xr:uid="{00000000-0005-0000-0000-0000EE0E0000}"/>
    <cellStyle name="Normal 2 4 18 7 4" xfId="3648" xr:uid="{00000000-0005-0000-0000-0000EF0E0000}"/>
    <cellStyle name="Normal 2 4 18 7 4 2" xfId="21539" xr:uid="{00000000-0005-0000-0000-0000F00E0000}"/>
    <cellStyle name="Normal 2 4 18 7 5" xfId="3649" xr:uid="{00000000-0005-0000-0000-0000F10E0000}"/>
    <cellStyle name="Normal 2 4 18 7 5 2" xfId="21540" xr:uid="{00000000-0005-0000-0000-0000F20E0000}"/>
    <cellStyle name="Normal 2 4 18 7 6" xfId="3650" xr:uid="{00000000-0005-0000-0000-0000F30E0000}"/>
    <cellStyle name="Normal 2 4 18 7 6 2" xfId="21541" xr:uid="{00000000-0005-0000-0000-0000F40E0000}"/>
    <cellStyle name="Normal 2 4 18 7 7" xfId="3651" xr:uid="{00000000-0005-0000-0000-0000F50E0000}"/>
    <cellStyle name="Normal 2 4 18 7 7 2" xfId="21542" xr:uid="{00000000-0005-0000-0000-0000F60E0000}"/>
    <cellStyle name="Normal 2 4 18 7 8" xfId="3652" xr:uid="{00000000-0005-0000-0000-0000F70E0000}"/>
    <cellStyle name="Normal 2 4 18 7 8 2" xfId="21543" xr:uid="{00000000-0005-0000-0000-0000F80E0000}"/>
    <cellStyle name="Normal 2 4 18 7 9" xfId="3653" xr:uid="{00000000-0005-0000-0000-0000F90E0000}"/>
    <cellStyle name="Normal 2 4 18 7 9 2" xfId="21544" xr:uid="{00000000-0005-0000-0000-0000FA0E0000}"/>
    <cellStyle name="Normal 2 4 18 8" xfId="3654" xr:uid="{00000000-0005-0000-0000-0000FB0E0000}"/>
    <cellStyle name="Normal 2 4 18 8 10" xfId="3655" xr:uid="{00000000-0005-0000-0000-0000FC0E0000}"/>
    <cellStyle name="Normal 2 4 18 8 10 2" xfId="21546" xr:uid="{00000000-0005-0000-0000-0000FD0E0000}"/>
    <cellStyle name="Normal 2 4 18 8 11" xfId="3656" xr:uid="{00000000-0005-0000-0000-0000FE0E0000}"/>
    <cellStyle name="Normal 2 4 18 8 11 2" xfId="21547" xr:uid="{00000000-0005-0000-0000-0000FF0E0000}"/>
    <cellStyle name="Normal 2 4 18 8 12" xfId="3657" xr:uid="{00000000-0005-0000-0000-0000000F0000}"/>
    <cellStyle name="Normal 2 4 18 8 12 2" xfId="21548" xr:uid="{00000000-0005-0000-0000-0000010F0000}"/>
    <cellStyle name="Normal 2 4 18 8 13" xfId="3658" xr:uid="{00000000-0005-0000-0000-0000020F0000}"/>
    <cellStyle name="Normal 2 4 18 8 13 2" xfId="21549" xr:uid="{00000000-0005-0000-0000-0000030F0000}"/>
    <cellStyle name="Normal 2 4 18 8 14" xfId="3659" xr:uid="{00000000-0005-0000-0000-0000040F0000}"/>
    <cellStyle name="Normal 2 4 18 8 14 2" xfId="21550" xr:uid="{00000000-0005-0000-0000-0000050F0000}"/>
    <cellStyle name="Normal 2 4 18 8 15" xfId="21545" xr:uid="{00000000-0005-0000-0000-0000060F0000}"/>
    <cellStyle name="Normal 2 4 18 8 2" xfId="3660" xr:uid="{00000000-0005-0000-0000-0000070F0000}"/>
    <cellStyle name="Normal 2 4 18 8 2 2" xfId="21551" xr:uid="{00000000-0005-0000-0000-0000080F0000}"/>
    <cellStyle name="Normal 2 4 18 8 3" xfId="3661" xr:uid="{00000000-0005-0000-0000-0000090F0000}"/>
    <cellStyle name="Normal 2 4 18 8 3 2" xfId="21552" xr:uid="{00000000-0005-0000-0000-00000A0F0000}"/>
    <cellStyle name="Normal 2 4 18 8 4" xfId="3662" xr:uid="{00000000-0005-0000-0000-00000B0F0000}"/>
    <cellStyle name="Normal 2 4 18 8 4 2" xfId="21553" xr:uid="{00000000-0005-0000-0000-00000C0F0000}"/>
    <cellStyle name="Normal 2 4 18 8 5" xfId="3663" xr:uid="{00000000-0005-0000-0000-00000D0F0000}"/>
    <cellStyle name="Normal 2 4 18 8 5 2" xfId="21554" xr:uid="{00000000-0005-0000-0000-00000E0F0000}"/>
    <cellStyle name="Normal 2 4 18 8 6" xfId="3664" xr:uid="{00000000-0005-0000-0000-00000F0F0000}"/>
    <cellStyle name="Normal 2 4 18 8 6 2" xfId="21555" xr:uid="{00000000-0005-0000-0000-0000100F0000}"/>
    <cellStyle name="Normal 2 4 18 8 7" xfId="3665" xr:uid="{00000000-0005-0000-0000-0000110F0000}"/>
    <cellStyle name="Normal 2 4 18 8 7 2" xfId="21556" xr:uid="{00000000-0005-0000-0000-0000120F0000}"/>
    <cellStyle name="Normal 2 4 18 8 8" xfId="3666" xr:uid="{00000000-0005-0000-0000-0000130F0000}"/>
    <cellStyle name="Normal 2 4 18 8 8 2" xfId="21557" xr:uid="{00000000-0005-0000-0000-0000140F0000}"/>
    <cellStyle name="Normal 2 4 18 8 9" xfId="3667" xr:uid="{00000000-0005-0000-0000-0000150F0000}"/>
    <cellStyle name="Normal 2 4 18 8 9 2" xfId="21558" xr:uid="{00000000-0005-0000-0000-0000160F0000}"/>
    <cellStyle name="Normal 2 4 18 9" xfId="3668" xr:uid="{00000000-0005-0000-0000-0000170F0000}"/>
    <cellStyle name="Normal 2 4 18 9 10" xfId="3669" xr:uid="{00000000-0005-0000-0000-0000180F0000}"/>
    <cellStyle name="Normal 2 4 18 9 10 2" xfId="21560" xr:uid="{00000000-0005-0000-0000-0000190F0000}"/>
    <cellStyle name="Normal 2 4 18 9 11" xfId="3670" xr:uid="{00000000-0005-0000-0000-00001A0F0000}"/>
    <cellStyle name="Normal 2 4 18 9 11 2" xfId="21561" xr:uid="{00000000-0005-0000-0000-00001B0F0000}"/>
    <cellStyle name="Normal 2 4 18 9 12" xfId="3671" xr:uid="{00000000-0005-0000-0000-00001C0F0000}"/>
    <cellStyle name="Normal 2 4 18 9 12 2" xfId="21562" xr:uid="{00000000-0005-0000-0000-00001D0F0000}"/>
    <cellStyle name="Normal 2 4 18 9 13" xfId="3672" xr:uid="{00000000-0005-0000-0000-00001E0F0000}"/>
    <cellStyle name="Normal 2 4 18 9 13 2" xfId="21563" xr:uid="{00000000-0005-0000-0000-00001F0F0000}"/>
    <cellStyle name="Normal 2 4 18 9 14" xfId="3673" xr:uid="{00000000-0005-0000-0000-0000200F0000}"/>
    <cellStyle name="Normal 2 4 18 9 14 2" xfId="21564" xr:uid="{00000000-0005-0000-0000-0000210F0000}"/>
    <cellStyle name="Normal 2 4 18 9 15" xfId="21559" xr:uid="{00000000-0005-0000-0000-0000220F0000}"/>
    <cellStyle name="Normal 2 4 18 9 2" xfId="3674" xr:uid="{00000000-0005-0000-0000-0000230F0000}"/>
    <cellStyle name="Normal 2 4 18 9 2 2" xfId="21565" xr:uid="{00000000-0005-0000-0000-0000240F0000}"/>
    <cellStyle name="Normal 2 4 18 9 3" xfId="3675" xr:uid="{00000000-0005-0000-0000-0000250F0000}"/>
    <cellStyle name="Normal 2 4 18 9 3 2" xfId="21566" xr:uid="{00000000-0005-0000-0000-0000260F0000}"/>
    <cellStyle name="Normal 2 4 18 9 4" xfId="3676" xr:uid="{00000000-0005-0000-0000-0000270F0000}"/>
    <cellStyle name="Normal 2 4 18 9 4 2" xfId="21567" xr:uid="{00000000-0005-0000-0000-0000280F0000}"/>
    <cellStyle name="Normal 2 4 18 9 5" xfId="3677" xr:uid="{00000000-0005-0000-0000-0000290F0000}"/>
    <cellStyle name="Normal 2 4 18 9 5 2" xfId="21568" xr:uid="{00000000-0005-0000-0000-00002A0F0000}"/>
    <cellStyle name="Normal 2 4 18 9 6" xfId="3678" xr:uid="{00000000-0005-0000-0000-00002B0F0000}"/>
    <cellStyle name="Normal 2 4 18 9 6 2" xfId="21569" xr:uid="{00000000-0005-0000-0000-00002C0F0000}"/>
    <cellStyle name="Normal 2 4 18 9 7" xfId="3679" xr:uid="{00000000-0005-0000-0000-00002D0F0000}"/>
    <cellStyle name="Normal 2 4 18 9 7 2" xfId="21570" xr:uid="{00000000-0005-0000-0000-00002E0F0000}"/>
    <cellStyle name="Normal 2 4 18 9 8" xfId="3680" xr:uid="{00000000-0005-0000-0000-00002F0F0000}"/>
    <cellStyle name="Normal 2 4 18 9 8 2" xfId="21571" xr:uid="{00000000-0005-0000-0000-0000300F0000}"/>
    <cellStyle name="Normal 2 4 18 9 9" xfId="3681" xr:uid="{00000000-0005-0000-0000-0000310F0000}"/>
    <cellStyle name="Normal 2 4 18 9 9 2" xfId="21572" xr:uid="{00000000-0005-0000-0000-0000320F0000}"/>
    <cellStyle name="Normal 2 4 19" xfId="3682" xr:uid="{00000000-0005-0000-0000-0000330F0000}"/>
    <cellStyle name="Normal 2 4 19 10" xfId="3683" xr:uid="{00000000-0005-0000-0000-0000340F0000}"/>
    <cellStyle name="Normal 2 4 19 10 10" xfId="3684" xr:uid="{00000000-0005-0000-0000-0000350F0000}"/>
    <cellStyle name="Normal 2 4 19 10 10 2" xfId="21575" xr:uid="{00000000-0005-0000-0000-0000360F0000}"/>
    <cellStyle name="Normal 2 4 19 10 11" xfId="3685" xr:uid="{00000000-0005-0000-0000-0000370F0000}"/>
    <cellStyle name="Normal 2 4 19 10 11 2" xfId="21576" xr:uid="{00000000-0005-0000-0000-0000380F0000}"/>
    <cellStyle name="Normal 2 4 19 10 12" xfId="3686" xr:uid="{00000000-0005-0000-0000-0000390F0000}"/>
    <cellStyle name="Normal 2 4 19 10 12 2" xfId="21577" xr:uid="{00000000-0005-0000-0000-00003A0F0000}"/>
    <cellStyle name="Normal 2 4 19 10 13" xfId="3687" xr:uid="{00000000-0005-0000-0000-00003B0F0000}"/>
    <cellStyle name="Normal 2 4 19 10 13 2" xfId="21578" xr:uid="{00000000-0005-0000-0000-00003C0F0000}"/>
    <cellStyle name="Normal 2 4 19 10 14" xfId="3688" xr:uid="{00000000-0005-0000-0000-00003D0F0000}"/>
    <cellStyle name="Normal 2 4 19 10 14 2" xfId="21579" xr:uid="{00000000-0005-0000-0000-00003E0F0000}"/>
    <cellStyle name="Normal 2 4 19 10 15" xfId="21574" xr:uid="{00000000-0005-0000-0000-00003F0F0000}"/>
    <cellStyle name="Normal 2 4 19 10 2" xfId="3689" xr:uid="{00000000-0005-0000-0000-0000400F0000}"/>
    <cellStyle name="Normal 2 4 19 10 2 2" xfId="21580" xr:uid="{00000000-0005-0000-0000-0000410F0000}"/>
    <cellStyle name="Normal 2 4 19 10 3" xfId="3690" xr:uid="{00000000-0005-0000-0000-0000420F0000}"/>
    <cellStyle name="Normal 2 4 19 10 3 2" xfId="21581" xr:uid="{00000000-0005-0000-0000-0000430F0000}"/>
    <cellStyle name="Normal 2 4 19 10 4" xfId="3691" xr:uid="{00000000-0005-0000-0000-0000440F0000}"/>
    <cellStyle name="Normal 2 4 19 10 4 2" xfId="21582" xr:uid="{00000000-0005-0000-0000-0000450F0000}"/>
    <cellStyle name="Normal 2 4 19 10 5" xfId="3692" xr:uid="{00000000-0005-0000-0000-0000460F0000}"/>
    <cellStyle name="Normal 2 4 19 10 5 2" xfId="21583" xr:uid="{00000000-0005-0000-0000-0000470F0000}"/>
    <cellStyle name="Normal 2 4 19 10 6" xfId="3693" xr:uid="{00000000-0005-0000-0000-0000480F0000}"/>
    <cellStyle name="Normal 2 4 19 10 6 2" xfId="21584" xr:uid="{00000000-0005-0000-0000-0000490F0000}"/>
    <cellStyle name="Normal 2 4 19 10 7" xfId="3694" xr:uid="{00000000-0005-0000-0000-00004A0F0000}"/>
    <cellStyle name="Normal 2 4 19 10 7 2" xfId="21585" xr:uid="{00000000-0005-0000-0000-00004B0F0000}"/>
    <cellStyle name="Normal 2 4 19 10 8" xfId="3695" xr:uid="{00000000-0005-0000-0000-00004C0F0000}"/>
    <cellStyle name="Normal 2 4 19 10 8 2" xfId="21586" xr:uid="{00000000-0005-0000-0000-00004D0F0000}"/>
    <cellStyle name="Normal 2 4 19 10 9" xfId="3696" xr:uid="{00000000-0005-0000-0000-00004E0F0000}"/>
    <cellStyle name="Normal 2 4 19 10 9 2" xfId="21587" xr:uid="{00000000-0005-0000-0000-00004F0F0000}"/>
    <cellStyle name="Normal 2 4 19 11" xfId="3697" xr:uid="{00000000-0005-0000-0000-0000500F0000}"/>
    <cellStyle name="Normal 2 4 19 11 2" xfId="21588" xr:uid="{00000000-0005-0000-0000-0000510F0000}"/>
    <cellStyle name="Normal 2 4 19 12" xfId="3698" xr:uid="{00000000-0005-0000-0000-0000520F0000}"/>
    <cellStyle name="Normal 2 4 19 12 2" xfId="21589" xr:uid="{00000000-0005-0000-0000-0000530F0000}"/>
    <cellStyle name="Normal 2 4 19 13" xfId="3699" xr:uid="{00000000-0005-0000-0000-0000540F0000}"/>
    <cellStyle name="Normal 2 4 19 13 2" xfId="21590" xr:uid="{00000000-0005-0000-0000-0000550F0000}"/>
    <cellStyle name="Normal 2 4 19 14" xfId="3700" xr:uid="{00000000-0005-0000-0000-0000560F0000}"/>
    <cellStyle name="Normal 2 4 19 14 2" xfId="21591" xr:uid="{00000000-0005-0000-0000-0000570F0000}"/>
    <cellStyle name="Normal 2 4 19 15" xfId="3701" xr:uid="{00000000-0005-0000-0000-0000580F0000}"/>
    <cellStyle name="Normal 2 4 19 15 2" xfId="21592" xr:uid="{00000000-0005-0000-0000-0000590F0000}"/>
    <cellStyle name="Normal 2 4 19 16" xfId="3702" xr:uid="{00000000-0005-0000-0000-00005A0F0000}"/>
    <cellStyle name="Normal 2 4 19 16 2" xfId="21593" xr:uid="{00000000-0005-0000-0000-00005B0F0000}"/>
    <cellStyle name="Normal 2 4 19 17" xfId="3703" xr:uid="{00000000-0005-0000-0000-00005C0F0000}"/>
    <cellStyle name="Normal 2 4 19 17 2" xfId="21594" xr:uid="{00000000-0005-0000-0000-00005D0F0000}"/>
    <cellStyle name="Normal 2 4 19 18" xfId="3704" xr:uid="{00000000-0005-0000-0000-00005E0F0000}"/>
    <cellStyle name="Normal 2 4 19 18 2" xfId="21595" xr:uid="{00000000-0005-0000-0000-00005F0F0000}"/>
    <cellStyle name="Normal 2 4 19 19" xfId="3705" xr:uid="{00000000-0005-0000-0000-0000600F0000}"/>
    <cellStyle name="Normal 2 4 19 19 2" xfId="21596" xr:uid="{00000000-0005-0000-0000-0000610F0000}"/>
    <cellStyle name="Normal 2 4 19 2" xfId="3706" xr:uid="{00000000-0005-0000-0000-0000620F0000}"/>
    <cellStyle name="Normal 2 4 19 2 10" xfId="3707" xr:uid="{00000000-0005-0000-0000-0000630F0000}"/>
    <cellStyle name="Normal 2 4 19 2 10 2" xfId="21598" xr:uid="{00000000-0005-0000-0000-0000640F0000}"/>
    <cellStyle name="Normal 2 4 19 2 11" xfId="3708" xr:uid="{00000000-0005-0000-0000-0000650F0000}"/>
    <cellStyle name="Normal 2 4 19 2 11 2" xfId="21599" xr:uid="{00000000-0005-0000-0000-0000660F0000}"/>
    <cellStyle name="Normal 2 4 19 2 12" xfId="3709" xr:uid="{00000000-0005-0000-0000-0000670F0000}"/>
    <cellStyle name="Normal 2 4 19 2 12 2" xfId="21600" xr:uid="{00000000-0005-0000-0000-0000680F0000}"/>
    <cellStyle name="Normal 2 4 19 2 13" xfId="3710" xr:uid="{00000000-0005-0000-0000-0000690F0000}"/>
    <cellStyle name="Normal 2 4 19 2 13 2" xfId="21601" xr:uid="{00000000-0005-0000-0000-00006A0F0000}"/>
    <cellStyle name="Normal 2 4 19 2 14" xfId="3711" xr:uid="{00000000-0005-0000-0000-00006B0F0000}"/>
    <cellStyle name="Normal 2 4 19 2 14 2" xfId="21602" xr:uid="{00000000-0005-0000-0000-00006C0F0000}"/>
    <cellStyle name="Normal 2 4 19 2 15" xfId="3712" xr:uid="{00000000-0005-0000-0000-00006D0F0000}"/>
    <cellStyle name="Normal 2 4 19 2 15 2" xfId="21603" xr:uid="{00000000-0005-0000-0000-00006E0F0000}"/>
    <cellStyle name="Normal 2 4 19 2 16" xfId="21597" xr:uid="{00000000-0005-0000-0000-00006F0F0000}"/>
    <cellStyle name="Normal 2 4 19 2 2" xfId="3713" xr:uid="{00000000-0005-0000-0000-0000700F0000}"/>
    <cellStyle name="Normal 2 4 19 2 2 10" xfId="3714" xr:uid="{00000000-0005-0000-0000-0000710F0000}"/>
    <cellStyle name="Normal 2 4 19 2 2 10 2" xfId="21605" xr:uid="{00000000-0005-0000-0000-0000720F0000}"/>
    <cellStyle name="Normal 2 4 19 2 2 11" xfId="3715" xr:uid="{00000000-0005-0000-0000-0000730F0000}"/>
    <cellStyle name="Normal 2 4 19 2 2 11 2" xfId="21606" xr:uid="{00000000-0005-0000-0000-0000740F0000}"/>
    <cellStyle name="Normal 2 4 19 2 2 12" xfId="3716" xr:uid="{00000000-0005-0000-0000-0000750F0000}"/>
    <cellStyle name="Normal 2 4 19 2 2 12 2" xfId="21607" xr:uid="{00000000-0005-0000-0000-0000760F0000}"/>
    <cellStyle name="Normal 2 4 19 2 2 13" xfId="3717" xr:uid="{00000000-0005-0000-0000-0000770F0000}"/>
    <cellStyle name="Normal 2 4 19 2 2 13 2" xfId="21608" xr:uid="{00000000-0005-0000-0000-0000780F0000}"/>
    <cellStyle name="Normal 2 4 19 2 2 14" xfId="3718" xr:uid="{00000000-0005-0000-0000-0000790F0000}"/>
    <cellStyle name="Normal 2 4 19 2 2 14 2" xfId="21609" xr:uid="{00000000-0005-0000-0000-00007A0F0000}"/>
    <cellStyle name="Normal 2 4 19 2 2 15" xfId="21604" xr:uid="{00000000-0005-0000-0000-00007B0F0000}"/>
    <cellStyle name="Normal 2 4 19 2 2 2" xfId="3719" xr:uid="{00000000-0005-0000-0000-00007C0F0000}"/>
    <cellStyle name="Normal 2 4 19 2 2 2 2" xfId="21610" xr:uid="{00000000-0005-0000-0000-00007D0F0000}"/>
    <cellStyle name="Normal 2 4 19 2 2 3" xfId="3720" xr:uid="{00000000-0005-0000-0000-00007E0F0000}"/>
    <cellStyle name="Normal 2 4 19 2 2 3 2" xfId="21611" xr:uid="{00000000-0005-0000-0000-00007F0F0000}"/>
    <cellStyle name="Normal 2 4 19 2 2 4" xfId="3721" xr:uid="{00000000-0005-0000-0000-0000800F0000}"/>
    <cellStyle name="Normal 2 4 19 2 2 4 2" xfId="21612" xr:uid="{00000000-0005-0000-0000-0000810F0000}"/>
    <cellStyle name="Normal 2 4 19 2 2 5" xfId="3722" xr:uid="{00000000-0005-0000-0000-0000820F0000}"/>
    <cellStyle name="Normal 2 4 19 2 2 5 2" xfId="21613" xr:uid="{00000000-0005-0000-0000-0000830F0000}"/>
    <cellStyle name="Normal 2 4 19 2 2 6" xfId="3723" xr:uid="{00000000-0005-0000-0000-0000840F0000}"/>
    <cellStyle name="Normal 2 4 19 2 2 6 2" xfId="21614" xr:uid="{00000000-0005-0000-0000-0000850F0000}"/>
    <cellStyle name="Normal 2 4 19 2 2 7" xfId="3724" xr:uid="{00000000-0005-0000-0000-0000860F0000}"/>
    <cellStyle name="Normal 2 4 19 2 2 7 2" xfId="21615" xr:uid="{00000000-0005-0000-0000-0000870F0000}"/>
    <cellStyle name="Normal 2 4 19 2 2 8" xfId="3725" xr:uid="{00000000-0005-0000-0000-0000880F0000}"/>
    <cellStyle name="Normal 2 4 19 2 2 8 2" xfId="21616" xr:uid="{00000000-0005-0000-0000-0000890F0000}"/>
    <cellStyle name="Normal 2 4 19 2 2 9" xfId="3726" xr:uid="{00000000-0005-0000-0000-00008A0F0000}"/>
    <cellStyle name="Normal 2 4 19 2 2 9 2" xfId="21617" xr:uid="{00000000-0005-0000-0000-00008B0F0000}"/>
    <cellStyle name="Normal 2 4 19 2 3" xfId="3727" xr:uid="{00000000-0005-0000-0000-00008C0F0000}"/>
    <cellStyle name="Normal 2 4 19 2 3 2" xfId="21618" xr:uid="{00000000-0005-0000-0000-00008D0F0000}"/>
    <cellStyle name="Normal 2 4 19 2 4" xfId="3728" xr:uid="{00000000-0005-0000-0000-00008E0F0000}"/>
    <cellStyle name="Normal 2 4 19 2 4 2" xfId="21619" xr:uid="{00000000-0005-0000-0000-00008F0F0000}"/>
    <cellStyle name="Normal 2 4 19 2 5" xfId="3729" xr:uid="{00000000-0005-0000-0000-0000900F0000}"/>
    <cellStyle name="Normal 2 4 19 2 5 2" xfId="21620" xr:uid="{00000000-0005-0000-0000-0000910F0000}"/>
    <cellStyle name="Normal 2 4 19 2 6" xfId="3730" xr:uid="{00000000-0005-0000-0000-0000920F0000}"/>
    <cellStyle name="Normal 2 4 19 2 6 2" xfId="21621" xr:uid="{00000000-0005-0000-0000-0000930F0000}"/>
    <cellStyle name="Normal 2 4 19 2 7" xfId="3731" xr:uid="{00000000-0005-0000-0000-0000940F0000}"/>
    <cellStyle name="Normal 2 4 19 2 7 2" xfId="21622" xr:uid="{00000000-0005-0000-0000-0000950F0000}"/>
    <cellStyle name="Normal 2 4 19 2 8" xfId="3732" xr:uid="{00000000-0005-0000-0000-0000960F0000}"/>
    <cellStyle name="Normal 2 4 19 2 8 2" xfId="21623" xr:uid="{00000000-0005-0000-0000-0000970F0000}"/>
    <cellStyle name="Normal 2 4 19 2 9" xfId="3733" xr:uid="{00000000-0005-0000-0000-0000980F0000}"/>
    <cellStyle name="Normal 2 4 19 2 9 2" xfId="21624" xr:uid="{00000000-0005-0000-0000-0000990F0000}"/>
    <cellStyle name="Normal 2 4 19 20" xfId="3734" xr:uid="{00000000-0005-0000-0000-00009A0F0000}"/>
    <cellStyle name="Normal 2 4 19 20 2" xfId="21625" xr:uid="{00000000-0005-0000-0000-00009B0F0000}"/>
    <cellStyle name="Normal 2 4 19 21" xfId="3735" xr:uid="{00000000-0005-0000-0000-00009C0F0000}"/>
    <cellStyle name="Normal 2 4 19 21 2" xfId="21626" xr:uid="{00000000-0005-0000-0000-00009D0F0000}"/>
    <cellStyle name="Normal 2 4 19 22" xfId="3736" xr:uid="{00000000-0005-0000-0000-00009E0F0000}"/>
    <cellStyle name="Normal 2 4 19 22 2" xfId="21627" xr:uid="{00000000-0005-0000-0000-00009F0F0000}"/>
    <cellStyle name="Normal 2 4 19 23" xfId="3737" xr:uid="{00000000-0005-0000-0000-0000A00F0000}"/>
    <cellStyle name="Normal 2 4 19 23 2" xfId="21628" xr:uid="{00000000-0005-0000-0000-0000A10F0000}"/>
    <cellStyle name="Normal 2 4 19 24" xfId="21573" xr:uid="{00000000-0005-0000-0000-0000A20F0000}"/>
    <cellStyle name="Normal 2 4 19 3" xfId="3738" xr:uid="{00000000-0005-0000-0000-0000A30F0000}"/>
    <cellStyle name="Normal 2 4 19 3 10" xfId="3739" xr:uid="{00000000-0005-0000-0000-0000A40F0000}"/>
    <cellStyle name="Normal 2 4 19 3 10 2" xfId="21630" xr:uid="{00000000-0005-0000-0000-0000A50F0000}"/>
    <cellStyle name="Normal 2 4 19 3 11" xfId="3740" xr:uid="{00000000-0005-0000-0000-0000A60F0000}"/>
    <cellStyle name="Normal 2 4 19 3 11 2" xfId="21631" xr:uid="{00000000-0005-0000-0000-0000A70F0000}"/>
    <cellStyle name="Normal 2 4 19 3 12" xfId="3741" xr:uid="{00000000-0005-0000-0000-0000A80F0000}"/>
    <cellStyle name="Normal 2 4 19 3 12 2" xfId="21632" xr:uid="{00000000-0005-0000-0000-0000A90F0000}"/>
    <cellStyle name="Normal 2 4 19 3 13" xfId="3742" xr:uid="{00000000-0005-0000-0000-0000AA0F0000}"/>
    <cellStyle name="Normal 2 4 19 3 13 2" xfId="21633" xr:uid="{00000000-0005-0000-0000-0000AB0F0000}"/>
    <cellStyle name="Normal 2 4 19 3 14" xfId="3743" xr:uid="{00000000-0005-0000-0000-0000AC0F0000}"/>
    <cellStyle name="Normal 2 4 19 3 14 2" xfId="21634" xr:uid="{00000000-0005-0000-0000-0000AD0F0000}"/>
    <cellStyle name="Normal 2 4 19 3 15" xfId="3744" xr:uid="{00000000-0005-0000-0000-0000AE0F0000}"/>
    <cellStyle name="Normal 2 4 19 3 15 2" xfId="21635" xr:uid="{00000000-0005-0000-0000-0000AF0F0000}"/>
    <cellStyle name="Normal 2 4 19 3 16" xfId="21629" xr:uid="{00000000-0005-0000-0000-0000B00F0000}"/>
    <cellStyle name="Normal 2 4 19 3 2" xfId="3745" xr:uid="{00000000-0005-0000-0000-0000B10F0000}"/>
    <cellStyle name="Normal 2 4 19 3 2 10" xfId="3746" xr:uid="{00000000-0005-0000-0000-0000B20F0000}"/>
    <cellStyle name="Normal 2 4 19 3 2 10 2" xfId="21637" xr:uid="{00000000-0005-0000-0000-0000B30F0000}"/>
    <cellStyle name="Normal 2 4 19 3 2 11" xfId="3747" xr:uid="{00000000-0005-0000-0000-0000B40F0000}"/>
    <cellStyle name="Normal 2 4 19 3 2 11 2" xfId="21638" xr:uid="{00000000-0005-0000-0000-0000B50F0000}"/>
    <cellStyle name="Normal 2 4 19 3 2 12" xfId="3748" xr:uid="{00000000-0005-0000-0000-0000B60F0000}"/>
    <cellStyle name="Normal 2 4 19 3 2 12 2" xfId="21639" xr:uid="{00000000-0005-0000-0000-0000B70F0000}"/>
    <cellStyle name="Normal 2 4 19 3 2 13" xfId="3749" xr:uid="{00000000-0005-0000-0000-0000B80F0000}"/>
    <cellStyle name="Normal 2 4 19 3 2 13 2" xfId="21640" xr:uid="{00000000-0005-0000-0000-0000B90F0000}"/>
    <cellStyle name="Normal 2 4 19 3 2 14" xfId="3750" xr:uid="{00000000-0005-0000-0000-0000BA0F0000}"/>
    <cellStyle name="Normal 2 4 19 3 2 14 2" xfId="21641" xr:uid="{00000000-0005-0000-0000-0000BB0F0000}"/>
    <cellStyle name="Normal 2 4 19 3 2 15" xfId="21636" xr:uid="{00000000-0005-0000-0000-0000BC0F0000}"/>
    <cellStyle name="Normal 2 4 19 3 2 2" xfId="3751" xr:uid="{00000000-0005-0000-0000-0000BD0F0000}"/>
    <cellStyle name="Normal 2 4 19 3 2 2 2" xfId="21642" xr:uid="{00000000-0005-0000-0000-0000BE0F0000}"/>
    <cellStyle name="Normal 2 4 19 3 2 3" xfId="3752" xr:uid="{00000000-0005-0000-0000-0000BF0F0000}"/>
    <cellStyle name="Normal 2 4 19 3 2 3 2" xfId="21643" xr:uid="{00000000-0005-0000-0000-0000C00F0000}"/>
    <cellStyle name="Normal 2 4 19 3 2 4" xfId="3753" xr:uid="{00000000-0005-0000-0000-0000C10F0000}"/>
    <cellStyle name="Normal 2 4 19 3 2 4 2" xfId="21644" xr:uid="{00000000-0005-0000-0000-0000C20F0000}"/>
    <cellStyle name="Normal 2 4 19 3 2 5" xfId="3754" xr:uid="{00000000-0005-0000-0000-0000C30F0000}"/>
    <cellStyle name="Normal 2 4 19 3 2 5 2" xfId="21645" xr:uid="{00000000-0005-0000-0000-0000C40F0000}"/>
    <cellStyle name="Normal 2 4 19 3 2 6" xfId="3755" xr:uid="{00000000-0005-0000-0000-0000C50F0000}"/>
    <cellStyle name="Normal 2 4 19 3 2 6 2" xfId="21646" xr:uid="{00000000-0005-0000-0000-0000C60F0000}"/>
    <cellStyle name="Normal 2 4 19 3 2 7" xfId="3756" xr:uid="{00000000-0005-0000-0000-0000C70F0000}"/>
    <cellStyle name="Normal 2 4 19 3 2 7 2" xfId="21647" xr:uid="{00000000-0005-0000-0000-0000C80F0000}"/>
    <cellStyle name="Normal 2 4 19 3 2 8" xfId="3757" xr:uid="{00000000-0005-0000-0000-0000C90F0000}"/>
    <cellStyle name="Normal 2 4 19 3 2 8 2" xfId="21648" xr:uid="{00000000-0005-0000-0000-0000CA0F0000}"/>
    <cellStyle name="Normal 2 4 19 3 2 9" xfId="3758" xr:uid="{00000000-0005-0000-0000-0000CB0F0000}"/>
    <cellStyle name="Normal 2 4 19 3 2 9 2" xfId="21649" xr:uid="{00000000-0005-0000-0000-0000CC0F0000}"/>
    <cellStyle name="Normal 2 4 19 3 3" xfId="3759" xr:uid="{00000000-0005-0000-0000-0000CD0F0000}"/>
    <cellStyle name="Normal 2 4 19 3 3 2" xfId="21650" xr:uid="{00000000-0005-0000-0000-0000CE0F0000}"/>
    <cellStyle name="Normal 2 4 19 3 4" xfId="3760" xr:uid="{00000000-0005-0000-0000-0000CF0F0000}"/>
    <cellStyle name="Normal 2 4 19 3 4 2" xfId="21651" xr:uid="{00000000-0005-0000-0000-0000D00F0000}"/>
    <cellStyle name="Normal 2 4 19 3 5" xfId="3761" xr:uid="{00000000-0005-0000-0000-0000D10F0000}"/>
    <cellStyle name="Normal 2 4 19 3 5 2" xfId="21652" xr:uid="{00000000-0005-0000-0000-0000D20F0000}"/>
    <cellStyle name="Normal 2 4 19 3 6" xfId="3762" xr:uid="{00000000-0005-0000-0000-0000D30F0000}"/>
    <cellStyle name="Normal 2 4 19 3 6 2" xfId="21653" xr:uid="{00000000-0005-0000-0000-0000D40F0000}"/>
    <cellStyle name="Normal 2 4 19 3 7" xfId="3763" xr:uid="{00000000-0005-0000-0000-0000D50F0000}"/>
    <cellStyle name="Normal 2 4 19 3 7 2" xfId="21654" xr:uid="{00000000-0005-0000-0000-0000D60F0000}"/>
    <cellStyle name="Normal 2 4 19 3 8" xfId="3764" xr:uid="{00000000-0005-0000-0000-0000D70F0000}"/>
    <cellStyle name="Normal 2 4 19 3 8 2" xfId="21655" xr:uid="{00000000-0005-0000-0000-0000D80F0000}"/>
    <cellStyle name="Normal 2 4 19 3 9" xfId="3765" xr:uid="{00000000-0005-0000-0000-0000D90F0000}"/>
    <cellStyle name="Normal 2 4 19 3 9 2" xfId="21656" xr:uid="{00000000-0005-0000-0000-0000DA0F0000}"/>
    <cellStyle name="Normal 2 4 19 4" xfId="3766" xr:uid="{00000000-0005-0000-0000-0000DB0F0000}"/>
    <cellStyle name="Normal 2 4 19 4 10" xfId="3767" xr:uid="{00000000-0005-0000-0000-0000DC0F0000}"/>
    <cellStyle name="Normal 2 4 19 4 10 2" xfId="21658" xr:uid="{00000000-0005-0000-0000-0000DD0F0000}"/>
    <cellStyle name="Normal 2 4 19 4 11" xfId="3768" xr:uid="{00000000-0005-0000-0000-0000DE0F0000}"/>
    <cellStyle name="Normal 2 4 19 4 11 2" xfId="21659" xr:uid="{00000000-0005-0000-0000-0000DF0F0000}"/>
    <cellStyle name="Normal 2 4 19 4 12" xfId="3769" xr:uid="{00000000-0005-0000-0000-0000E00F0000}"/>
    <cellStyle name="Normal 2 4 19 4 12 2" xfId="21660" xr:uid="{00000000-0005-0000-0000-0000E10F0000}"/>
    <cellStyle name="Normal 2 4 19 4 13" xfId="3770" xr:uid="{00000000-0005-0000-0000-0000E20F0000}"/>
    <cellStyle name="Normal 2 4 19 4 13 2" xfId="21661" xr:uid="{00000000-0005-0000-0000-0000E30F0000}"/>
    <cellStyle name="Normal 2 4 19 4 14" xfId="3771" xr:uid="{00000000-0005-0000-0000-0000E40F0000}"/>
    <cellStyle name="Normal 2 4 19 4 14 2" xfId="21662" xr:uid="{00000000-0005-0000-0000-0000E50F0000}"/>
    <cellStyle name="Normal 2 4 19 4 15" xfId="3772" xr:uid="{00000000-0005-0000-0000-0000E60F0000}"/>
    <cellStyle name="Normal 2 4 19 4 15 2" xfId="21663" xr:uid="{00000000-0005-0000-0000-0000E70F0000}"/>
    <cellStyle name="Normal 2 4 19 4 16" xfId="21657" xr:uid="{00000000-0005-0000-0000-0000E80F0000}"/>
    <cellStyle name="Normal 2 4 19 4 2" xfId="3773" xr:uid="{00000000-0005-0000-0000-0000E90F0000}"/>
    <cellStyle name="Normal 2 4 19 4 2 10" xfId="3774" xr:uid="{00000000-0005-0000-0000-0000EA0F0000}"/>
    <cellStyle name="Normal 2 4 19 4 2 10 2" xfId="21665" xr:uid="{00000000-0005-0000-0000-0000EB0F0000}"/>
    <cellStyle name="Normal 2 4 19 4 2 11" xfId="3775" xr:uid="{00000000-0005-0000-0000-0000EC0F0000}"/>
    <cellStyle name="Normal 2 4 19 4 2 11 2" xfId="21666" xr:uid="{00000000-0005-0000-0000-0000ED0F0000}"/>
    <cellStyle name="Normal 2 4 19 4 2 12" xfId="3776" xr:uid="{00000000-0005-0000-0000-0000EE0F0000}"/>
    <cellStyle name="Normal 2 4 19 4 2 12 2" xfId="21667" xr:uid="{00000000-0005-0000-0000-0000EF0F0000}"/>
    <cellStyle name="Normal 2 4 19 4 2 13" xfId="3777" xr:uid="{00000000-0005-0000-0000-0000F00F0000}"/>
    <cellStyle name="Normal 2 4 19 4 2 13 2" xfId="21668" xr:uid="{00000000-0005-0000-0000-0000F10F0000}"/>
    <cellStyle name="Normal 2 4 19 4 2 14" xfId="3778" xr:uid="{00000000-0005-0000-0000-0000F20F0000}"/>
    <cellStyle name="Normal 2 4 19 4 2 14 2" xfId="21669" xr:uid="{00000000-0005-0000-0000-0000F30F0000}"/>
    <cellStyle name="Normal 2 4 19 4 2 15" xfId="21664" xr:uid="{00000000-0005-0000-0000-0000F40F0000}"/>
    <cellStyle name="Normal 2 4 19 4 2 2" xfId="3779" xr:uid="{00000000-0005-0000-0000-0000F50F0000}"/>
    <cellStyle name="Normal 2 4 19 4 2 2 2" xfId="21670" xr:uid="{00000000-0005-0000-0000-0000F60F0000}"/>
    <cellStyle name="Normal 2 4 19 4 2 3" xfId="3780" xr:uid="{00000000-0005-0000-0000-0000F70F0000}"/>
    <cellStyle name="Normal 2 4 19 4 2 3 2" xfId="21671" xr:uid="{00000000-0005-0000-0000-0000F80F0000}"/>
    <cellStyle name="Normal 2 4 19 4 2 4" xfId="3781" xr:uid="{00000000-0005-0000-0000-0000F90F0000}"/>
    <cellStyle name="Normal 2 4 19 4 2 4 2" xfId="21672" xr:uid="{00000000-0005-0000-0000-0000FA0F0000}"/>
    <cellStyle name="Normal 2 4 19 4 2 5" xfId="3782" xr:uid="{00000000-0005-0000-0000-0000FB0F0000}"/>
    <cellStyle name="Normal 2 4 19 4 2 5 2" xfId="21673" xr:uid="{00000000-0005-0000-0000-0000FC0F0000}"/>
    <cellStyle name="Normal 2 4 19 4 2 6" xfId="3783" xr:uid="{00000000-0005-0000-0000-0000FD0F0000}"/>
    <cellStyle name="Normal 2 4 19 4 2 6 2" xfId="21674" xr:uid="{00000000-0005-0000-0000-0000FE0F0000}"/>
    <cellStyle name="Normal 2 4 19 4 2 7" xfId="3784" xr:uid="{00000000-0005-0000-0000-0000FF0F0000}"/>
    <cellStyle name="Normal 2 4 19 4 2 7 2" xfId="21675" xr:uid="{00000000-0005-0000-0000-000000100000}"/>
    <cellStyle name="Normal 2 4 19 4 2 8" xfId="3785" xr:uid="{00000000-0005-0000-0000-000001100000}"/>
    <cellStyle name="Normal 2 4 19 4 2 8 2" xfId="21676" xr:uid="{00000000-0005-0000-0000-000002100000}"/>
    <cellStyle name="Normal 2 4 19 4 2 9" xfId="3786" xr:uid="{00000000-0005-0000-0000-000003100000}"/>
    <cellStyle name="Normal 2 4 19 4 2 9 2" xfId="21677" xr:uid="{00000000-0005-0000-0000-000004100000}"/>
    <cellStyle name="Normal 2 4 19 4 3" xfId="3787" xr:uid="{00000000-0005-0000-0000-000005100000}"/>
    <cellStyle name="Normal 2 4 19 4 3 2" xfId="21678" xr:uid="{00000000-0005-0000-0000-000006100000}"/>
    <cellStyle name="Normal 2 4 19 4 4" xfId="3788" xr:uid="{00000000-0005-0000-0000-000007100000}"/>
    <cellStyle name="Normal 2 4 19 4 4 2" xfId="21679" xr:uid="{00000000-0005-0000-0000-000008100000}"/>
    <cellStyle name="Normal 2 4 19 4 5" xfId="3789" xr:uid="{00000000-0005-0000-0000-000009100000}"/>
    <cellStyle name="Normal 2 4 19 4 5 2" xfId="21680" xr:uid="{00000000-0005-0000-0000-00000A100000}"/>
    <cellStyle name="Normal 2 4 19 4 6" xfId="3790" xr:uid="{00000000-0005-0000-0000-00000B100000}"/>
    <cellStyle name="Normal 2 4 19 4 6 2" xfId="21681" xr:uid="{00000000-0005-0000-0000-00000C100000}"/>
    <cellStyle name="Normal 2 4 19 4 7" xfId="3791" xr:uid="{00000000-0005-0000-0000-00000D100000}"/>
    <cellStyle name="Normal 2 4 19 4 7 2" xfId="21682" xr:uid="{00000000-0005-0000-0000-00000E100000}"/>
    <cellStyle name="Normal 2 4 19 4 8" xfId="3792" xr:uid="{00000000-0005-0000-0000-00000F100000}"/>
    <cellStyle name="Normal 2 4 19 4 8 2" xfId="21683" xr:uid="{00000000-0005-0000-0000-000010100000}"/>
    <cellStyle name="Normal 2 4 19 4 9" xfId="3793" xr:uid="{00000000-0005-0000-0000-000011100000}"/>
    <cellStyle name="Normal 2 4 19 4 9 2" xfId="21684" xr:uid="{00000000-0005-0000-0000-000012100000}"/>
    <cellStyle name="Normal 2 4 19 5" xfId="3794" xr:uid="{00000000-0005-0000-0000-000013100000}"/>
    <cellStyle name="Normal 2 4 19 5 10" xfId="3795" xr:uid="{00000000-0005-0000-0000-000014100000}"/>
    <cellStyle name="Normal 2 4 19 5 10 2" xfId="21686" xr:uid="{00000000-0005-0000-0000-000015100000}"/>
    <cellStyle name="Normal 2 4 19 5 11" xfId="3796" xr:uid="{00000000-0005-0000-0000-000016100000}"/>
    <cellStyle name="Normal 2 4 19 5 11 2" xfId="21687" xr:uid="{00000000-0005-0000-0000-000017100000}"/>
    <cellStyle name="Normal 2 4 19 5 12" xfId="3797" xr:uid="{00000000-0005-0000-0000-000018100000}"/>
    <cellStyle name="Normal 2 4 19 5 12 2" xfId="21688" xr:uid="{00000000-0005-0000-0000-000019100000}"/>
    <cellStyle name="Normal 2 4 19 5 13" xfId="3798" xr:uid="{00000000-0005-0000-0000-00001A100000}"/>
    <cellStyle name="Normal 2 4 19 5 13 2" xfId="21689" xr:uid="{00000000-0005-0000-0000-00001B100000}"/>
    <cellStyle name="Normal 2 4 19 5 14" xfId="3799" xr:uid="{00000000-0005-0000-0000-00001C100000}"/>
    <cellStyle name="Normal 2 4 19 5 14 2" xfId="21690" xr:uid="{00000000-0005-0000-0000-00001D100000}"/>
    <cellStyle name="Normal 2 4 19 5 15" xfId="21685" xr:uid="{00000000-0005-0000-0000-00001E100000}"/>
    <cellStyle name="Normal 2 4 19 5 2" xfId="3800" xr:uid="{00000000-0005-0000-0000-00001F100000}"/>
    <cellStyle name="Normal 2 4 19 5 2 2" xfId="21691" xr:uid="{00000000-0005-0000-0000-000020100000}"/>
    <cellStyle name="Normal 2 4 19 5 3" xfId="3801" xr:uid="{00000000-0005-0000-0000-000021100000}"/>
    <cellStyle name="Normal 2 4 19 5 3 2" xfId="21692" xr:uid="{00000000-0005-0000-0000-000022100000}"/>
    <cellStyle name="Normal 2 4 19 5 4" xfId="3802" xr:uid="{00000000-0005-0000-0000-000023100000}"/>
    <cellStyle name="Normal 2 4 19 5 4 2" xfId="21693" xr:uid="{00000000-0005-0000-0000-000024100000}"/>
    <cellStyle name="Normal 2 4 19 5 5" xfId="3803" xr:uid="{00000000-0005-0000-0000-000025100000}"/>
    <cellStyle name="Normal 2 4 19 5 5 2" xfId="21694" xr:uid="{00000000-0005-0000-0000-000026100000}"/>
    <cellStyle name="Normal 2 4 19 5 6" xfId="3804" xr:uid="{00000000-0005-0000-0000-000027100000}"/>
    <cellStyle name="Normal 2 4 19 5 6 2" xfId="21695" xr:uid="{00000000-0005-0000-0000-000028100000}"/>
    <cellStyle name="Normal 2 4 19 5 7" xfId="3805" xr:uid="{00000000-0005-0000-0000-000029100000}"/>
    <cellStyle name="Normal 2 4 19 5 7 2" xfId="21696" xr:uid="{00000000-0005-0000-0000-00002A100000}"/>
    <cellStyle name="Normal 2 4 19 5 8" xfId="3806" xr:uid="{00000000-0005-0000-0000-00002B100000}"/>
    <cellStyle name="Normal 2 4 19 5 8 2" xfId="21697" xr:uid="{00000000-0005-0000-0000-00002C100000}"/>
    <cellStyle name="Normal 2 4 19 5 9" xfId="3807" xr:uid="{00000000-0005-0000-0000-00002D100000}"/>
    <cellStyle name="Normal 2 4 19 5 9 2" xfId="21698" xr:uid="{00000000-0005-0000-0000-00002E100000}"/>
    <cellStyle name="Normal 2 4 19 6" xfId="3808" xr:uid="{00000000-0005-0000-0000-00002F100000}"/>
    <cellStyle name="Normal 2 4 19 6 10" xfId="3809" xr:uid="{00000000-0005-0000-0000-000030100000}"/>
    <cellStyle name="Normal 2 4 19 6 10 2" xfId="21700" xr:uid="{00000000-0005-0000-0000-000031100000}"/>
    <cellStyle name="Normal 2 4 19 6 11" xfId="3810" xr:uid="{00000000-0005-0000-0000-000032100000}"/>
    <cellStyle name="Normal 2 4 19 6 11 2" xfId="21701" xr:uid="{00000000-0005-0000-0000-000033100000}"/>
    <cellStyle name="Normal 2 4 19 6 12" xfId="3811" xr:uid="{00000000-0005-0000-0000-000034100000}"/>
    <cellStyle name="Normal 2 4 19 6 12 2" xfId="21702" xr:uid="{00000000-0005-0000-0000-000035100000}"/>
    <cellStyle name="Normal 2 4 19 6 13" xfId="3812" xr:uid="{00000000-0005-0000-0000-000036100000}"/>
    <cellStyle name="Normal 2 4 19 6 13 2" xfId="21703" xr:uid="{00000000-0005-0000-0000-000037100000}"/>
    <cellStyle name="Normal 2 4 19 6 14" xfId="3813" xr:uid="{00000000-0005-0000-0000-000038100000}"/>
    <cellStyle name="Normal 2 4 19 6 14 2" xfId="21704" xr:uid="{00000000-0005-0000-0000-000039100000}"/>
    <cellStyle name="Normal 2 4 19 6 15" xfId="21699" xr:uid="{00000000-0005-0000-0000-00003A100000}"/>
    <cellStyle name="Normal 2 4 19 6 2" xfId="3814" xr:uid="{00000000-0005-0000-0000-00003B100000}"/>
    <cellStyle name="Normal 2 4 19 6 2 2" xfId="21705" xr:uid="{00000000-0005-0000-0000-00003C100000}"/>
    <cellStyle name="Normal 2 4 19 6 3" xfId="3815" xr:uid="{00000000-0005-0000-0000-00003D100000}"/>
    <cellStyle name="Normal 2 4 19 6 3 2" xfId="21706" xr:uid="{00000000-0005-0000-0000-00003E100000}"/>
    <cellStyle name="Normal 2 4 19 6 4" xfId="3816" xr:uid="{00000000-0005-0000-0000-00003F100000}"/>
    <cellStyle name="Normal 2 4 19 6 4 2" xfId="21707" xr:uid="{00000000-0005-0000-0000-000040100000}"/>
    <cellStyle name="Normal 2 4 19 6 5" xfId="3817" xr:uid="{00000000-0005-0000-0000-000041100000}"/>
    <cellStyle name="Normal 2 4 19 6 5 2" xfId="21708" xr:uid="{00000000-0005-0000-0000-000042100000}"/>
    <cellStyle name="Normal 2 4 19 6 6" xfId="3818" xr:uid="{00000000-0005-0000-0000-000043100000}"/>
    <cellStyle name="Normal 2 4 19 6 6 2" xfId="21709" xr:uid="{00000000-0005-0000-0000-000044100000}"/>
    <cellStyle name="Normal 2 4 19 6 7" xfId="3819" xr:uid="{00000000-0005-0000-0000-000045100000}"/>
    <cellStyle name="Normal 2 4 19 6 7 2" xfId="21710" xr:uid="{00000000-0005-0000-0000-000046100000}"/>
    <cellStyle name="Normal 2 4 19 6 8" xfId="3820" xr:uid="{00000000-0005-0000-0000-000047100000}"/>
    <cellStyle name="Normal 2 4 19 6 8 2" xfId="21711" xr:uid="{00000000-0005-0000-0000-000048100000}"/>
    <cellStyle name="Normal 2 4 19 6 9" xfId="3821" xr:uid="{00000000-0005-0000-0000-000049100000}"/>
    <cellStyle name="Normal 2 4 19 6 9 2" xfId="21712" xr:uid="{00000000-0005-0000-0000-00004A100000}"/>
    <cellStyle name="Normal 2 4 19 7" xfId="3822" xr:uid="{00000000-0005-0000-0000-00004B100000}"/>
    <cellStyle name="Normal 2 4 19 7 10" xfId="3823" xr:uid="{00000000-0005-0000-0000-00004C100000}"/>
    <cellStyle name="Normal 2 4 19 7 10 2" xfId="21714" xr:uid="{00000000-0005-0000-0000-00004D100000}"/>
    <cellStyle name="Normal 2 4 19 7 11" xfId="3824" xr:uid="{00000000-0005-0000-0000-00004E100000}"/>
    <cellStyle name="Normal 2 4 19 7 11 2" xfId="21715" xr:uid="{00000000-0005-0000-0000-00004F100000}"/>
    <cellStyle name="Normal 2 4 19 7 12" xfId="3825" xr:uid="{00000000-0005-0000-0000-000050100000}"/>
    <cellStyle name="Normal 2 4 19 7 12 2" xfId="21716" xr:uid="{00000000-0005-0000-0000-000051100000}"/>
    <cellStyle name="Normal 2 4 19 7 13" xfId="3826" xr:uid="{00000000-0005-0000-0000-000052100000}"/>
    <cellStyle name="Normal 2 4 19 7 13 2" xfId="21717" xr:uid="{00000000-0005-0000-0000-000053100000}"/>
    <cellStyle name="Normal 2 4 19 7 14" xfId="3827" xr:uid="{00000000-0005-0000-0000-000054100000}"/>
    <cellStyle name="Normal 2 4 19 7 14 2" xfId="21718" xr:uid="{00000000-0005-0000-0000-000055100000}"/>
    <cellStyle name="Normal 2 4 19 7 15" xfId="21713" xr:uid="{00000000-0005-0000-0000-000056100000}"/>
    <cellStyle name="Normal 2 4 19 7 2" xfId="3828" xr:uid="{00000000-0005-0000-0000-000057100000}"/>
    <cellStyle name="Normal 2 4 19 7 2 2" xfId="21719" xr:uid="{00000000-0005-0000-0000-000058100000}"/>
    <cellStyle name="Normal 2 4 19 7 3" xfId="3829" xr:uid="{00000000-0005-0000-0000-000059100000}"/>
    <cellStyle name="Normal 2 4 19 7 3 2" xfId="21720" xr:uid="{00000000-0005-0000-0000-00005A100000}"/>
    <cellStyle name="Normal 2 4 19 7 4" xfId="3830" xr:uid="{00000000-0005-0000-0000-00005B100000}"/>
    <cellStyle name="Normal 2 4 19 7 4 2" xfId="21721" xr:uid="{00000000-0005-0000-0000-00005C100000}"/>
    <cellStyle name="Normal 2 4 19 7 5" xfId="3831" xr:uid="{00000000-0005-0000-0000-00005D100000}"/>
    <cellStyle name="Normal 2 4 19 7 5 2" xfId="21722" xr:uid="{00000000-0005-0000-0000-00005E100000}"/>
    <cellStyle name="Normal 2 4 19 7 6" xfId="3832" xr:uid="{00000000-0005-0000-0000-00005F100000}"/>
    <cellStyle name="Normal 2 4 19 7 6 2" xfId="21723" xr:uid="{00000000-0005-0000-0000-000060100000}"/>
    <cellStyle name="Normal 2 4 19 7 7" xfId="3833" xr:uid="{00000000-0005-0000-0000-000061100000}"/>
    <cellStyle name="Normal 2 4 19 7 7 2" xfId="21724" xr:uid="{00000000-0005-0000-0000-000062100000}"/>
    <cellStyle name="Normal 2 4 19 7 8" xfId="3834" xr:uid="{00000000-0005-0000-0000-000063100000}"/>
    <cellStyle name="Normal 2 4 19 7 8 2" xfId="21725" xr:uid="{00000000-0005-0000-0000-000064100000}"/>
    <cellStyle name="Normal 2 4 19 7 9" xfId="3835" xr:uid="{00000000-0005-0000-0000-000065100000}"/>
    <cellStyle name="Normal 2 4 19 7 9 2" xfId="21726" xr:uid="{00000000-0005-0000-0000-000066100000}"/>
    <cellStyle name="Normal 2 4 19 8" xfId="3836" xr:uid="{00000000-0005-0000-0000-000067100000}"/>
    <cellStyle name="Normal 2 4 19 8 10" xfId="3837" xr:uid="{00000000-0005-0000-0000-000068100000}"/>
    <cellStyle name="Normal 2 4 19 8 10 2" xfId="21728" xr:uid="{00000000-0005-0000-0000-000069100000}"/>
    <cellStyle name="Normal 2 4 19 8 11" xfId="3838" xr:uid="{00000000-0005-0000-0000-00006A100000}"/>
    <cellStyle name="Normal 2 4 19 8 11 2" xfId="21729" xr:uid="{00000000-0005-0000-0000-00006B100000}"/>
    <cellStyle name="Normal 2 4 19 8 12" xfId="3839" xr:uid="{00000000-0005-0000-0000-00006C100000}"/>
    <cellStyle name="Normal 2 4 19 8 12 2" xfId="21730" xr:uid="{00000000-0005-0000-0000-00006D100000}"/>
    <cellStyle name="Normal 2 4 19 8 13" xfId="3840" xr:uid="{00000000-0005-0000-0000-00006E100000}"/>
    <cellStyle name="Normal 2 4 19 8 13 2" xfId="21731" xr:uid="{00000000-0005-0000-0000-00006F100000}"/>
    <cellStyle name="Normal 2 4 19 8 14" xfId="3841" xr:uid="{00000000-0005-0000-0000-000070100000}"/>
    <cellStyle name="Normal 2 4 19 8 14 2" xfId="21732" xr:uid="{00000000-0005-0000-0000-000071100000}"/>
    <cellStyle name="Normal 2 4 19 8 15" xfId="21727" xr:uid="{00000000-0005-0000-0000-000072100000}"/>
    <cellStyle name="Normal 2 4 19 8 2" xfId="3842" xr:uid="{00000000-0005-0000-0000-000073100000}"/>
    <cellStyle name="Normal 2 4 19 8 2 2" xfId="21733" xr:uid="{00000000-0005-0000-0000-000074100000}"/>
    <cellStyle name="Normal 2 4 19 8 3" xfId="3843" xr:uid="{00000000-0005-0000-0000-000075100000}"/>
    <cellStyle name="Normal 2 4 19 8 3 2" xfId="21734" xr:uid="{00000000-0005-0000-0000-000076100000}"/>
    <cellStyle name="Normal 2 4 19 8 4" xfId="3844" xr:uid="{00000000-0005-0000-0000-000077100000}"/>
    <cellStyle name="Normal 2 4 19 8 4 2" xfId="21735" xr:uid="{00000000-0005-0000-0000-000078100000}"/>
    <cellStyle name="Normal 2 4 19 8 5" xfId="3845" xr:uid="{00000000-0005-0000-0000-000079100000}"/>
    <cellStyle name="Normal 2 4 19 8 5 2" xfId="21736" xr:uid="{00000000-0005-0000-0000-00007A100000}"/>
    <cellStyle name="Normal 2 4 19 8 6" xfId="3846" xr:uid="{00000000-0005-0000-0000-00007B100000}"/>
    <cellStyle name="Normal 2 4 19 8 6 2" xfId="21737" xr:uid="{00000000-0005-0000-0000-00007C100000}"/>
    <cellStyle name="Normal 2 4 19 8 7" xfId="3847" xr:uid="{00000000-0005-0000-0000-00007D100000}"/>
    <cellStyle name="Normal 2 4 19 8 7 2" xfId="21738" xr:uid="{00000000-0005-0000-0000-00007E100000}"/>
    <cellStyle name="Normal 2 4 19 8 8" xfId="3848" xr:uid="{00000000-0005-0000-0000-00007F100000}"/>
    <cellStyle name="Normal 2 4 19 8 8 2" xfId="21739" xr:uid="{00000000-0005-0000-0000-000080100000}"/>
    <cellStyle name="Normal 2 4 19 8 9" xfId="3849" xr:uid="{00000000-0005-0000-0000-000081100000}"/>
    <cellStyle name="Normal 2 4 19 8 9 2" xfId="21740" xr:uid="{00000000-0005-0000-0000-000082100000}"/>
    <cellStyle name="Normal 2 4 19 9" xfId="3850" xr:uid="{00000000-0005-0000-0000-000083100000}"/>
    <cellStyle name="Normal 2 4 19 9 10" xfId="3851" xr:uid="{00000000-0005-0000-0000-000084100000}"/>
    <cellStyle name="Normal 2 4 19 9 10 2" xfId="21742" xr:uid="{00000000-0005-0000-0000-000085100000}"/>
    <cellStyle name="Normal 2 4 19 9 11" xfId="3852" xr:uid="{00000000-0005-0000-0000-000086100000}"/>
    <cellStyle name="Normal 2 4 19 9 11 2" xfId="21743" xr:uid="{00000000-0005-0000-0000-000087100000}"/>
    <cellStyle name="Normal 2 4 19 9 12" xfId="3853" xr:uid="{00000000-0005-0000-0000-000088100000}"/>
    <cellStyle name="Normal 2 4 19 9 12 2" xfId="21744" xr:uid="{00000000-0005-0000-0000-000089100000}"/>
    <cellStyle name="Normal 2 4 19 9 13" xfId="3854" xr:uid="{00000000-0005-0000-0000-00008A100000}"/>
    <cellStyle name="Normal 2 4 19 9 13 2" xfId="21745" xr:uid="{00000000-0005-0000-0000-00008B100000}"/>
    <cellStyle name="Normal 2 4 19 9 14" xfId="3855" xr:uid="{00000000-0005-0000-0000-00008C100000}"/>
    <cellStyle name="Normal 2 4 19 9 14 2" xfId="21746" xr:uid="{00000000-0005-0000-0000-00008D100000}"/>
    <cellStyle name="Normal 2 4 19 9 15" xfId="21741" xr:uid="{00000000-0005-0000-0000-00008E100000}"/>
    <cellStyle name="Normal 2 4 19 9 2" xfId="3856" xr:uid="{00000000-0005-0000-0000-00008F100000}"/>
    <cellStyle name="Normal 2 4 19 9 2 2" xfId="21747" xr:uid="{00000000-0005-0000-0000-000090100000}"/>
    <cellStyle name="Normal 2 4 19 9 3" xfId="3857" xr:uid="{00000000-0005-0000-0000-000091100000}"/>
    <cellStyle name="Normal 2 4 19 9 3 2" xfId="21748" xr:uid="{00000000-0005-0000-0000-000092100000}"/>
    <cellStyle name="Normal 2 4 19 9 4" xfId="3858" xr:uid="{00000000-0005-0000-0000-000093100000}"/>
    <cellStyle name="Normal 2 4 19 9 4 2" xfId="21749" xr:uid="{00000000-0005-0000-0000-000094100000}"/>
    <cellStyle name="Normal 2 4 19 9 5" xfId="3859" xr:uid="{00000000-0005-0000-0000-000095100000}"/>
    <cellStyle name="Normal 2 4 19 9 5 2" xfId="21750" xr:uid="{00000000-0005-0000-0000-000096100000}"/>
    <cellStyle name="Normal 2 4 19 9 6" xfId="3860" xr:uid="{00000000-0005-0000-0000-000097100000}"/>
    <cellStyle name="Normal 2 4 19 9 6 2" xfId="21751" xr:uid="{00000000-0005-0000-0000-000098100000}"/>
    <cellStyle name="Normal 2 4 19 9 7" xfId="3861" xr:uid="{00000000-0005-0000-0000-000099100000}"/>
    <cellStyle name="Normal 2 4 19 9 7 2" xfId="21752" xr:uid="{00000000-0005-0000-0000-00009A100000}"/>
    <cellStyle name="Normal 2 4 19 9 8" xfId="3862" xr:uid="{00000000-0005-0000-0000-00009B100000}"/>
    <cellStyle name="Normal 2 4 19 9 8 2" xfId="21753" xr:uid="{00000000-0005-0000-0000-00009C100000}"/>
    <cellStyle name="Normal 2 4 19 9 9" xfId="3863" xr:uid="{00000000-0005-0000-0000-00009D100000}"/>
    <cellStyle name="Normal 2 4 19 9 9 2" xfId="21754" xr:uid="{00000000-0005-0000-0000-00009E100000}"/>
    <cellStyle name="Normal 2 4 2" xfId="47" xr:uid="{00000000-0005-0000-0000-00009F100000}"/>
    <cellStyle name="Normal 2 4 2 10" xfId="3864" xr:uid="{00000000-0005-0000-0000-0000A0100000}"/>
    <cellStyle name="Normal 2 4 2 11" xfId="3865" xr:uid="{00000000-0005-0000-0000-0000A1100000}"/>
    <cellStyle name="Normal 2 4 2 12" xfId="3866" xr:uid="{00000000-0005-0000-0000-0000A2100000}"/>
    <cellStyle name="Normal 2 4 2 13" xfId="3867" xr:uid="{00000000-0005-0000-0000-0000A3100000}"/>
    <cellStyle name="Normal 2 4 2 14" xfId="3868" xr:uid="{00000000-0005-0000-0000-0000A4100000}"/>
    <cellStyle name="Normal 2 4 2 15" xfId="3869" xr:uid="{00000000-0005-0000-0000-0000A5100000}"/>
    <cellStyle name="Normal 2 4 2 16" xfId="3870" xr:uid="{00000000-0005-0000-0000-0000A6100000}"/>
    <cellStyle name="Normal 2 4 2 16 10" xfId="3871" xr:uid="{00000000-0005-0000-0000-0000A7100000}"/>
    <cellStyle name="Normal 2 4 2 16 10 2" xfId="21757" xr:uid="{00000000-0005-0000-0000-0000A8100000}"/>
    <cellStyle name="Normal 2 4 2 16 11" xfId="3872" xr:uid="{00000000-0005-0000-0000-0000A9100000}"/>
    <cellStyle name="Normal 2 4 2 16 11 2" xfId="21758" xr:uid="{00000000-0005-0000-0000-0000AA100000}"/>
    <cellStyle name="Normal 2 4 2 16 12" xfId="3873" xr:uid="{00000000-0005-0000-0000-0000AB100000}"/>
    <cellStyle name="Normal 2 4 2 16 12 2" xfId="21759" xr:uid="{00000000-0005-0000-0000-0000AC100000}"/>
    <cellStyle name="Normal 2 4 2 16 13" xfId="3874" xr:uid="{00000000-0005-0000-0000-0000AD100000}"/>
    <cellStyle name="Normal 2 4 2 16 13 2" xfId="21760" xr:uid="{00000000-0005-0000-0000-0000AE100000}"/>
    <cellStyle name="Normal 2 4 2 16 14" xfId="3875" xr:uid="{00000000-0005-0000-0000-0000AF100000}"/>
    <cellStyle name="Normal 2 4 2 16 14 2" xfId="21761" xr:uid="{00000000-0005-0000-0000-0000B0100000}"/>
    <cellStyle name="Normal 2 4 2 16 15" xfId="3876" xr:uid="{00000000-0005-0000-0000-0000B1100000}"/>
    <cellStyle name="Normal 2 4 2 16 15 2" xfId="21762" xr:uid="{00000000-0005-0000-0000-0000B2100000}"/>
    <cellStyle name="Normal 2 4 2 16 16" xfId="3877" xr:uid="{00000000-0005-0000-0000-0000B3100000}"/>
    <cellStyle name="Normal 2 4 2 16 16 2" xfId="21763" xr:uid="{00000000-0005-0000-0000-0000B4100000}"/>
    <cellStyle name="Normal 2 4 2 16 17" xfId="3878" xr:uid="{00000000-0005-0000-0000-0000B5100000}"/>
    <cellStyle name="Normal 2 4 2 16 17 2" xfId="21764" xr:uid="{00000000-0005-0000-0000-0000B6100000}"/>
    <cellStyle name="Normal 2 4 2 16 18" xfId="21756" xr:uid="{00000000-0005-0000-0000-0000B7100000}"/>
    <cellStyle name="Normal 2 4 2 16 2" xfId="3879" xr:uid="{00000000-0005-0000-0000-0000B8100000}"/>
    <cellStyle name="Normal 2 4 2 16 3" xfId="3880" xr:uid="{00000000-0005-0000-0000-0000B9100000}"/>
    <cellStyle name="Normal 2 4 2 16 4" xfId="3881" xr:uid="{00000000-0005-0000-0000-0000BA100000}"/>
    <cellStyle name="Normal 2 4 2 16 5" xfId="3882" xr:uid="{00000000-0005-0000-0000-0000BB100000}"/>
    <cellStyle name="Normal 2 4 2 16 5 2" xfId="21765" xr:uid="{00000000-0005-0000-0000-0000BC100000}"/>
    <cellStyle name="Normal 2 4 2 16 6" xfId="3883" xr:uid="{00000000-0005-0000-0000-0000BD100000}"/>
    <cellStyle name="Normal 2 4 2 16 6 2" xfId="21766" xr:uid="{00000000-0005-0000-0000-0000BE100000}"/>
    <cellStyle name="Normal 2 4 2 16 7" xfId="3884" xr:uid="{00000000-0005-0000-0000-0000BF100000}"/>
    <cellStyle name="Normal 2 4 2 16 7 2" xfId="21767" xr:uid="{00000000-0005-0000-0000-0000C0100000}"/>
    <cellStyle name="Normal 2 4 2 16 8" xfId="3885" xr:uid="{00000000-0005-0000-0000-0000C1100000}"/>
    <cellStyle name="Normal 2 4 2 16 8 2" xfId="21768" xr:uid="{00000000-0005-0000-0000-0000C2100000}"/>
    <cellStyle name="Normal 2 4 2 16 9" xfId="3886" xr:uid="{00000000-0005-0000-0000-0000C3100000}"/>
    <cellStyle name="Normal 2 4 2 16 9 2" xfId="21769" xr:uid="{00000000-0005-0000-0000-0000C4100000}"/>
    <cellStyle name="Normal 2 4 2 17" xfId="3887" xr:uid="{00000000-0005-0000-0000-0000C5100000}"/>
    <cellStyle name="Normal 2 4 2 18" xfId="3888" xr:uid="{00000000-0005-0000-0000-0000C6100000}"/>
    <cellStyle name="Normal 2 4 2 19" xfId="3889" xr:uid="{00000000-0005-0000-0000-0000C7100000}"/>
    <cellStyle name="Normal 2 4 2 19 10" xfId="3890" xr:uid="{00000000-0005-0000-0000-0000C8100000}"/>
    <cellStyle name="Normal 2 4 2 19 10 2" xfId="21771" xr:uid="{00000000-0005-0000-0000-0000C9100000}"/>
    <cellStyle name="Normal 2 4 2 19 11" xfId="3891" xr:uid="{00000000-0005-0000-0000-0000CA100000}"/>
    <cellStyle name="Normal 2 4 2 19 11 2" xfId="21772" xr:uid="{00000000-0005-0000-0000-0000CB100000}"/>
    <cellStyle name="Normal 2 4 2 19 12" xfId="3892" xr:uid="{00000000-0005-0000-0000-0000CC100000}"/>
    <cellStyle name="Normal 2 4 2 19 12 2" xfId="21773" xr:uid="{00000000-0005-0000-0000-0000CD100000}"/>
    <cellStyle name="Normal 2 4 2 19 13" xfId="3893" xr:uid="{00000000-0005-0000-0000-0000CE100000}"/>
    <cellStyle name="Normal 2 4 2 19 13 2" xfId="21774" xr:uid="{00000000-0005-0000-0000-0000CF100000}"/>
    <cellStyle name="Normal 2 4 2 19 14" xfId="3894" xr:uid="{00000000-0005-0000-0000-0000D0100000}"/>
    <cellStyle name="Normal 2 4 2 19 14 2" xfId="21775" xr:uid="{00000000-0005-0000-0000-0000D1100000}"/>
    <cellStyle name="Normal 2 4 2 19 15" xfId="3895" xr:uid="{00000000-0005-0000-0000-0000D2100000}"/>
    <cellStyle name="Normal 2 4 2 19 15 2" xfId="21776" xr:uid="{00000000-0005-0000-0000-0000D3100000}"/>
    <cellStyle name="Normal 2 4 2 19 16" xfId="21770" xr:uid="{00000000-0005-0000-0000-0000D4100000}"/>
    <cellStyle name="Normal 2 4 2 19 2" xfId="3896" xr:uid="{00000000-0005-0000-0000-0000D5100000}"/>
    <cellStyle name="Normal 2 4 2 19 2 10" xfId="3897" xr:uid="{00000000-0005-0000-0000-0000D6100000}"/>
    <cellStyle name="Normal 2 4 2 19 2 10 2" xfId="21778" xr:uid="{00000000-0005-0000-0000-0000D7100000}"/>
    <cellStyle name="Normal 2 4 2 19 2 11" xfId="3898" xr:uid="{00000000-0005-0000-0000-0000D8100000}"/>
    <cellStyle name="Normal 2 4 2 19 2 11 2" xfId="21779" xr:uid="{00000000-0005-0000-0000-0000D9100000}"/>
    <cellStyle name="Normal 2 4 2 19 2 12" xfId="3899" xr:uid="{00000000-0005-0000-0000-0000DA100000}"/>
    <cellStyle name="Normal 2 4 2 19 2 12 2" xfId="21780" xr:uid="{00000000-0005-0000-0000-0000DB100000}"/>
    <cellStyle name="Normal 2 4 2 19 2 13" xfId="3900" xr:uid="{00000000-0005-0000-0000-0000DC100000}"/>
    <cellStyle name="Normal 2 4 2 19 2 13 2" xfId="21781" xr:uid="{00000000-0005-0000-0000-0000DD100000}"/>
    <cellStyle name="Normal 2 4 2 19 2 14" xfId="3901" xr:uid="{00000000-0005-0000-0000-0000DE100000}"/>
    <cellStyle name="Normal 2 4 2 19 2 14 2" xfId="21782" xr:uid="{00000000-0005-0000-0000-0000DF100000}"/>
    <cellStyle name="Normal 2 4 2 19 2 15" xfId="21777" xr:uid="{00000000-0005-0000-0000-0000E0100000}"/>
    <cellStyle name="Normal 2 4 2 19 2 2" xfId="3902" xr:uid="{00000000-0005-0000-0000-0000E1100000}"/>
    <cellStyle name="Normal 2 4 2 19 2 2 2" xfId="21783" xr:uid="{00000000-0005-0000-0000-0000E2100000}"/>
    <cellStyle name="Normal 2 4 2 19 2 3" xfId="3903" xr:uid="{00000000-0005-0000-0000-0000E3100000}"/>
    <cellStyle name="Normal 2 4 2 19 2 3 2" xfId="21784" xr:uid="{00000000-0005-0000-0000-0000E4100000}"/>
    <cellStyle name="Normal 2 4 2 19 2 4" xfId="3904" xr:uid="{00000000-0005-0000-0000-0000E5100000}"/>
    <cellStyle name="Normal 2 4 2 19 2 4 2" xfId="21785" xr:uid="{00000000-0005-0000-0000-0000E6100000}"/>
    <cellStyle name="Normal 2 4 2 19 2 5" xfId="3905" xr:uid="{00000000-0005-0000-0000-0000E7100000}"/>
    <cellStyle name="Normal 2 4 2 19 2 5 2" xfId="21786" xr:uid="{00000000-0005-0000-0000-0000E8100000}"/>
    <cellStyle name="Normal 2 4 2 19 2 6" xfId="3906" xr:uid="{00000000-0005-0000-0000-0000E9100000}"/>
    <cellStyle name="Normal 2 4 2 19 2 6 2" xfId="21787" xr:uid="{00000000-0005-0000-0000-0000EA100000}"/>
    <cellStyle name="Normal 2 4 2 19 2 7" xfId="3907" xr:uid="{00000000-0005-0000-0000-0000EB100000}"/>
    <cellStyle name="Normal 2 4 2 19 2 7 2" xfId="21788" xr:uid="{00000000-0005-0000-0000-0000EC100000}"/>
    <cellStyle name="Normal 2 4 2 19 2 8" xfId="3908" xr:uid="{00000000-0005-0000-0000-0000ED100000}"/>
    <cellStyle name="Normal 2 4 2 19 2 8 2" xfId="21789" xr:uid="{00000000-0005-0000-0000-0000EE100000}"/>
    <cellStyle name="Normal 2 4 2 19 2 9" xfId="3909" xr:uid="{00000000-0005-0000-0000-0000EF100000}"/>
    <cellStyle name="Normal 2 4 2 19 2 9 2" xfId="21790" xr:uid="{00000000-0005-0000-0000-0000F0100000}"/>
    <cellStyle name="Normal 2 4 2 19 3" xfId="3910" xr:uid="{00000000-0005-0000-0000-0000F1100000}"/>
    <cellStyle name="Normal 2 4 2 19 3 2" xfId="21791" xr:uid="{00000000-0005-0000-0000-0000F2100000}"/>
    <cellStyle name="Normal 2 4 2 19 4" xfId="3911" xr:uid="{00000000-0005-0000-0000-0000F3100000}"/>
    <cellStyle name="Normal 2 4 2 19 4 2" xfId="21792" xr:uid="{00000000-0005-0000-0000-0000F4100000}"/>
    <cellStyle name="Normal 2 4 2 19 5" xfId="3912" xr:uid="{00000000-0005-0000-0000-0000F5100000}"/>
    <cellStyle name="Normal 2 4 2 19 5 2" xfId="21793" xr:uid="{00000000-0005-0000-0000-0000F6100000}"/>
    <cellStyle name="Normal 2 4 2 19 6" xfId="3913" xr:uid="{00000000-0005-0000-0000-0000F7100000}"/>
    <cellStyle name="Normal 2 4 2 19 6 2" xfId="21794" xr:uid="{00000000-0005-0000-0000-0000F8100000}"/>
    <cellStyle name="Normal 2 4 2 19 7" xfId="3914" xr:uid="{00000000-0005-0000-0000-0000F9100000}"/>
    <cellStyle name="Normal 2 4 2 19 7 2" xfId="21795" xr:uid="{00000000-0005-0000-0000-0000FA100000}"/>
    <cellStyle name="Normal 2 4 2 19 8" xfId="3915" xr:uid="{00000000-0005-0000-0000-0000FB100000}"/>
    <cellStyle name="Normal 2 4 2 19 8 2" xfId="21796" xr:uid="{00000000-0005-0000-0000-0000FC100000}"/>
    <cellStyle name="Normal 2 4 2 19 9" xfId="3916" xr:uid="{00000000-0005-0000-0000-0000FD100000}"/>
    <cellStyle name="Normal 2 4 2 19 9 2" xfId="21797" xr:uid="{00000000-0005-0000-0000-0000FE100000}"/>
    <cellStyle name="Normal 2 4 2 2" xfId="3917" xr:uid="{00000000-0005-0000-0000-0000FF100000}"/>
    <cellStyle name="Normal 2 4 2 2 10" xfId="3918" xr:uid="{00000000-0005-0000-0000-000000110000}"/>
    <cellStyle name="Normal 2 4 2 2 11" xfId="3919" xr:uid="{00000000-0005-0000-0000-000001110000}"/>
    <cellStyle name="Normal 2 4 2 2 12" xfId="3920" xr:uid="{00000000-0005-0000-0000-000002110000}"/>
    <cellStyle name="Normal 2 4 2 2 13" xfId="3921" xr:uid="{00000000-0005-0000-0000-000003110000}"/>
    <cellStyle name="Normal 2 4 2 2 14" xfId="3922" xr:uid="{00000000-0005-0000-0000-000004110000}"/>
    <cellStyle name="Normal 2 4 2 2 2" xfId="3923" xr:uid="{00000000-0005-0000-0000-000005110000}"/>
    <cellStyle name="Normal 2 4 2 2 2 2" xfId="3924" xr:uid="{00000000-0005-0000-0000-000006110000}"/>
    <cellStyle name="Normal 2 4 2 2 2 3" xfId="3925" xr:uid="{00000000-0005-0000-0000-000007110000}"/>
    <cellStyle name="Normal 2 4 2 2 2 4" xfId="3926" xr:uid="{00000000-0005-0000-0000-000008110000}"/>
    <cellStyle name="Normal 2 4 2 2 2 5" xfId="3927" xr:uid="{00000000-0005-0000-0000-000009110000}"/>
    <cellStyle name="Normal 2 4 2 2 2 6" xfId="3928" xr:uid="{00000000-0005-0000-0000-00000A110000}"/>
    <cellStyle name="Normal 2 4 2 2 3" xfId="3929" xr:uid="{00000000-0005-0000-0000-00000B110000}"/>
    <cellStyle name="Normal 2 4 2 2 4" xfId="3930" xr:uid="{00000000-0005-0000-0000-00000C110000}"/>
    <cellStyle name="Normal 2 4 2 2 5" xfId="3931" xr:uid="{00000000-0005-0000-0000-00000D110000}"/>
    <cellStyle name="Normal 2 4 2 2 6" xfId="3932" xr:uid="{00000000-0005-0000-0000-00000E110000}"/>
    <cellStyle name="Normal 2 4 2 2 7" xfId="3933" xr:uid="{00000000-0005-0000-0000-00000F110000}"/>
    <cellStyle name="Normal 2 4 2 2 8" xfId="3934" xr:uid="{00000000-0005-0000-0000-000010110000}"/>
    <cellStyle name="Normal 2 4 2 2 9" xfId="3935" xr:uid="{00000000-0005-0000-0000-000011110000}"/>
    <cellStyle name="Normal 2 4 2 20" xfId="3936" xr:uid="{00000000-0005-0000-0000-000012110000}"/>
    <cellStyle name="Normal 2 4 2 20 10" xfId="3937" xr:uid="{00000000-0005-0000-0000-000013110000}"/>
    <cellStyle name="Normal 2 4 2 20 10 2" xfId="21799" xr:uid="{00000000-0005-0000-0000-000014110000}"/>
    <cellStyle name="Normal 2 4 2 20 11" xfId="3938" xr:uid="{00000000-0005-0000-0000-000015110000}"/>
    <cellStyle name="Normal 2 4 2 20 11 2" xfId="21800" xr:uid="{00000000-0005-0000-0000-000016110000}"/>
    <cellStyle name="Normal 2 4 2 20 12" xfId="3939" xr:uid="{00000000-0005-0000-0000-000017110000}"/>
    <cellStyle name="Normal 2 4 2 20 12 2" xfId="21801" xr:uid="{00000000-0005-0000-0000-000018110000}"/>
    <cellStyle name="Normal 2 4 2 20 13" xfId="3940" xr:uid="{00000000-0005-0000-0000-000019110000}"/>
    <cellStyle name="Normal 2 4 2 20 13 2" xfId="21802" xr:uid="{00000000-0005-0000-0000-00001A110000}"/>
    <cellStyle name="Normal 2 4 2 20 14" xfId="3941" xr:uid="{00000000-0005-0000-0000-00001B110000}"/>
    <cellStyle name="Normal 2 4 2 20 14 2" xfId="21803" xr:uid="{00000000-0005-0000-0000-00001C110000}"/>
    <cellStyle name="Normal 2 4 2 20 15" xfId="3942" xr:uid="{00000000-0005-0000-0000-00001D110000}"/>
    <cellStyle name="Normal 2 4 2 20 15 2" xfId="21804" xr:uid="{00000000-0005-0000-0000-00001E110000}"/>
    <cellStyle name="Normal 2 4 2 20 16" xfId="21798" xr:uid="{00000000-0005-0000-0000-00001F110000}"/>
    <cellStyle name="Normal 2 4 2 20 2" xfId="3943" xr:uid="{00000000-0005-0000-0000-000020110000}"/>
    <cellStyle name="Normal 2 4 2 20 2 10" xfId="3944" xr:uid="{00000000-0005-0000-0000-000021110000}"/>
    <cellStyle name="Normal 2 4 2 20 2 10 2" xfId="21806" xr:uid="{00000000-0005-0000-0000-000022110000}"/>
    <cellStyle name="Normal 2 4 2 20 2 11" xfId="3945" xr:uid="{00000000-0005-0000-0000-000023110000}"/>
    <cellStyle name="Normal 2 4 2 20 2 11 2" xfId="21807" xr:uid="{00000000-0005-0000-0000-000024110000}"/>
    <cellStyle name="Normal 2 4 2 20 2 12" xfId="3946" xr:uid="{00000000-0005-0000-0000-000025110000}"/>
    <cellStyle name="Normal 2 4 2 20 2 12 2" xfId="21808" xr:uid="{00000000-0005-0000-0000-000026110000}"/>
    <cellStyle name="Normal 2 4 2 20 2 13" xfId="3947" xr:uid="{00000000-0005-0000-0000-000027110000}"/>
    <cellStyle name="Normal 2 4 2 20 2 13 2" xfId="21809" xr:uid="{00000000-0005-0000-0000-000028110000}"/>
    <cellStyle name="Normal 2 4 2 20 2 14" xfId="3948" xr:uid="{00000000-0005-0000-0000-000029110000}"/>
    <cellStyle name="Normal 2 4 2 20 2 14 2" xfId="21810" xr:uid="{00000000-0005-0000-0000-00002A110000}"/>
    <cellStyle name="Normal 2 4 2 20 2 15" xfId="21805" xr:uid="{00000000-0005-0000-0000-00002B110000}"/>
    <cellStyle name="Normal 2 4 2 20 2 2" xfId="3949" xr:uid="{00000000-0005-0000-0000-00002C110000}"/>
    <cellStyle name="Normal 2 4 2 20 2 2 2" xfId="21811" xr:uid="{00000000-0005-0000-0000-00002D110000}"/>
    <cellStyle name="Normal 2 4 2 20 2 3" xfId="3950" xr:uid="{00000000-0005-0000-0000-00002E110000}"/>
    <cellStyle name="Normal 2 4 2 20 2 3 2" xfId="21812" xr:uid="{00000000-0005-0000-0000-00002F110000}"/>
    <cellStyle name="Normal 2 4 2 20 2 4" xfId="3951" xr:uid="{00000000-0005-0000-0000-000030110000}"/>
    <cellStyle name="Normal 2 4 2 20 2 4 2" xfId="21813" xr:uid="{00000000-0005-0000-0000-000031110000}"/>
    <cellStyle name="Normal 2 4 2 20 2 5" xfId="3952" xr:uid="{00000000-0005-0000-0000-000032110000}"/>
    <cellStyle name="Normal 2 4 2 20 2 5 2" xfId="21814" xr:uid="{00000000-0005-0000-0000-000033110000}"/>
    <cellStyle name="Normal 2 4 2 20 2 6" xfId="3953" xr:uid="{00000000-0005-0000-0000-000034110000}"/>
    <cellStyle name="Normal 2 4 2 20 2 6 2" xfId="21815" xr:uid="{00000000-0005-0000-0000-000035110000}"/>
    <cellStyle name="Normal 2 4 2 20 2 7" xfId="3954" xr:uid="{00000000-0005-0000-0000-000036110000}"/>
    <cellStyle name="Normal 2 4 2 20 2 7 2" xfId="21816" xr:uid="{00000000-0005-0000-0000-000037110000}"/>
    <cellStyle name="Normal 2 4 2 20 2 8" xfId="3955" xr:uid="{00000000-0005-0000-0000-000038110000}"/>
    <cellStyle name="Normal 2 4 2 20 2 8 2" xfId="21817" xr:uid="{00000000-0005-0000-0000-000039110000}"/>
    <cellStyle name="Normal 2 4 2 20 2 9" xfId="3956" xr:uid="{00000000-0005-0000-0000-00003A110000}"/>
    <cellStyle name="Normal 2 4 2 20 2 9 2" xfId="21818" xr:uid="{00000000-0005-0000-0000-00003B110000}"/>
    <cellStyle name="Normal 2 4 2 20 3" xfId="3957" xr:uid="{00000000-0005-0000-0000-00003C110000}"/>
    <cellStyle name="Normal 2 4 2 20 3 2" xfId="21819" xr:uid="{00000000-0005-0000-0000-00003D110000}"/>
    <cellStyle name="Normal 2 4 2 20 4" xfId="3958" xr:uid="{00000000-0005-0000-0000-00003E110000}"/>
    <cellStyle name="Normal 2 4 2 20 4 2" xfId="21820" xr:uid="{00000000-0005-0000-0000-00003F110000}"/>
    <cellStyle name="Normal 2 4 2 20 5" xfId="3959" xr:uid="{00000000-0005-0000-0000-000040110000}"/>
    <cellStyle name="Normal 2 4 2 20 5 2" xfId="21821" xr:uid="{00000000-0005-0000-0000-000041110000}"/>
    <cellStyle name="Normal 2 4 2 20 6" xfId="3960" xr:uid="{00000000-0005-0000-0000-000042110000}"/>
    <cellStyle name="Normal 2 4 2 20 6 2" xfId="21822" xr:uid="{00000000-0005-0000-0000-000043110000}"/>
    <cellStyle name="Normal 2 4 2 20 7" xfId="3961" xr:uid="{00000000-0005-0000-0000-000044110000}"/>
    <cellStyle name="Normal 2 4 2 20 7 2" xfId="21823" xr:uid="{00000000-0005-0000-0000-000045110000}"/>
    <cellStyle name="Normal 2 4 2 20 8" xfId="3962" xr:uid="{00000000-0005-0000-0000-000046110000}"/>
    <cellStyle name="Normal 2 4 2 20 8 2" xfId="21824" xr:uid="{00000000-0005-0000-0000-000047110000}"/>
    <cellStyle name="Normal 2 4 2 20 9" xfId="3963" xr:uid="{00000000-0005-0000-0000-000048110000}"/>
    <cellStyle name="Normal 2 4 2 20 9 2" xfId="21825" xr:uid="{00000000-0005-0000-0000-000049110000}"/>
    <cellStyle name="Normal 2 4 2 21" xfId="3964" xr:uid="{00000000-0005-0000-0000-00004A110000}"/>
    <cellStyle name="Normal 2 4 2 21 10" xfId="3965" xr:uid="{00000000-0005-0000-0000-00004B110000}"/>
    <cellStyle name="Normal 2 4 2 21 10 2" xfId="21827" xr:uid="{00000000-0005-0000-0000-00004C110000}"/>
    <cellStyle name="Normal 2 4 2 21 11" xfId="3966" xr:uid="{00000000-0005-0000-0000-00004D110000}"/>
    <cellStyle name="Normal 2 4 2 21 11 2" xfId="21828" xr:uid="{00000000-0005-0000-0000-00004E110000}"/>
    <cellStyle name="Normal 2 4 2 21 12" xfId="3967" xr:uid="{00000000-0005-0000-0000-00004F110000}"/>
    <cellStyle name="Normal 2 4 2 21 12 2" xfId="21829" xr:uid="{00000000-0005-0000-0000-000050110000}"/>
    <cellStyle name="Normal 2 4 2 21 13" xfId="3968" xr:uid="{00000000-0005-0000-0000-000051110000}"/>
    <cellStyle name="Normal 2 4 2 21 13 2" xfId="21830" xr:uid="{00000000-0005-0000-0000-000052110000}"/>
    <cellStyle name="Normal 2 4 2 21 14" xfId="3969" xr:uid="{00000000-0005-0000-0000-000053110000}"/>
    <cellStyle name="Normal 2 4 2 21 14 2" xfId="21831" xr:uid="{00000000-0005-0000-0000-000054110000}"/>
    <cellStyle name="Normal 2 4 2 21 15" xfId="3970" xr:uid="{00000000-0005-0000-0000-000055110000}"/>
    <cellStyle name="Normal 2 4 2 21 15 2" xfId="21832" xr:uid="{00000000-0005-0000-0000-000056110000}"/>
    <cellStyle name="Normal 2 4 2 21 16" xfId="21826" xr:uid="{00000000-0005-0000-0000-000057110000}"/>
    <cellStyle name="Normal 2 4 2 21 2" xfId="3971" xr:uid="{00000000-0005-0000-0000-000058110000}"/>
    <cellStyle name="Normal 2 4 2 21 2 10" xfId="3972" xr:uid="{00000000-0005-0000-0000-000059110000}"/>
    <cellStyle name="Normal 2 4 2 21 2 10 2" xfId="21834" xr:uid="{00000000-0005-0000-0000-00005A110000}"/>
    <cellStyle name="Normal 2 4 2 21 2 11" xfId="3973" xr:uid="{00000000-0005-0000-0000-00005B110000}"/>
    <cellStyle name="Normal 2 4 2 21 2 11 2" xfId="21835" xr:uid="{00000000-0005-0000-0000-00005C110000}"/>
    <cellStyle name="Normal 2 4 2 21 2 12" xfId="3974" xr:uid="{00000000-0005-0000-0000-00005D110000}"/>
    <cellStyle name="Normal 2 4 2 21 2 12 2" xfId="21836" xr:uid="{00000000-0005-0000-0000-00005E110000}"/>
    <cellStyle name="Normal 2 4 2 21 2 13" xfId="3975" xr:uid="{00000000-0005-0000-0000-00005F110000}"/>
    <cellStyle name="Normal 2 4 2 21 2 13 2" xfId="21837" xr:uid="{00000000-0005-0000-0000-000060110000}"/>
    <cellStyle name="Normal 2 4 2 21 2 14" xfId="3976" xr:uid="{00000000-0005-0000-0000-000061110000}"/>
    <cellStyle name="Normal 2 4 2 21 2 14 2" xfId="21838" xr:uid="{00000000-0005-0000-0000-000062110000}"/>
    <cellStyle name="Normal 2 4 2 21 2 15" xfId="21833" xr:uid="{00000000-0005-0000-0000-000063110000}"/>
    <cellStyle name="Normal 2 4 2 21 2 2" xfId="3977" xr:uid="{00000000-0005-0000-0000-000064110000}"/>
    <cellStyle name="Normal 2 4 2 21 2 2 2" xfId="21839" xr:uid="{00000000-0005-0000-0000-000065110000}"/>
    <cellStyle name="Normal 2 4 2 21 2 3" xfId="3978" xr:uid="{00000000-0005-0000-0000-000066110000}"/>
    <cellStyle name="Normal 2 4 2 21 2 3 2" xfId="21840" xr:uid="{00000000-0005-0000-0000-000067110000}"/>
    <cellStyle name="Normal 2 4 2 21 2 4" xfId="3979" xr:uid="{00000000-0005-0000-0000-000068110000}"/>
    <cellStyle name="Normal 2 4 2 21 2 4 2" xfId="21841" xr:uid="{00000000-0005-0000-0000-000069110000}"/>
    <cellStyle name="Normal 2 4 2 21 2 5" xfId="3980" xr:uid="{00000000-0005-0000-0000-00006A110000}"/>
    <cellStyle name="Normal 2 4 2 21 2 5 2" xfId="21842" xr:uid="{00000000-0005-0000-0000-00006B110000}"/>
    <cellStyle name="Normal 2 4 2 21 2 6" xfId="3981" xr:uid="{00000000-0005-0000-0000-00006C110000}"/>
    <cellStyle name="Normal 2 4 2 21 2 6 2" xfId="21843" xr:uid="{00000000-0005-0000-0000-00006D110000}"/>
    <cellStyle name="Normal 2 4 2 21 2 7" xfId="3982" xr:uid="{00000000-0005-0000-0000-00006E110000}"/>
    <cellStyle name="Normal 2 4 2 21 2 7 2" xfId="21844" xr:uid="{00000000-0005-0000-0000-00006F110000}"/>
    <cellStyle name="Normal 2 4 2 21 2 8" xfId="3983" xr:uid="{00000000-0005-0000-0000-000070110000}"/>
    <cellStyle name="Normal 2 4 2 21 2 8 2" xfId="21845" xr:uid="{00000000-0005-0000-0000-000071110000}"/>
    <cellStyle name="Normal 2 4 2 21 2 9" xfId="3984" xr:uid="{00000000-0005-0000-0000-000072110000}"/>
    <cellStyle name="Normal 2 4 2 21 2 9 2" xfId="21846" xr:uid="{00000000-0005-0000-0000-000073110000}"/>
    <cellStyle name="Normal 2 4 2 21 3" xfId="3985" xr:uid="{00000000-0005-0000-0000-000074110000}"/>
    <cellStyle name="Normal 2 4 2 21 3 2" xfId="21847" xr:uid="{00000000-0005-0000-0000-000075110000}"/>
    <cellStyle name="Normal 2 4 2 21 4" xfId="3986" xr:uid="{00000000-0005-0000-0000-000076110000}"/>
    <cellStyle name="Normal 2 4 2 21 4 2" xfId="21848" xr:uid="{00000000-0005-0000-0000-000077110000}"/>
    <cellStyle name="Normal 2 4 2 21 5" xfId="3987" xr:uid="{00000000-0005-0000-0000-000078110000}"/>
    <cellStyle name="Normal 2 4 2 21 5 2" xfId="21849" xr:uid="{00000000-0005-0000-0000-000079110000}"/>
    <cellStyle name="Normal 2 4 2 21 6" xfId="3988" xr:uid="{00000000-0005-0000-0000-00007A110000}"/>
    <cellStyle name="Normal 2 4 2 21 6 2" xfId="21850" xr:uid="{00000000-0005-0000-0000-00007B110000}"/>
    <cellStyle name="Normal 2 4 2 21 7" xfId="3989" xr:uid="{00000000-0005-0000-0000-00007C110000}"/>
    <cellStyle name="Normal 2 4 2 21 7 2" xfId="21851" xr:uid="{00000000-0005-0000-0000-00007D110000}"/>
    <cellStyle name="Normal 2 4 2 21 8" xfId="3990" xr:uid="{00000000-0005-0000-0000-00007E110000}"/>
    <cellStyle name="Normal 2 4 2 21 8 2" xfId="21852" xr:uid="{00000000-0005-0000-0000-00007F110000}"/>
    <cellStyle name="Normal 2 4 2 21 9" xfId="3991" xr:uid="{00000000-0005-0000-0000-000080110000}"/>
    <cellStyle name="Normal 2 4 2 21 9 2" xfId="21853" xr:uid="{00000000-0005-0000-0000-000081110000}"/>
    <cellStyle name="Normal 2 4 2 22" xfId="3992" xr:uid="{00000000-0005-0000-0000-000082110000}"/>
    <cellStyle name="Normal 2 4 2 22 10" xfId="3993" xr:uid="{00000000-0005-0000-0000-000083110000}"/>
    <cellStyle name="Normal 2 4 2 22 10 2" xfId="21855" xr:uid="{00000000-0005-0000-0000-000084110000}"/>
    <cellStyle name="Normal 2 4 2 22 11" xfId="3994" xr:uid="{00000000-0005-0000-0000-000085110000}"/>
    <cellStyle name="Normal 2 4 2 22 11 2" xfId="21856" xr:uid="{00000000-0005-0000-0000-000086110000}"/>
    <cellStyle name="Normal 2 4 2 22 12" xfId="3995" xr:uid="{00000000-0005-0000-0000-000087110000}"/>
    <cellStyle name="Normal 2 4 2 22 12 2" xfId="21857" xr:uid="{00000000-0005-0000-0000-000088110000}"/>
    <cellStyle name="Normal 2 4 2 22 13" xfId="3996" xr:uid="{00000000-0005-0000-0000-000089110000}"/>
    <cellStyle name="Normal 2 4 2 22 13 2" xfId="21858" xr:uid="{00000000-0005-0000-0000-00008A110000}"/>
    <cellStyle name="Normal 2 4 2 22 14" xfId="3997" xr:uid="{00000000-0005-0000-0000-00008B110000}"/>
    <cellStyle name="Normal 2 4 2 22 14 2" xfId="21859" xr:uid="{00000000-0005-0000-0000-00008C110000}"/>
    <cellStyle name="Normal 2 4 2 22 15" xfId="21854" xr:uid="{00000000-0005-0000-0000-00008D110000}"/>
    <cellStyle name="Normal 2 4 2 22 2" xfId="3998" xr:uid="{00000000-0005-0000-0000-00008E110000}"/>
    <cellStyle name="Normal 2 4 2 22 2 2" xfId="21860" xr:uid="{00000000-0005-0000-0000-00008F110000}"/>
    <cellStyle name="Normal 2 4 2 22 3" xfId="3999" xr:uid="{00000000-0005-0000-0000-000090110000}"/>
    <cellStyle name="Normal 2 4 2 22 3 2" xfId="21861" xr:uid="{00000000-0005-0000-0000-000091110000}"/>
    <cellStyle name="Normal 2 4 2 22 4" xfId="4000" xr:uid="{00000000-0005-0000-0000-000092110000}"/>
    <cellStyle name="Normal 2 4 2 22 4 2" xfId="21862" xr:uid="{00000000-0005-0000-0000-000093110000}"/>
    <cellStyle name="Normal 2 4 2 22 5" xfId="4001" xr:uid="{00000000-0005-0000-0000-000094110000}"/>
    <cellStyle name="Normal 2 4 2 22 5 2" xfId="21863" xr:uid="{00000000-0005-0000-0000-000095110000}"/>
    <cellStyle name="Normal 2 4 2 22 6" xfId="4002" xr:uid="{00000000-0005-0000-0000-000096110000}"/>
    <cellStyle name="Normal 2 4 2 22 6 2" xfId="21864" xr:uid="{00000000-0005-0000-0000-000097110000}"/>
    <cellStyle name="Normal 2 4 2 22 7" xfId="4003" xr:uid="{00000000-0005-0000-0000-000098110000}"/>
    <cellStyle name="Normal 2 4 2 22 7 2" xfId="21865" xr:uid="{00000000-0005-0000-0000-000099110000}"/>
    <cellStyle name="Normal 2 4 2 22 8" xfId="4004" xr:uid="{00000000-0005-0000-0000-00009A110000}"/>
    <cellStyle name="Normal 2 4 2 22 8 2" xfId="21866" xr:uid="{00000000-0005-0000-0000-00009B110000}"/>
    <cellStyle name="Normal 2 4 2 22 9" xfId="4005" xr:uid="{00000000-0005-0000-0000-00009C110000}"/>
    <cellStyle name="Normal 2 4 2 22 9 2" xfId="21867" xr:uid="{00000000-0005-0000-0000-00009D110000}"/>
    <cellStyle name="Normal 2 4 2 23" xfId="4006" xr:uid="{00000000-0005-0000-0000-00009E110000}"/>
    <cellStyle name="Normal 2 4 2 23 10" xfId="4007" xr:uid="{00000000-0005-0000-0000-00009F110000}"/>
    <cellStyle name="Normal 2 4 2 23 10 2" xfId="21869" xr:uid="{00000000-0005-0000-0000-0000A0110000}"/>
    <cellStyle name="Normal 2 4 2 23 11" xfId="4008" xr:uid="{00000000-0005-0000-0000-0000A1110000}"/>
    <cellStyle name="Normal 2 4 2 23 11 2" xfId="21870" xr:uid="{00000000-0005-0000-0000-0000A2110000}"/>
    <cellStyle name="Normal 2 4 2 23 12" xfId="4009" xr:uid="{00000000-0005-0000-0000-0000A3110000}"/>
    <cellStyle name="Normal 2 4 2 23 12 2" xfId="21871" xr:uid="{00000000-0005-0000-0000-0000A4110000}"/>
    <cellStyle name="Normal 2 4 2 23 13" xfId="4010" xr:uid="{00000000-0005-0000-0000-0000A5110000}"/>
    <cellStyle name="Normal 2 4 2 23 13 2" xfId="21872" xr:uid="{00000000-0005-0000-0000-0000A6110000}"/>
    <cellStyle name="Normal 2 4 2 23 14" xfId="4011" xr:uid="{00000000-0005-0000-0000-0000A7110000}"/>
    <cellStyle name="Normal 2 4 2 23 14 2" xfId="21873" xr:uid="{00000000-0005-0000-0000-0000A8110000}"/>
    <cellStyle name="Normal 2 4 2 23 15" xfId="21868" xr:uid="{00000000-0005-0000-0000-0000A9110000}"/>
    <cellStyle name="Normal 2 4 2 23 2" xfId="4012" xr:uid="{00000000-0005-0000-0000-0000AA110000}"/>
    <cellStyle name="Normal 2 4 2 23 2 2" xfId="21874" xr:uid="{00000000-0005-0000-0000-0000AB110000}"/>
    <cellStyle name="Normal 2 4 2 23 3" xfId="4013" xr:uid="{00000000-0005-0000-0000-0000AC110000}"/>
    <cellStyle name="Normal 2 4 2 23 3 2" xfId="21875" xr:uid="{00000000-0005-0000-0000-0000AD110000}"/>
    <cellStyle name="Normal 2 4 2 23 4" xfId="4014" xr:uid="{00000000-0005-0000-0000-0000AE110000}"/>
    <cellStyle name="Normal 2 4 2 23 4 2" xfId="21876" xr:uid="{00000000-0005-0000-0000-0000AF110000}"/>
    <cellStyle name="Normal 2 4 2 23 5" xfId="4015" xr:uid="{00000000-0005-0000-0000-0000B0110000}"/>
    <cellStyle name="Normal 2 4 2 23 5 2" xfId="21877" xr:uid="{00000000-0005-0000-0000-0000B1110000}"/>
    <cellStyle name="Normal 2 4 2 23 6" xfId="4016" xr:uid="{00000000-0005-0000-0000-0000B2110000}"/>
    <cellStyle name="Normal 2 4 2 23 6 2" xfId="21878" xr:uid="{00000000-0005-0000-0000-0000B3110000}"/>
    <cellStyle name="Normal 2 4 2 23 7" xfId="4017" xr:uid="{00000000-0005-0000-0000-0000B4110000}"/>
    <cellStyle name="Normal 2 4 2 23 7 2" xfId="21879" xr:uid="{00000000-0005-0000-0000-0000B5110000}"/>
    <cellStyle name="Normal 2 4 2 23 8" xfId="4018" xr:uid="{00000000-0005-0000-0000-0000B6110000}"/>
    <cellStyle name="Normal 2 4 2 23 8 2" xfId="21880" xr:uid="{00000000-0005-0000-0000-0000B7110000}"/>
    <cellStyle name="Normal 2 4 2 23 9" xfId="4019" xr:uid="{00000000-0005-0000-0000-0000B8110000}"/>
    <cellStyle name="Normal 2 4 2 23 9 2" xfId="21881" xr:uid="{00000000-0005-0000-0000-0000B9110000}"/>
    <cellStyle name="Normal 2 4 2 24" xfId="4020" xr:uid="{00000000-0005-0000-0000-0000BA110000}"/>
    <cellStyle name="Normal 2 4 2 24 10" xfId="4021" xr:uid="{00000000-0005-0000-0000-0000BB110000}"/>
    <cellStyle name="Normal 2 4 2 24 10 2" xfId="21883" xr:uid="{00000000-0005-0000-0000-0000BC110000}"/>
    <cellStyle name="Normal 2 4 2 24 11" xfId="4022" xr:uid="{00000000-0005-0000-0000-0000BD110000}"/>
    <cellStyle name="Normal 2 4 2 24 11 2" xfId="21884" xr:uid="{00000000-0005-0000-0000-0000BE110000}"/>
    <cellStyle name="Normal 2 4 2 24 12" xfId="4023" xr:uid="{00000000-0005-0000-0000-0000BF110000}"/>
    <cellStyle name="Normal 2 4 2 24 12 2" xfId="21885" xr:uid="{00000000-0005-0000-0000-0000C0110000}"/>
    <cellStyle name="Normal 2 4 2 24 13" xfId="4024" xr:uid="{00000000-0005-0000-0000-0000C1110000}"/>
    <cellStyle name="Normal 2 4 2 24 13 2" xfId="21886" xr:uid="{00000000-0005-0000-0000-0000C2110000}"/>
    <cellStyle name="Normal 2 4 2 24 14" xfId="4025" xr:uid="{00000000-0005-0000-0000-0000C3110000}"/>
    <cellStyle name="Normal 2 4 2 24 14 2" xfId="21887" xr:uid="{00000000-0005-0000-0000-0000C4110000}"/>
    <cellStyle name="Normal 2 4 2 24 15" xfId="21882" xr:uid="{00000000-0005-0000-0000-0000C5110000}"/>
    <cellStyle name="Normal 2 4 2 24 2" xfId="4026" xr:uid="{00000000-0005-0000-0000-0000C6110000}"/>
    <cellStyle name="Normal 2 4 2 24 2 2" xfId="21888" xr:uid="{00000000-0005-0000-0000-0000C7110000}"/>
    <cellStyle name="Normal 2 4 2 24 3" xfId="4027" xr:uid="{00000000-0005-0000-0000-0000C8110000}"/>
    <cellStyle name="Normal 2 4 2 24 3 2" xfId="21889" xr:uid="{00000000-0005-0000-0000-0000C9110000}"/>
    <cellStyle name="Normal 2 4 2 24 4" xfId="4028" xr:uid="{00000000-0005-0000-0000-0000CA110000}"/>
    <cellStyle name="Normal 2 4 2 24 4 2" xfId="21890" xr:uid="{00000000-0005-0000-0000-0000CB110000}"/>
    <cellStyle name="Normal 2 4 2 24 5" xfId="4029" xr:uid="{00000000-0005-0000-0000-0000CC110000}"/>
    <cellStyle name="Normal 2 4 2 24 5 2" xfId="21891" xr:uid="{00000000-0005-0000-0000-0000CD110000}"/>
    <cellStyle name="Normal 2 4 2 24 6" xfId="4030" xr:uid="{00000000-0005-0000-0000-0000CE110000}"/>
    <cellStyle name="Normal 2 4 2 24 6 2" xfId="21892" xr:uid="{00000000-0005-0000-0000-0000CF110000}"/>
    <cellStyle name="Normal 2 4 2 24 7" xfId="4031" xr:uid="{00000000-0005-0000-0000-0000D0110000}"/>
    <cellStyle name="Normal 2 4 2 24 7 2" xfId="21893" xr:uid="{00000000-0005-0000-0000-0000D1110000}"/>
    <cellStyle name="Normal 2 4 2 24 8" xfId="4032" xr:uid="{00000000-0005-0000-0000-0000D2110000}"/>
    <cellStyle name="Normal 2 4 2 24 8 2" xfId="21894" xr:uid="{00000000-0005-0000-0000-0000D3110000}"/>
    <cellStyle name="Normal 2 4 2 24 9" xfId="4033" xr:uid="{00000000-0005-0000-0000-0000D4110000}"/>
    <cellStyle name="Normal 2 4 2 24 9 2" xfId="21895" xr:uid="{00000000-0005-0000-0000-0000D5110000}"/>
    <cellStyle name="Normal 2 4 2 25" xfId="4034" xr:uid="{00000000-0005-0000-0000-0000D6110000}"/>
    <cellStyle name="Normal 2 4 2 25 10" xfId="4035" xr:uid="{00000000-0005-0000-0000-0000D7110000}"/>
    <cellStyle name="Normal 2 4 2 25 10 2" xfId="21897" xr:uid="{00000000-0005-0000-0000-0000D8110000}"/>
    <cellStyle name="Normal 2 4 2 25 11" xfId="4036" xr:uid="{00000000-0005-0000-0000-0000D9110000}"/>
    <cellStyle name="Normal 2 4 2 25 11 2" xfId="21898" xr:uid="{00000000-0005-0000-0000-0000DA110000}"/>
    <cellStyle name="Normal 2 4 2 25 12" xfId="4037" xr:uid="{00000000-0005-0000-0000-0000DB110000}"/>
    <cellStyle name="Normal 2 4 2 25 12 2" xfId="21899" xr:uid="{00000000-0005-0000-0000-0000DC110000}"/>
    <cellStyle name="Normal 2 4 2 25 13" xfId="4038" xr:uid="{00000000-0005-0000-0000-0000DD110000}"/>
    <cellStyle name="Normal 2 4 2 25 13 2" xfId="21900" xr:uid="{00000000-0005-0000-0000-0000DE110000}"/>
    <cellStyle name="Normal 2 4 2 25 14" xfId="4039" xr:uid="{00000000-0005-0000-0000-0000DF110000}"/>
    <cellStyle name="Normal 2 4 2 25 14 2" xfId="21901" xr:uid="{00000000-0005-0000-0000-0000E0110000}"/>
    <cellStyle name="Normal 2 4 2 25 15" xfId="21896" xr:uid="{00000000-0005-0000-0000-0000E1110000}"/>
    <cellStyle name="Normal 2 4 2 25 2" xfId="4040" xr:uid="{00000000-0005-0000-0000-0000E2110000}"/>
    <cellStyle name="Normal 2 4 2 25 2 2" xfId="21902" xr:uid="{00000000-0005-0000-0000-0000E3110000}"/>
    <cellStyle name="Normal 2 4 2 25 3" xfId="4041" xr:uid="{00000000-0005-0000-0000-0000E4110000}"/>
    <cellStyle name="Normal 2 4 2 25 3 2" xfId="21903" xr:uid="{00000000-0005-0000-0000-0000E5110000}"/>
    <cellStyle name="Normal 2 4 2 25 4" xfId="4042" xr:uid="{00000000-0005-0000-0000-0000E6110000}"/>
    <cellStyle name="Normal 2 4 2 25 4 2" xfId="21904" xr:uid="{00000000-0005-0000-0000-0000E7110000}"/>
    <cellStyle name="Normal 2 4 2 25 5" xfId="4043" xr:uid="{00000000-0005-0000-0000-0000E8110000}"/>
    <cellStyle name="Normal 2 4 2 25 5 2" xfId="21905" xr:uid="{00000000-0005-0000-0000-0000E9110000}"/>
    <cellStyle name="Normal 2 4 2 25 6" xfId="4044" xr:uid="{00000000-0005-0000-0000-0000EA110000}"/>
    <cellStyle name="Normal 2 4 2 25 6 2" xfId="21906" xr:uid="{00000000-0005-0000-0000-0000EB110000}"/>
    <cellStyle name="Normal 2 4 2 25 7" xfId="4045" xr:uid="{00000000-0005-0000-0000-0000EC110000}"/>
    <cellStyle name="Normal 2 4 2 25 7 2" xfId="21907" xr:uid="{00000000-0005-0000-0000-0000ED110000}"/>
    <cellStyle name="Normal 2 4 2 25 8" xfId="4046" xr:uid="{00000000-0005-0000-0000-0000EE110000}"/>
    <cellStyle name="Normal 2 4 2 25 8 2" xfId="21908" xr:uid="{00000000-0005-0000-0000-0000EF110000}"/>
    <cellStyle name="Normal 2 4 2 25 9" xfId="4047" xr:uid="{00000000-0005-0000-0000-0000F0110000}"/>
    <cellStyle name="Normal 2 4 2 25 9 2" xfId="21909" xr:uid="{00000000-0005-0000-0000-0000F1110000}"/>
    <cellStyle name="Normal 2 4 2 26" xfId="4048" xr:uid="{00000000-0005-0000-0000-0000F2110000}"/>
    <cellStyle name="Normal 2 4 2 26 10" xfId="4049" xr:uid="{00000000-0005-0000-0000-0000F3110000}"/>
    <cellStyle name="Normal 2 4 2 26 10 2" xfId="21911" xr:uid="{00000000-0005-0000-0000-0000F4110000}"/>
    <cellStyle name="Normal 2 4 2 26 11" xfId="4050" xr:uid="{00000000-0005-0000-0000-0000F5110000}"/>
    <cellStyle name="Normal 2 4 2 26 11 2" xfId="21912" xr:uid="{00000000-0005-0000-0000-0000F6110000}"/>
    <cellStyle name="Normal 2 4 2 26 12" xfId="4051" xr:uid="{00000000-0005-0000-0000-0000F7110000}"/>
    <cellStyle name="Normal 2 4 2 26 12 2" xfId="21913" xr:uid="{00000000-0005-0000-0000-0000F8110000}"/>
    <cellStyle name="Normal 2 4 2 26 13" xfId="4052" xr:uid="{00000000-0005-0000-0000-0000F9110000}"/>
    <cellStyle name="Normal 2 4 2 26 13 2" xfId="21914" xr:uid="{00000000-0005-0000-0000-0000FA110000}"/>
    <cellStyle name="Normal 2 4 2 26 14" xfId="4053" xr:uid="{00000000-0005-0000-0000-0000FB110000}"/>
    <cellStyle name="Normal 2 4 2 26 14 2" xfId="21915" xr:uid="{00000000-0005-0000-0000-0000FC110000}"/>
    <cellStyle name="Normal 2 4 2 26 15" xfId="21910" xr:uid="{00000000-0005-0000-0000-0000FD110000}"/>
    <cellStyle name="Normal 2 4 2 26 2" xfId="4054" xr:uid="{00000000-0005-0000-0000-0000FE110000}"/>
    <cellStyle name="Normal 2 4 2 26 2 2" xfId="21916" xr:uid="{00000000-0005-0000-0000-0000FF110000}"/>
    <cellStyle name="Normal 2 4 2 26 3" xfId="4055" xr:uid="{00000000-0005-0000-0000-000000120000}"/>
    <cellStyle name="Normal 2 4 2 26 3 2" xfId="21917" xr:uid="{00000000-0005-0000-0000-000001120000}"/>
    <cellStyle name="Normal 2 4 2 26 4" xfId="4056" xr:uid="{00000000-0005-0000-0000-000002120000}"/>
    <cellStyle name="Normal 2 4 2 26 4 2" xfId="21918" xr:uid="{00000000-0005-0000-0000-000003120000}"/>
    <cellStyle name="Normal 2 4 2 26 5" xfId="4057" xr:uid="{00000000-0005-0000-0000-000004120000}"/>
    <cellStyle name="Normal 2 4 2 26 5 2" xfId="21919" xr:uid="{00000000-0005-0000-0000-000005120000}"/>
    <cellStyle name="Normal 2 4 2 26 6" xfId="4058" xr:uid="{00000000-0005-0000-0000-000006120000}"/>
    <cellStyle name="Normal 2 4 2 26 6 2" xfId="21920" xr:uid="{00000000-0005-0000-0000-000007120000}"/>
    <cellStyle name="Normal 2 4 2 26 7" xfId="4059" xr:uid="{00000000-0005-0000-0000-000008120000}"/>
    <cellStyle name="Normal 2 4 2 26 7 2" xfId="21921" xr:uid="{00000000-0005-0000-0000-000009120000}"/>
    <cellStyle name="Normal 2 4 2 26 8" xfId="4060" xr:uid="{00000000-0005-0000-0000-00000A120000}"/>
    <cellStyle name="Normal 2 4 2 26 8 2" xfId="21922" xr:uid="{00000000-0005-0000-0000-00000B120000}"/>
    <cellStyle name="Normal 2 4 2 26 9" xfId="4061" xr:uid="{00000000-0005-0000-0000-00000C120000}"/>
    <cellStyle name="Normal 2 4 2 26 9 2" xfId="21923" xr:uid="{00000000-0005-0000-0000-00000D120000}"/>
    <cellStyle name="Normal 2 4 2 27" xfId="4062" xr:uid="{00000000-0005-0000-0000-00000E120000}"/>
    <cellStyle name="Normal 2 4 2 27 10" xfId="4063" xr:uid="{00000000-0005-0000-0000-00000F120000}"/>
    <cellStyle name="Normal 2 4 2 27 10 2" xfId="21925" xr:uid="{00000000-0005-0000-0000-000010120000}"/>
    <cellStyle name="Normal 2 4 2 27 11" xfId="4064" xr:uid="{00000000-0005-0000-0000-000011120000}"/>
    <cellStyle name="Normal 2 4 2 27 11 2" xfId="21926" xr:uid="{00000000-0005-0000-0000-000012120000}"/>
    <cellStyle name="Normal 2 4 2 27 12" xfId="4065" xr:uid="{00000000-0005-0000-0000-000013120000}"/>
    <cellStyle name="Normal 2 4 2 27 12 2" xfId="21927" xr:uid="{00000000-0005-0000-0000-000014120000}"/>
    <cellStyle name="Normal 2 4 2 27 13" xfId="4066" xr:uid="{00000000-0005-0000-0000-000015120000}"/>
    <cellStyle name="Normal 2 4 2 27 13 2" xfId="21928" xr:uid="{00000000-0005-0000-0000-000016120000}"/>
    <cellStyle name="Normal 2 4 2 27 14" xfId="4067" xr:uid="{00000000-0005-0000-0000-000017120000}"/>
    <cellStyle name="Normal 2 4 2 27 14 2" xfId="21929" xr:uid="{00000000-0005-0000-0000-000018120000}"/>
    <cellStyle name="Normal 2 4 2 27 15" xfId="21924" xr:uid="{00000000-0005-0000-0000-000019120000}"/>
    <cellStyle name="Normal 2 4 2 27 2" xfId="4068" xr:uid="{00000000-0005-0000-0000-00001A120000}"/>
    <cellStyle name="Normal 2 4 2 27 2 2" xfId="21930" xr:uid="{00000000-0005-0000-0000-00001B120000}"/>
    <cellStyle name="Normal 2 4 2 27 3" xfId="4069" xr:uid="{00000000-0005-0000-0000-00001C120000}"/>
    <cellStyle name="Normal 2 4 2 27 3 2" xfId="21931" xr:uid="{00000000-0005-0000-0000-00001D120000}"/>
    <cellStyle name="Normal 2 4 2 27 4" xfId="4070" xr:uid="{00000000-0005-0000-0000-00001E120000}"/>
    <cellStyle name="Normal 2 4 2 27 4 2" xfId="21932" xr:uid="{00000000-0005-0000-0000-00001F120000}"/>
    <cellStyle name="Normal 2 4 2 27 5" xfId="4071" xr:uid="{00000000-0005-0000-0000-000020120000}"/>
    <cellStyle name="Normal 2 4 2 27 5 2" xfId="21933" xr:uid="{00000000-0005-0000-0000-000021120000}"/>
    <cellStyle name="Normal 2 4 2 27 6" xfId="4072" xr:uid="{00000000-0005-0000-0000-000022120000}"/>
    <cellStyle name="Normal 2 4 2 27 6 2" xfId="21934" xr:uid="{00000000-0005-0000-0000-000023120000}"/>
    <cellStyle name="Normal 2 4 2 27 7" xfId="4073" xr:uid="{00000000-0005-0000-0000-000024120000}"/>
    <cellStyle name="Normal 2 4 2 27 7 2" xfId="21935" xr:uid="{00000000-0005-0000-0000-000025120000}"/>
    <cellStyle name="Normal 2 4 2 27 8" xfId="4074" xr:uid="{00000000-0005-0000-0000-000026120000}"/>
    <cellStyle name="Normal 2 4 2 27 8 2" xfId="21936" xr:uid="{00000000-0005-0000-0000-000027120000}"/>
    <cellStyle name="Normal 2 4 2 27 9" xfId="4075" xr:uid="{00000000-0005-0000-0000-000028120000}"/>
    <cellStyle name="Normal 2 4 2 27 9 2" xfId="21937" xr:uid="{00000000-0005-0000-0000-000029120000}"/>
    <cellStyle name="Normal 2 4 2 28" xfId="4076" xr:uid="{00000000-0005-0000-0000-00002A120000}"/>
    <cellStyle name="Normal 2 4 2 28 10" xfId="4077" xr:uid="{00000000-0005-0000-0000-00002B120000}"/>
    <cellStyle name="Normal 2 4 2 28 10 2" xfId="21939" xr:uid="{00000000-0005-0000-0000-00002C120000}"/>
    <cellStyle name="Normal 2 4 2 28 11" xfId="4078" xr:uid="{00000000-0005-0000-0000-00002D120000}"/>
    <cellStyle name="Normal 2 4 2 28 11 2" xfId="21940" xr:uid="{00000000-0005-0000-0000-00002E120000}"/>
    <cellStyle name="Normal 2 4 2 28 12" xfId="4079" xr:uid="{00000000-0005-0000-0000-00002F120000}"/>
    <cellStyle name="Normal 2 4 2 28 12 2" xfId="21941" xr:uid="{00000000-0005-0000-0000-000030120000}"/>
    <cellStyle name="Normal 2 4 2 28 13" xfId="4080" xr:uid="{00000000-0005-0000-0000-000031120000}"/>
    <cellStyle name="Normal 2 4 2 28 13 2" xfId="21942" xr:uid="{00000000-0005-0000-0000-000032120000}"/>
    <cellStyle name="Normal 2 4 2 28 14" xfId="4081" xr:uid="{00000000-0005-0000-0000-000033120000}"/>
    <cellStyle name="Normal 2 4 2 28 14 2" xfId="21943" xr:uid="{00000000-0005-0000-0000-000034120000}"/>
    <cellStyle name="Normal 2 4 2 28 15" xfId="21938" xr:uid="{00000000-0005-0000-0000-000035120000}"/>
    <cellStyle name="Normal 2 4 2 28 2" xfId="4082" xr:uid="{00000000-0005-0000-0000-000036120000}"/>
    <cellStyle name="Normal 2 4 2 28 2 2" xfId="21944" xr:uid="{00000000-0005-0000-0000-000037120000}"/>
    <cellStyle name="Normal 2 4 2 28 3" xfId="4083" xr:uid="{00000000-0005-0000-0000-000038120000}"/>
    <cellStyle name="Normal 2 4 2 28 3 2" xfId="21945" xr:uid="{00000000-0005-0000-0000-000039120000}"/>
    <cellStyle name="Normal 2 4 2 28 4" xfId="4084" xr:uid="{00000000-0005-0000-0000-00003A120000}"/>
    <cellStyle name="Normal 2 4 2 28 4 2" xfId="21946" xr:uid="{00000000-0005-0000-0000-00003B120000}"/>
    <cellStyle name="Normal 2 4 2 28 5" xfId="4085" xr:uid="{00000000-0005-0000-0000-00003C120000}"/>
    <cellStyle name="Normal 2 4 2 28 5 2" xfId="21947" xr:uid="{00000000-0005-0000-0000-00003D120000}"/>
    <cellStyle name="Normal 2 4 2 28 6" xfId="4086" xr:uid="{00000000-0005-0000-0000-00003E120000}"/>
    <cellStyle name="Normal 2 4 2 28 6 2" xfId="21948" xr:uid="{00000000-0005-0000-0000-00003F120000}"/>
    <cellStyle name="Normal 2 4 2 28 7" xfId="4087" xr:uid="{00000000-0005-0000-0000-000040120000}"/>
    <cellStyle name="Normal 2 4 2 28 7 2" xfId="21949" xr:uid="{00000000-0005-0000-0000-000041120000}"/>
    <cellStyle name="Normal 2 4 2 28 8" xfId="4088" xr:uid="{00000000-0005-0000-0000-000042120000}"/>
    <cellStyle name="Normal 2 4 2 28 8 2" xfId="21950" xr:uid="{00000000-0005-0000-0000-000043120000}"/>
    <cellStyle name="Normal 2 4 2 28 9" xfId="4089" xr:uid="{00000000-0005-0000-0000-000044120000}"/>
    <cellStyle name="Normal 2 4 2 28 9 2" xfId="21951" xr:uid="{00000000-0005-0000-0000-000045120000}"/>
    <cellStyle name="Normal 2 4 2 29" xfId="4090" xr:uid="{00000000-0005-0000-0000-000046120000}"/>
    <cellStyle name="Normal 2 4 2 29 10" xfId="4091" xr:uid="{00000000-0005-0000-0000-000047120000}"/>
    <cellStyle name="Normal 2 4 2 29 10 2" xfId="21953" xr:uid="{00000000-0005-0000-0000-000048120000}"/>
    <cellStyle name="Normal 2 4 2 29 11" xfId="4092" xr:uid="{00000000-0005-0000-0000-000049120000}"/>
    <cellStyle name="Normal 2 4 2 29 11 2" xfId="21954" xr:uid="{00000000-0005-0000-0000-00004A120000}"/>
    <cellStyle name="Normal 2 4 2 29 12" xfId="4093" xr:uid="{00000000-0005-0000-0000-00004B120000}"/>
    <cellStyle name="Normal 2 4 2 29 12 2" xfId="21955" xr:uid="{00000000-0005-0000-0000-00004C120000}"/>
    <cellStyle name="Normal 2 4 2 29 13" xfId="4094" xr:uid="{00000000-0005-0000-0000-00004D120000}"/>
    <cellStyle name="Normal 2 4 2 29 13 2" xfId="21956" xr:uid="{00000000-0005-0000-0000-00004E120000}"/>
    <cellStyle name="Normal 2 4 2 29 14" xfId="4095" xr:uid="{00000000-0005-0000-0000-00004F120000}"/>
    <cellStyle name="Normal 2 4 2 29 14 2" xfId="21957" xr:uid="{00000000-0005-0000-0000-000050120000}"/>
    <cellStyle name="Normal 2 4 2 29 15" xfId="21952" xr:uid="{00000000-0005-0000-0000-000051120000}"/>
    <cellStyle name="Normal 2 4 2 29 2" xfId="4096" xr:uid="{00000000-0005-0000-0000-000052120000}"/>
    <cellStyle name="Normal 2 4 2 29 2 2" xfId="21958" xr:uid="{00000000-0005-0000-0000-000053120000}"/>
    <cellStyle name="Normal 2 4 2 29 3" xfId="4097" xr:uid="{00000000-0005-0000-0000-000054120000}"/>
    <cellStyle name="Normal 2 4 2 29 3 2" xfId="21959" xr:uid="{00000000-0005-0000-0000-000055120000}"/>
    <cellStyle name="Normal 2 4 2 29 4" xfId="4098" xr:uid="{00000000-0005-0000-0000-000056120000}"/>
    <cellStyle name="Normal 2 4 2 29 4 2" xfId="21960" xr:uid="{00000000-0005-0000-0000-000057120000}"/>
    <cellStyle name="Normal 2 4 2 29 5" xfId="4099" xr:uid="{00000000-0005-0000-0000-000058120000}"/>
    <cellStyle name="Normal 2 4 2 29 5 2" xfId="21961" xr:uid="{00000000-0005-0000-0000-000059120000}"/>
    <cellStyle name="Normal 2 4 2 29 6" xfId="4100" xr:uid="{00000000-0005-0000-0000-00005A120000}"/>
    <cellStyle name="Normal 2 4 2 29 6 2" xfId="21962" xr:uid="{00000000-0005-0000-0000-00005B120000}"/>
    <cellStyle name="Normal 2 4 2 29 7" xfId="4101" xr:uid="{00000000-0005-0000-0000-00005C120000}"/>
    <cellStyle name="Normal 2 4 2 29 7 2" xfId="21963" xr:uid="{00000000-0005-0000-0000-00005D120000}"/>
    <cellStyle name="Normal 2 4 2 29 8" xfId="4102" xr:uid="{00000000-0005-0000-0000-00005E120000}"/>
    <cellStyle name="Normal 2 4 2 29 8 2" xfId="21964" xr:uid="{00000000-0005-0000-0000-00005F120000}"/>
    <cellStyle name="Normal 2 4 2 29 9" xfId="4103" xr:uid="{00000000-0005-0000-0000-000060120000}"/>
    <cellStyle name="Normal 2 4 2 29 9 2" xfId="21965" xr:uid="{00000000-0005-0000-0000-000061120000}"/>
    <cellStyle name="Normal 2 4 2 3" xfId="4104" xr:uid="{00000000-0005-0000-0000-000062120000}"/>
    <cellStyle name="Normal 2 4 2 3 2" xfId="4105" xr:uid="{00000000-0005-0000-0000-000063120000}"/>
    <cellStyle name="Normal 2 4 2 30" xfId="4106" xr:uid="{00000000-0005-0000-0000-000064120000}"/>
    <cellStyle name="Normal 2 4 2 30 10" xfId="4107" xr:uid="{00000000-0005-0000-0000-000065120000}"/>
    <cellStyle name="Normal 2 4 2 30 10 2" xfId="21967" xr:uid="{00000000-0005-0000-0000-000066120000}"/>
    <cellStyle name="Normal 2 4 2 30 11" xfId="4108" xr:uid="{00000000-0005-0000-0000-000067120000}"/>
    <cellStyle name="Normal 2 4 2 30 11 2" xfId="21968" xr:uid="{00000000-0005-0000-0000-000068120000}"/>
    <cellStyle name="Normal 2 4 2 30 12" xfId="4109" xr:uid="{00000000-0005-0000-0000-000069120000}"/>
    <cellStyle name="Normal 2 4 2 30 12 2" xfId="21969" xr:uid="{00000000-0005-0000-0000-00006A120000}"/>
    <cellStyle name="Normal 2 4 2 30 13" xfId="4110" xr:uid="{00000000-0005-0000-0000-00006B120000}"/>
    <cellStyle name="Normal 2 4 2 30 13 2" xfId="21970" xr:uid="{00000000-0005-0000-0000-00006C120000}"/>
    <cellStyle name="Normal 2 4 2 30 14" xfId="4111" xr:uid="{00000000-0005-0000-0000-00006D120000}"/>
    <cellStyle name="Normal 2 4 2 30 14 2" xfId="21971" xr:uid="{00000000-0005-0000-0000-00006E120000}"/>
    <cellStyle name="Normal 2 4 2 30 15" xfId="21966" xr:uid="{00000000-0005-0000-0000-00006F120000}"/>
    <cellStyle name="Normal 2 4 2 30 2" xfId="4112" xr:uid="{00000000-0005-0000-0000-000070120000}"/>
    <cellStyle name="Normal 2 4 2 30 2 2" xfId="21972" xr:uid="{00000000-0005-0000-0000-000071120000}"/>
    <cellStyle name="Normal 2 4 2 30 3" xfId="4113" xr:uid="{00000000-0005-0000-0000-000072120000}"/>
    <cellStyle name="Normal 2 4 2 30 3 2" xfId="21973" xr:uid="{00000000-0005-0000-0000-000073120000}"/>
    <cellStyle name="Normal 2 4 2 30 4" xfId="4114" xr:uid="{00000000-0005-0000-0000-000074120000}"/>
    <cellStyle name="Normal 2 4 2 30 4 2" xfId="21974" xr:uid="{00000000-0005-0000-0000-000075120000}"/>
    <cellStyle name="Normal 2 4 2 30 5" xfId="4115" xr:uid="{00000000-0005-0000-0000-000076120000}"/>
    <cellStyle name="Normal 2 4 2 30 5 2" xfId="21975" xr:uid="{00000000-0005-0000-0000-000077120000}"/>
    <cellStyle name="Normal 2 4 2 30 6" xfId="4116" xr:uid="{00000000-0005-0000-0000-000078120000}"/>
    <cellStyle name="Normal 2 4 2 30 6 2" xfId="21976" xr:uid="{00000000-0005-0000-0000-000079120000}"/>
    <cellStyle name="Normal 2 4 2 30 7" xfId="4117" xr:uid="{00000000-0005-0000-0000-00007A120000}"/>
    <cellStyle name="Normal 2 4 2 30 7 2" xfId="21977" xr:uid="{00000000-0005-0000-0000-00007B120000}"/>
    <cellStyle name="Normal 2 4 2 30 8" xfId="4118" xr:uid="{00000000-0005-0000-0000-00007C120000}"/>
    <cellStyle name="Normal 2 4 2 30 8 2" xfId="21978" xr:uid="{00000000-0005-0000-0000-00007D120000}"/>
    <cellStyle name="Normal 2 4 2 30 9" xfId="4119" xr:uid="{00000000-0005-0000-0000-00007E120000}"/>
    <cellStyle name="Normal 2 4 2 30 9 2" xfId="21979" xr:uid="{00000000-0005-0000-0000-00007F120000}"/>
    <cellStyle name="Normal 2 4 2 31" xfId="4120" xr:uid="{00000000-0005-0000-0000-000080120000}"/>
    <cellStyle name="Normal 2 4 2 31 10" xfId="4121" xr:uid="{00000000-0005-0000-0000-000081120000}"/>
    <cellStyle name="Normal 2 4 2 31 10 2" xfId="21981" xr:uid="{00000000-0005-0000-0000-000082120000}"/>
    <cellStyle name="Normal 2 4 2 31 11" xfId="4122" xr:uid="{00000000-0005-0000-0000-000083120000}"/>
    <cellStyle name="Normal 2 4 2 31 11 2" xfId="21982" xr:uid="{00000000-0005-0000-0000-000084120000}"/>
    <cellStyle name="Normal 2 4 2 31 12" xfId="4123" xr:uid="{00000000-0005-0000-0000-000085120000}"/>
    <cellStyle name="Normal 2 4 2 31 12 2" xfId="21983" xr:uid="{00000000-0005-0000-0000-000086120000}"/>
    <cellStyle name="Normal 2 4 2 31 13" xfId="4124" xr:uid="{00000000-0005-0000-0000-000087120000}"/>
    <cellStyle name="Normal 2 4 2 31 13 2" xfId="21984" xr:uid="{00000000-0005-0000-0000-000088120000}"/>
    <cellStyle name="Normal 2 4 2 31 14" xfId="4125" xr:uid="{00000000-0005-0000-0000-000089120000}"/>
    <cellStyle name="Normal 2 4 2 31 14 2" xfId="21985" xr:uid="{00000000-0005-0000-0000-00008A120000}"/>
    <cellStyle name="Normal 2 4 2 31 15" xfId="21980" xr:uid="{00000000-0005-0000-0000-00008B120000}"/>
    <cellStyle name="Normal 2 4 2 31 2" xfId="4126" xr:uid="{00000000-0005-0000-0000-00008C120000}"/>
    <cellStyle name="Normal 2 4 2 31 2 2" xfId="21986" xr:uid="{00000000-0005-0000-0000-00008D120000}"/>
    <cellStyle name="Normal 2 4 2 31 3" xfId="4127" xr:uid="{00000000-0005-0000-0000-00008E120000}"/>
    <cellStyle name="Normal 2 4 2 31 3 2" xfId="21987" xr:uid="{00000000-0005-0000-0000-00008F120000}"/>
    <cellStyle name="Normal 2 4 2 31 4" xfId="4128" xr:uid="{00000000-0005-0000-0000-000090120000}"/>
    <cellStyle name="Normal 2 4 2 31 4 2" xfId="21988" xr:uid="{00000000-0005-0000-0000-000091120000}"/>
    <cellStyle name="Normal 2 4 2 31 5" xfId="4129" xr:uid="{00000000-0005-0000-0000-000092120000}"/>
    <cellStyle name="Normal 2 4 2 31 5 2" xfId="21989" xr:uid="{00000000-0005-0000-0000-000093120000}"/>
    <cellStyle name="Normal 2 4 2 31 6" xfId="4130" xr:uid="{00000000-0005-0000-0000-000094120000}"/>
    <cellStyle name="Normal 2 4 2 31 6 2" xfId="21990" xr:uid="{00000000-0005-0000-0000-000095120000}"/>
    <cellStyle name="Normal 2 4 2 31 7" xfId="4131" xr:uid="{00000000-0005-0000-0000-000096120000}"/>
    <cellStyle name="Normal 2 4 2 31 7 2" xfId="21991" xr:uid="{00000000-0005-0000-0000-000097120000}"/>
    <cellStyle name="Normal 2 4 2 31 8" xfId="4132" xr:uid="{00000000-0005-0000-0000-000098120000}"/>
    <cellStyle name="Normal 2 4 2 31 8 2" xfId="21992" xr:uid="{00000000-0005-0000-0000-000099120000}"/>
    <cellStyle name="Normal 2 4 2 31 9" xfId="4133" xr:uid="{00000000-0005-0000-0000-00009A120000}"/>
    <cellStyle name="Normal 2 4 2 31 9 2" xfId="21993" xr:uid="{00000000-0005-0000-0000-00009B120000}"/>
    <cellStyle name="Normal 2 4 2 32" xfId="4134" xr:uid="{00000000-0005-0000-0000-00009C120000}"/>
    <cellStyle name="Normal 2 4 2 33" xfId="4135" xr:uid="{00000000-0005-0000-0000-00009D120000}"/>
    <cellStyle name="Normal 2 4 2 33 2" xfId="21994" xr:uid="{00000000-0005-0000-0000-00009E120000}"/>
    <cellStyle name="Normal 2 4 2 34" xfId="4136" xr:uid="{00000000-0005-0000-0000-00009F120000}"/>
    <cellStyle name="Normal 2 4 2 34 2" xfId="21995" xr:uid="{00000000-0005-0000-0000-0000A0120000}"/>
    <cellStyle name="Normal 2 4 2 35" xfId="4137" xr:uid="{00000000-0005-0000-0000-0000A1120000}"/>
    <cellStyle name="Normal 2 4 2 35 2" xfId="21996" xr:uid="{00000000-0005-0000-0000-0000A2120000}"/>
    <cellStyle name="Normal 2 4 2 36" xfId="4138" xr:uid="{00000000-0005-0000-0000-0000A3120000}"/>
    <cellStyle name="Normal 2 4 2 36 2" xfId="21997" xr:uid="{00000000-0005-0000-0000-0000A4120000}"/>
    <cellStyle name="Normal 2 4 2 37" xfId="4139" xr:uid="{00000000-0005-0000-0000-0000A5120000}"/>
    <cellStyle name="Normal 2 4 2 37 2" xfId="21998" xr:uid="{00000000-0005-0000-0000-0000A6120000}"/>
    <cellStyle name="Normal 2 4 2 38" xfId="4140" xr:uid="{00000000-0005-0000-0000-0000A7120000}"/>
    <cellStyle name="Normal 2 4 2 38 2" xfId="21999" xr:uid="{00000000-0005-0000-0000-0000A8120000}"/>
    <cellStyle name="Normal 2 4 2 39" xfId="4141" xr:uid="{00000000-0005-0000-0000-0000A9120000}"/>
    <cellStyle name="Normal 2 4 2 39 2" xfId="22000" xr:uid="{00000000-0005-0000-0000-0000AA120000}"/>
    <cellStyle name="Normal 2 4 2 4" xfId="4142" xr:uid="{00000000-0005-0000-0000-0000AB120000}"/>
    <cellStyle name="Normal 2 4 2 4 2" xfId="4143" xr:uid="{00000000-0005-0000-0000-0000AC120000}"/>
    <cellStyle name="Normal 2 4 2 40" xfId="4144" xr:uid="{00000000-0005-0000-0000-0000AD120000}"/>
    <cellStyle name="Normal 2 4 2 40 2" xfId="22001" xr:uid="{00000000-0005-0000-0000-0000AE120000}"/>
    <cellStyle name="Normal 2 4 2 41" xfId="4145" xr:uid="{00000000-0005-0000-0000-0000AF120000}"/>
    <cellStyle name="Normal 2 4 2 41 2" xfId="22002" xr:uid="{00000000-0005-0000-0000-0000B0120000}"/>
    <cellStyle name="Normal 2 4 2 42" xfId="4146" xr:uid="{00000000-0005-0000-0000-0000B1120000}"/>
    <cellStyle name="Normal 2 4 2 42 2" xfId="22003" xr:uid="{00000000-0005-0000-0000-0000B2120000}"/>
    <cellStyle name="Normal 2 4 2 43" xfId="4147" xr:uid="{00000000-0005-0000-0000-0000B3120000}"/>
    <cellStyle name="Normal 2 4 2 43 2" xfId="22004" xr:uid="{00000000-0005-0000-0000-0000B4120000}"/>
    <cellStyle name="Normal 2 4 2 44" xfId="4148" xr:uid="{00000000-0005-0000-0000-0000B5120000}"/>
    <cellStyle name="Normal 2 4 2 44 2" xfId="22005" xr:uid="{00000000-0005-0000-0000-0000B6120000}"/>
    <cellStyle name="Normal 2 4 2 45" xfId="4149" xr:uid="{00000000-0005-0000-0000-0000B7120000}"/>
    <cellStyle name="Normal 2 4 2 45 2" xfId="22006" xr:uid="{00000000-0005-0000-0000-0000B8120000}"/>
    <cellStyle name="Normal 2 4 2 46" xfId="37665" xr:uid="{00000000-0005-0000-0000-0000B9120000}"/>
    <cellStyle name="Normal 2 4 2 47" xfId="21755" xr:uid="{00000000-0005-0000-0000-0000BA120000}"/>
    <cellStyle name="Normal 2 4 2 5" xfId="4150" xr:uid="{00000000-0005-0000-0000-0000BB120000}"/>
    <cellStyle name="Normal 2 4 2 5 2" xfId="4151" xr:uid="{00000000-0005-0000-0000-0000BC120000}"/>
    <cellStyle name="Normal 2 4 2 6" xfId="4152" xr:uid="{00000000-0005-0000-0000-0000BD120000}"/>
    <cellStyle name="Normal 2 4 2 6 2" xfId="4153" xr:uid="{00000000-0005-0000-0000-0000BE120000}"/>
    <cellStyle name="Normal 2 4 2 7" xfId="4154" xr:uid="{00000000-0005-0000-0000-0000BF120000}"/>
    <cellStyle name="Normal 2 4 2 7 2" xfId="4155" xr:uid="{00000000-0005-0000-0000-0000C0120000}"/>
    <cellStyle name="Normal 2 4 2 8" xfId="4156" xr:uid="{00000000-0005-0000-0000-0000C1120000}"/>
    <cellStyle name="Normal 2 4 2 9" xfId="4157" xr:uid="{00000000-0005-0000-0000-0000C2120000}"/>
    <cellStyle name="Normal 2 4 20" xfId="4158" xr:uid="{00000000-0005-0000-0000-0000C3120000}"/>
    <cellStyle name="Normal 2 4 20 10" xfId="4159" xr:uid="{00000000-0005-0000-0000-0000C4120000}"/>
    <cellStyle name="Normal 2 4 20 10 2" xfId="22008" xr:uid="{00000000-0005-0000-0000-0000C5120000}"/>
    <cellStyle name="Normal 2 4 20 11" xfId="4160" xr:uid="{00000000-0005-0000-0000-0000C6120000}"/>
    <cellStyle name="Normal 2 4 20 11 2" xfId="22009" xr:uid="{00000000-0005-0000-0000-0000C7120000}"/>
    <cellStyle name="Normal 2 4 20 12" xfId="4161" xr:uid="{00000000-0005-0000-0000-0000C8120000}"/>
    <cellStyle name="Normal 2 4 20 12 2" xfId="22010" xr:uid="{00000000-0005-0000-0000-0000C9120000}"/>
    <cellStyle name="Normal 2 4 20 13" xfId="4162" xr:uid="{00000000-0005-0000-0000-0000CA120000}"/>
    <cellStyle name="Normal 2 4 20 13 2" xfId="22011" xr:uid="{00000000-0005-0000-0000-0000CB120000}"/>
    <cellStyle name="Normal 2 4 20 14" xfId="4163" xr:uid="{00000000-0005-0000-0000-0000CC120000}"/>
    <cellStyle name="Normal 2 4 20 14 2" xfId="22012" xr:uid="{00000000-0005-0000-0000-0000CD120000}"/>
    <cellStyle name="Normal 2 4 20 15" xfId="22007" xr:uid="{00000000-0005-0000-0000-0000CE120000}"/>
    <cellStyle name="Normal 2 4 20 2" xfId="4164" xr:uid="{00000000-0005-0000-0000-0000CF120000}"/>
    <cellStyle name="Normal 2 4 20 2 2" xfId="22013" xr:uid="{00000000-0005-0000-0000-0000D0120000}"/>
    <cellStyle name="Normal 2 4 20 3" xfId="4165" xr:uid="{00000000-0005-0000-0000-0000D1120000}"/>
    <cellStyle name="Normal 2 4 20 3 2" xfId="22014" xr:uid="{00000000-0005-0000-0000-0000D2120000}"/>
    <cellStyle name="Normal 2 4 20 4" xfId="4166" xr:uid="{00000000-0005-0000-0000-0000D3120000}"/>
    <cellStyle name="Normal 2 4 20 4 2" xfId="22015" xr:uid="{00000000-0005-0000-0000-0000D4120000}"/>
    <cellStyle name="Normal 2 4 20 5" xfId="4167" xr:uid="{00000000-0005-0000-0000-0000D5120000}"/>
    <cellStyle name="Normal 2 4 20 5 2" xfId="22016" xr:uid="{00000000-0005-0000-0000-0000D6120000}"/>
    <cellStyle name="Normal 2 4 20 6" xfId="4168" xr:uid="{00000000-0005-0000-0000-0000D7120000}"/>
    <cellStyle name="Normal 2 4 20 6 2" xfId="22017" xr:uid="{00000000-0005-0000-0000-0000D8120000}"/>
    <cellStyle name="Normal 2 4 20 7" xfId="4169" xr:uid="{00000000-0005-0000-0000-0000D9120000}"/>
    <cellStyle name="Normal 2 4 20 7 2" xfId="22018" xr:uid="{00000000-0005-0000-0000-0000DA120000}"/>
    <cellStyle name="Normal 2 4 20 8" xfId="4170" xr:uid="{00000000-0005-0000-0000-0000DB120000}"/>
    <cellStyle name="Normal 2 4 20 8 2" xfId="22019" xr:uid="{00000000-0005-0000-0000-0000DC120000}"/>
    <cellStyle name="Normal 2 4 20 9" xfId="4171" xr:uid="{00000000-0005-0000-0000-0000DD120000}"/>
    <cellStyle name="Normal 2 4 20 9 2" xfId="22020" xr:uid="{00000000-0005-0000-0000-0000DE120000}"/>
    <cellStyle name="Normal 2 4 21" xfId="37664" xr:uid="{00000000-0005-0000-0000-0000DF120000}"/>
    <cellStyle name="Normal 2 4 3" xfId="4172" xr:uid="{00000000-0005-0000-0000-0000E0120000}"/>
    <cellStyle name="Normal 2 4 3 10" xfId="4173" xr:uid="{00000000-0005-0000-0000-0000E1120000}"/>
    <cellStyle name="Normal 2 4 3 11" xfId="4174" xr:uid="{00000000-0005-0000-0000-0000E2120000}"/>
    <cellStyle name="Normal 2 4 3 11 2" xfId="4175" xr:uid="{00000000-0005-0000-0000-0000E3120000}"/>
    <cellStyle name="Normal 2 4 3 11 2 10" xfId="4176" xr:uid="{00000000-0005-0000-0000-0000E4120000}"/>
    <cellStyle name="Normal 2 4 3 11 2 10 2" xfId="22023" xr:uid="{00000000-0005-0000-0000-0000E5120000}"/>
    <cellStyle name="Normal 2 4 3 11 2 11" xfId="4177" xr:uid="{00000000-0005-0000-0000-0000E6120000}"/>
    <cellStyle name="Normal 2 4 3 11 2 11 2" xfId="22024" xr:uid="{00000000-0005-0000-0000-0000E7120000}"/>
    <cellStyle name="Normal 2 4 3 11 2 12" xfId="4178" xr:uid="{00000000-0005-0000-0000-0000E8120000}"/>
    <cellStyle name="Normal 2 4 3 11 2 12 2" xfId="22025" xr:uid="{00000000-0005-0000-0000-0000E9120000}"/>
    <cellStyle name="Normal 2 4 3 11 2 13" xfId="4179" xr:uid="{00000000-0005-0000-0000-0000EA120000}"/>
    <cellStyle name="Normal 2 4 3 11 2 13 2" xfId="22026" xr:uid="{00000000-0005-0000-0000-0000EB120000}"/>
    <cellStyle name="Normal 2 4 3 11 2 14" xfId="4180" xr:uid="{00000000-0005-0000-0000-0000EC120000}"/>
    <cellStyle name="Normal 2 4 3 11 2 14 2" xfId="22027" xr:uid="{00000000-0005-0000-0000-0000ED120000}"/>
    <cellStyle name="Normal 2 4 3 11 2 15" xfId="22022" xr:uid="{00000000-0005-0000-0000-0000EE120000}"/>
    <cellStyle name="Normal 2 4 3 11 2 2" xfId="4181" xr:uid="{00000000-0005-0000-0000-0000EF120000}"/>
    <cellStyle name="Normal 2 4 3 11 2 2 2" xfId="22028" xr:uid="{00000000-0005-0000-0000-0000F0120000}"/>
    <cellStyle name="Normal 2 4 3 11 2 3" xfId="4182" xr:uid="{00000000-0005-0000-0000-0000F1120000}"/>
    <cellStyle name="Normal 2 4 3 11 2 3 2" xfId="22029" xr:uid="{00000000-0005-0000-0000-0000F2120000}"/>
    <cellStyle name="Normal 2 4 3 11 2 4" xfId="4183" xr:uid="{00000000-0005-0000-0000-0000F3120000}"/>
    <cellStyle name="Normal 2 4 3 11 2 4 2" xfId="22030" xr:uid="{00000000-0005-0000-0000-0000F4120000}"/>
    <cellStyle name="Normal 2 4 3 11 2 5" xfId="4184" xr:uid="{00000000-0005-0000-0000-0000F5120000}"/>
    <cellStyle name="Normal 2 4 3 11 2 5 2" xfId="22031" xr:uid="{00000000-0005-0000-0000-0000F6120000}"/>
    <cellStyle name="Normal 2 4 3 11 2 6" xfId="4185" xr:uid="{00000000-0005-0000-0000-0000F7120000}"/>
    <cellStyle name="Normal 2 4 3 11 2 6 2" xfId="22032" xr:uid="{00000000-0005-0000-0000-0000F8120000}"/>
    <cellStyle name="Normal 2 4 3 11 2 7" xfId="4186" xr:uid="{00000000-0005-0000-0000-0000F9120000}"/>
    <cellStyle name="Normal 2 4 3 11 2 7 2" xfId="22033" xr:uid="{00000000-0005-0000-0000-0000FA120000}"/>
    <cellStyle name="Normal 2 4 3 11 2 8" xfId="4187" xr:uid="{00000000-0005-0000-0000-0000FB120000}"/>
    <cellStyle name="Normal 2 4 3 11 2 8 2" xfId="22034" xr:uid="{00000000-0005-0000-0000-0000FC120000}"/>
    <cellStyle name="Normal 2 4 3 11 2 9" xfId="4188" xr:uid="{00000000-0005-0000-0000-0000FD120000}"/>
    <cellStyle name="Normal 2 4 3 11 2 9 2" xfId="22035" xr:uid="{00000000-0005-0000-0000-0000FE120000}"/>
    <cellStyle name="Normal 2 4 3 11 3" xfId="4189" xr:uid="{00000000-0005-0000-0000-0000FF120000}"/>
    <cellStyle name="Normal 2 4 3 11 3 10" xfId="4190" xr:uid="{00000000-0005-0000-0000-000000130000}"/>
    <cellStyle name="Normal 2 4 3 11 3 10 2" xfId="22037" xr:uid="{00000000-0005-0000-0000-000001130000}"/>
    <cellStyle name="Normal 2 4 3 11 3 11" xfId="4191" xr:uid="{00000000-0005-0000-0000-000002130000}"/>
    <cellStyle name="Normal 2 4 3 11 3 11 2" xfId="22038" xr:uid="{00000000-0005-0000-0000-000003130000}"/>
    <cellStyle name="Normal 2 4 3 11 3 12" xfId="4192" xr:uid="{00000000-0005-0000-0000-000004130000}"/>
    <cellStyle name="Normal 2 4 3 11 3 12 2" xfId="22039" xr:uid="{00000000-0005-0000-0000-000005130000}"/>
    <cellStyle name="Normal 2 4 3 11 3 13" xfId="4193" xr:uid="{00000000-0005-0000-0000-000006130000}"/>
    <cellStyle name="Normal 2 4 3 11 3 13 2" xfId="22040" xr:uid="{00000000-0005-0000-0000-000007130000}"/>
    <cellStyle name="Normal 2 4 3 11 3 14" xfId="4194" xr:uid="{00000000-0005-0000-0000-000008130000}"/>
    <cellStyle name="Normal 2 4 3 11 3 14 2" xfId="22041" xr:uid="{00000000-0005-0000-0000-000009130000}"/>
    <cellStyle name="Normal 2 4 3 11 3 15" xfId="22036" xr:uid="{00000000-0005-0000-0000-00000A130000}"/>
    <cellStyle name="Normal 2 4 3 11 3 2" xfId="4195" xr:uid="{00000000-0005-0000-0000-00000B130000}"/>
    <cellStyle name="Normal 2 4 3 11 3 2 2" xfId="22042" xr:uid="{00000000-0005-0000-0000-00000C130000}"/>
    <cellStyle name="Normal 2 4 3 11 3 3" xfId="4196" xr:uid="{00000000-0005-0000-0000-00000D130000}"/>
    <cellStyle name="Normal 2 4 3 11 3 3 2" xfId="22043" xr:uid="{00000000-0005-0000-0000-00000E130000}"/>
    <cellStyle name="Normal 2 4 3 11 3 4" xfId="4197" xr:uid="{00000000-0005-0000-0000-00000F130000}"/>
    <cellStyle name="Normal 2 4 3 11 3 4 2" xfId="22044" xr:uid="{00000000-0005-0000-0000-000010130000}"/>
    <cellStyle name="Normal 2 4 3 11 3 5" xfId="4198" xr:uid="{00000000-0005-0000-0000-000011130000}"/>
    <cellStyle name="Normal 2 4 3 11 3 5 2" xfId="22045" xr:uid="{00000000-0005-0000-0000-000012130000}"/>
    <cellStyle name="Normal 2 4 3 11 3 6" xfId="4199" xr:uid="{00000000-0005-0000-0000-000013130000}"/>
    <cellStyle name="Normal 2 4 3 11 3 6 2" xfId="22046" xr:uid="{00000000-0005-0000-0000-000014130000}"/>
    <cellStyle name="Normal 2 4 3 11 3 7" xfId="4200" xr:uid="{00000000-0005-0000-0000-000015130000}"/>
    <cellStyle name="Normal 2 4 3 11 3 7 2" xfId="22047" xr:uid="{00000000-0005-0000-0000-000016130000}"/>
    <cellStyle name="Normal 2 4 3 11 3 8" xfId="4201" xr:uid="{00000000-0005-0000-0000-000017130000}"/>
    <cellStyle name="Normal 2 4 3 11 3 8 2" xfId="22048" xr:uid="{00000000-0005-0000-0000-000018130000}"/>
    <cellStyle name="Normal 2 4 3 11 3 9" xfId="4202" xr:uid="{00000000-0005-0000-0000-000019130000}"/>
    <cellStyle name="Normal 2 4 3 11 3 9 2" xfId="22049" xr:uid="{00000000-0005-0000-0000-00001A130000}"/>
    <cellStyle name="Normal 2 4 3 11 4" xfId="4203" xr:uid="{00000000-0005-0000-0000-00001B130000}"/>
    <cellStyle name="Normal 2 4 3 11 4 10" xfId="4204" xr:uid="{00000000-0005-0000-0000-00001C130000}"/>
    <cellStyle name="Normal 2 4 3 11 4 10 2" xfId="22051" xr:uid="{00000000-0005-0000-0000-00001D130000}"/>
    <cellStyle name="Normal 2 4 3 11 4 11" xfId="4205" xr:uid="{00000000-0005-0000-0000-00001E130000}"/>
    <cellStyle name="Normal 2 4 3 11 4 11 2" xfId="22052" xr:uid="{00000000-0005-0000-0000-00001F130000}"/>
    <cellStyle name="Normal 2 4 3 11 4 12" xfId="4206" xr:uid="{00000000-0005-0000-0000-000020130000}"/>
    <cellStyle name="Normal 2 4 3 11 4 12 2" xfId="22053" xr:uid="{00000000-0005-0000-0000-000021130000}"/>
    <cellStyle name="Normal 2 4 3 11 4 13" xfId="4207" xr:uid="{00000000-0005-0000-0000-000022130000}"/>
    <cellStyle name="Normal 2 4 3 11 4 13 2" xfId="22054" xr:uid="{00000000-0005-0000-0000-000023130000}"/>
    <cellStyle name="Normal 2 4 3 11 4 14" xfId="4208" xr:uid="{00000000-0005-0000-0000-000024130000}"/>
    <cellStyle name="Normal 2 4 3 11 4 14 2" xfId="22055" xr:uid="{00000000-0005-0000-0000-000025130000}"/>
    <cellStyle name="Normal 2 4 3 11 4 15" xfId="22050" xr:uid="{00000000-0005-0000-0000-000026130000}"/>
    <cellStyle name="Normal 2 4 3 11 4 2" xfId="4209" xr:uid="{00000000-0005-0000-0000-000027130000}"/>
    <cellStyle name="Normal 2 4 3 11 4 2 2" xfId="22056" xr:uid="{00000000-0005-0000-0000-000028130000}"/>
    <cellStyle name="Normal 2 4 3 11 4 3" xfId="4210" xr:uid="{00000000-0005-0000-0000-000029130000}"/>
    <cellStyle name="Normal 2 4 3 11 4 3 2" xfId="22057" xr:uid="{00000000-0005-0000-0000-00002A130000}"/>
    <cellStyle name="Normal 2 4 3 11 4 4" xfId="4211" xr:uid="{00000000-0005-0000-0000-00002B130000}"/>
    <cellStyle name="Normal 2 4 3 11 4 4 2" xfId="22058" xr:uid="{00000000-0005-0000-0000-00002C130000}"/>
    <cellStyle name="Normal 2 4 3 11 4 5" xfId="4212" xr:uid="{00000000-0005-0000-0000-00002D130000}"/>
    <cellStyle name="Normal 2 4 3 11 4 5 2" xfId="22059" xr:uid="{00000000-0005-0000-0000-00002E130000}"/>
    <cellStyle name="Normal 2 4 3 11 4 6" xfId="4213" xr:uid="{00000000-0005-0000-0000-00002F130000}"/>
    <cellStyle name="Normal 2 4 3 11 4 6 2" xfId="22060" xr:uid="{00000000-0005-0000-0000-000030130000}"/>
    <cellStyle name="Normal 2 4 3 11 4 7" xfId="4214" xr:uid="{00000000-0005-0000-0000-000031130000}"/>
    <cellStyle name="Normal 2 4 3 11 4 7 2" xfId="22061" xr:uid="{00000000-0005-0000-0000-000032130000}"/>
    <cellStyle name="Normal 2 4 3 11 4 8" xfId="4215" xr:uid="{00000000-0005-0000-0000-000033130000}"/>
    <cellStyle name="Normal 2 4 3 11 4 8 2" xfId="22062" xr:uid="{00000000-0005-0000-0000-000034130000}"/>
    <cellStyle name="Normal 2 4 3 11 4 9" xfId="4216" xr:uid="{00000000-0005-0000-0000-000035130000}"/>
    <cellStyle name="Normal 2 4 3 11 4 9 2" xfId="22063" xr:uid="{00000000-0005-0000-0000-000036130000}"/>
    <cellStyle name="Normal 2 4 3 12" xfId="4217" xr:uid="{00000000-0005-0000-0000-000037130000}"/>
    <cellStyle name="Normal 2 4 3 12 10" xfId="4218" xr:uid="{00000000-0005-0000-0000-000038130000}"/>
    <cellStyle name="Normal 2 4 3 12 10 2" xfId="22065" xr:uid="{00000000-0005-0000-0000-000039130000}"/>
    <cellStyle name="Normal 2 4 3 12 11" xfId="4219" xr:uid="{00000000-0005-0000-0000-00003A130000}"/>
    <cellStyle name="Normal 2 4 3 12 11 2" xfId="22066" xr:uid="{00000000-0005-0000-0000-00003B130000}"/>
    <cellStyle name="Normal 2 4 3 12 12" xfId="4220" xr:uid="{00000000-0005-0000-0000-00003C130000}"/>
    <cellStyle name="Normal 2 4 3 12 12 2" xfId="22067" xr:uid="{00000000-0005-0000-0000-00003D130000}"/>
    <cellStyle name="Normal 2 4 3 12 13" xfId="4221" xr:uid="{00000000-0005-0000-0000-00003E130000}"/>
    <cellStyle name="Normal 2 4 3 12 13 2" xfId="22068" xr:uid="{00000000-0005-0000-0000-00003F130000}"/>
    <cellStyle name="Normal 2 4 3 12 14" xfId="4222" xr:uid="{00000000-0005-0000-0000-000040130000}"/>
    <cellStyle name="Normal 2 4 3 12 14 2" xfId="22069" xr:uid="{00000000-0005-0000-0000-000041130000}"/>
    <cellStyle name="Normal 2 4 3 12 15" xfId="22064" xr:uid="{00000000-0005-0000-0000-000042130000}"/>
    <cellStyle name="Normal 2 4 3 12 2" xfId="4223" xr:uid="{00000000-0005-0000-0000-000043130000}"/>
    <cellStyle name="Normal 2 4 3 12 2 2" xfId="22070" xr:uid="{00000000-0005-0000-0000-000044130000}"/>
    <cellStyle name="Normal 2 4 3 12 3" xfId="4224" xr:uid="{00000000-0005-0000-0000-000045130000}"/>
    <cellStyle name="Normal 2 4 3 12 3 2" xfId="22071" xr:uid="{00000000-0005-0000-0000-000046130000}"/>
    <cellStyle name="Normal 2 4 3 12 4" xfId="4225" xr:uid="{00000000-0005-0000-0000-000047130000}"/>
    <cellStyle name="Normal 2 4 3 12 4 2" xfId="22072" xr:uid="{00000000-0005-0000-0000-000048130000}"/>
    <cellStyle name="Normal 2 4 3 12 5" xfId="4226" xr:uid="{00000000-0005-0000-0000-000049130000}"/>
    <cellStyle name="Normal 2 4 3 12 5 2" xfId="22073" xr:uid="{00000000-0005-0000-0000-00004A130000}"/>
    <cellStyle name="Normal 2 4 3 12 6" xfId="4227" xr:uid="{00000000-0005-0000-0000-00004B130000}"/>
    <cellStyle name="Normal 2 4 3 12 6 2" xfId="22074" xr:uid="{00000000-0005-0000-0000-00004C130000}"/>
    <cellStyle name="Normal 2 4 3 12 7" xfId="4228" xr:uid="{00000000-0005-0000-0000-00004D130000}"/>
    <cellStyle name="Normal 2 4 3 12 7 2" xfId="22075" xr:uid="{00000000-0005-0000-0000-00004E130000}"/>
    <cellStyle name="Normal 2 4 3 12 8" xfId="4229" xr:uid="{00000000-0005-0000-0000-00004F130000}"/>
    <cellStyle name="Normal 2 4 3 12 8 2" xfId="22076" xr:uid="{00000000-0005-0000-0000-000050130000}"/>
    <cellStyle name="Normal 2 4 3 12 9" xfId="4230" xr:uid="{00000000-0005-0000-0000-000051130000}"/>
    <cellStyle name="Normal 2 4 3 12 9 2" xfId="22077" xr:uid="{00000000-0005-0000-0000-000052130000}"/>
    <cellStyle name="Normal 2 4 3 13" xfId="4231" xr:uid="{00000000-0005-0000-0000-000053130000}"/>
    <cellStyle name="Normal 2 4 3 14" xfId="4232" xr:uid="{00000000-0005-0000-0000-000054130000}"/>
    <cellStyle name="Normal 2 4 3 15" xfId="4233" xr:uid="{00000000-0005-0000-0000-000055130000}"/>
    <cellStyle name="Normal 2 4 3 16" xfId="4234" xr:uid="{00000000-0005-0000-0000-000056130000}"/>
    <cellStyle name="Normal 2 4 3 16 2" xfId="22078" xr:uid="{00000000-0005-0000-0000-000057130000}"/>
    <cellStyle name="Normal 2 4 3 17" xfId="4235" xr:uid="{00000000-0005-0000-0000-000058130000}"/>
    <cellStyle name="Normal 2 4 3 17 2" xfId="22079" xr:uid="{00000000-0005-0000-0000-000059130000}"/>
    <cellStyle name="Normal 2 4 3 18" xfId="4236" xr:uid="{00000000-0005-0000-0000-00005A130000}"/>
    <cellStyle name="Normal 2 4 3 18 2" xfId="22080" xr:uid="{00000000-0005-0000-0000-00005B130000}"/>
    <cellStyle name="Normal 2 4 3 19" xfId="4237" xr:uid="{00000000-0005-0000-0000-00005C130000}"/>
    <cellStyle name="Normal 2 4 3 19 2" xfId="22081" xr:uid="{00000000-0005-0000-0000-00005D130000}"/>
    <cellStyle name="Normal 2 4 3 2" xfId="4238" xr:uid="{00000000-0005-0000-0000-00005E130000}"/>
    <cellStyle name="Normal 2 4 3 2 2" xfId="4239" xr:uid="{00000000-0005-0000-0000-00005F130000}"/>
    <cellStyle name="Normal 2 4 3 2 2 2" xfId="4240" xr:uid="{00000000-0005-0000-0000-000060130000}"/>
    <cellStyle name="Normal 2 4 3 2 2 2 2" xfId="4241" xr:uid="{00000000-0005-0000-0000-000061130000}"/>
    <cellStyle name="Normal 2 4 3 2 2 2 3" xfId="4242" xr:uid="{00000000-0005-0000-0000-000062130000}"/>
    <cellStyle name="Normal 2 4 3 2 2 2 4" xfId="4243" xr:uid="{00000000-0005-0000-0000-000063130000}"/>
    <cellStyle name="Normal 2 4 3 2 2 3" xfId="4244" xr:uid="{00000000-0005-0000-0000-000064130000}"/>
    <cellStyle name="Normal 2 4 3 2 2 4" xfId="4245" xr:uid="{00000000-0005-0000-0000-000065130000}"/>
    <cellStyle name="Normal 2 4 3 2 2 5" xfId="4246" xr:uid="{00000000-0005-0000-0000-000066130000}"/>
    <cellStyle name="Normal 2 4 3 2 3" xfId="4247" xr:uid="{00000000-0005-0000-0000-000067130000}"/>
    <cellStyle name="Normal 2 4 3 2 3 2" xfId="4248" xr:uid="{00000000-0005-0000-0000-000068130000}"/>
    <cellStyle name="Normal 2 4 3 2 3 3" xfId="4249" xr:uid="{00000000-0005-0000-0000-000069130000}"/>
    <cellStyle name="Normal 2 4 3 2 3 4" xfId="4250" xr:uid="{00000000-0005-0000-0000-00006A130000}"/>
    <cellStyle name="Normal 2 4 3 2 4" xfId="4251" xr:uid="{00000000-0005-0000-0000-00006B130000}"/>
    <cellStyle name="Normal 2 4 3 2 5" xfId="4252" xr:uid="{00000000-0005-0000-0000-00006C130000}"/>
    <cellStyle name="Normal 2 4 3 2 6" xfId="4253" xr:uid="{00000000-0005-0000-0000-00006D130000}"/>
    <cellStyle name="Normal 2 4 3 20" xfId="4254" xr:uid="{00000000-0005-0000-0000-00006E130000}"/>
    <cellStyle name="Normal 2 4 3 20 2" xfId="22082" xr:uid="{00000000-0005-0000-0000-00006F130000}"/>
    <cellStyle name="Normal 2 4 3 21" xfId="4255" xr:uid="{00000000-0005-0000-0000-000070130000}"/>
    <cellStyle name="Normal 2 4 3 21 2" xfId="22083" xr:uid="{00000000-0005-0000-0000-000071130000}"/>
    <cellStyle name="Normal 2 4 3 22" xfId="4256" xr:uid="{00000000-0005-0000-0000-000072130000}"/>
    <cellStyle name="Normal 2 4 3 22 2" xfId="22084" xr:uid="{00000000-0005-0000-0000-000073130000}"/>
    <cellStyle name="Normal 2 4 3 23" xfId="4257" xr:uid="{00000000-0005-0000-0000-000074130000}"/>
    <cellStyle name="Normal 2 4 3 23 2" xfId="22085" xr:uid="{00000000-0005-0000-0000-000075130000}"/>
    <cellStyle name="Normal 2 4 3 24" xfId="4258" xr:uid="{00000000-0005-0000-0000-000076130000}"/>
    <cellStyle name="Normal 2 4 3 24 2" xfId="22086" xr:uid="{00000000-0005-0000-0000-000077130000}"/>
    <cellStyle name="Normal 2 4 3 25" xfId="4259" xr:uid="{00000000-0005-0000-0000-000078130000}"/>
    <cellStyle name="Normal 2 4 3 25 2" xfId="22087" xr:uid="{00000000-0005-0000-0000-000079130000}"/>
    <cellStyle name="Normal 2 4 3 26" xfId="4260" xr:uid="{00000000-0005-0000-0000-00007A130000}"/>
    <cellStyle name="Normal 2 4 3 26 2" xfId="22088" xr:uid="{00000000-0005-0000-0000-00007B130000}"/>
    <cellStyle name="Normal 2 4 3 27" xfId="4261" xr:uid="{00000000-0005-0000-0000-00007C130000}"/>
    <cellStyle name="Normal 2 4 3 27 2" xfId="22089" xr:uid="{00000000-0005-0000-0000-00007D130000}"/>
    <cellStyle name="Normal 2 4 3 28" xfId="4262" xr:uid="{00000000-0005-0000-0000-00007E130000}"/>
    <cellStyle name="Normal 2 4 3 28 2" xfId="22090" xr:uid="{00000000-0005-0000-0000-00007F130000}"/>
    <cellStyle name="Normal 2 4 3 29" xfId="22021" xr:uid="{00000000-0005-0000-0000-000080130000}"/>
    <cellStyle name="Normal 2 4 3 3" xfId="4263" xr:uid="{00000000-0005-0000-0000-000081130000}"/>
    <cellStyle name="Normal 2 4 3 4" xfId="4264" xr:uid="{00000000-0005-0000-0000-000082130000}"/>
    <cellStyle name="Normal 2 4 3 5" xfId="4265" xr:uid="{00000000-0005-0000-0000-000083130000}"/>
    <cellStyle name="Normal 2 4 3 6" xfId="4266" xr:uid="{00000000-0005-0000-0000-000084130000}"/>
    <cellStyle name="Normal 2 4 3 7" xfId="4267" xr:uid="{00000000-0005-0000-0000-000085130000}"/>
    <cellStyle name="Normal 2 4 3 8" xfId="4268" xr:uid="{00000000-0005-0000-0000-000086130000}"/>
    <cellStyle name="Normal 2 4 3 9" xfId="4269" xr:uid="{00000000-0005-0000-0000-000087130000}"/>
    <cellStyle name="Normal 2 4 4" xfId="4270" xr:uid="{00000000-0005-0000-0000-000088130000}"/>
    <cellStyle name="Normal 2 4 4 10" xfId="4271" xr:uid="{00000000-0005-0000-0000-000089130000}"/>
    <cellStyle name="Normal 2 4 4 10 2" xfId="22092" xr:uid="{00000000-0005-0000-0000-00008A130000}"/>
    <cellStyle name="Normal 2 4 4 11" xfId="4272" xr:uid="{00000000-0005-0000-0000-00008B130000}"/>
    <cellStyle name="Normal 2 4 4 11 2" xfId="22093" xr:uid="{00000000-0005-0000-0000-00008C130000}"/>
    <cellStyle name="Normal 2 4 4 12" xfId="4273" xr:uid="{00000000-0005-0000-0000-00008D130000}"/>
    <cellStyle name="Normal 2 4 4 12 2" xfId="22094" xr:uid="{00000000-0005-0000-0000-00008E130000}"/>
    <cellStyle name="Normal 2 4 4 13" xfId="4274" xr:uid="{00000000-0005-0000-0000-00008F130000}"/>
    <cellStyle name="Normal 2 4 4 13 2" xfId="22095" xr:uid="{00000000-0005-0000-0000-000090130000}"/>
    <cellStyle name="Normal 2 4 4 14" xfId="4275" xr:uid="{00000000-0005-0000-0000-000091130000}"/>
    <cellStyle name="Normal 2 4 4 14 2" xfId="22096" xr:uid="{00000000-0005-0000-0000-000092130000}"/>
    <cellStyle name="Normal 2 4 4 15" xfId="4276" xr:uid="{00000000-0005-0000-0000-000093130000}"/>
    <cellStyle name="Normal 2 4 4 15 2" xfId="22097" xr:uid="{00000000-0005-0000-0000-000094130000}"/>
    <cellStyle name="Normal 2 4 4 16" xfId="4277" xr:uid="{00000000-0005-0000-0000-000095130000}"/>
    <cellStyle name="Normal 2 4 4 16 2" xfId="22098" xr:uid="{00000000-0005-0000-0000-000096130000}"/>
    <cellStyle name="Normal 2 4 4 17" xfId="4278" xr:uid="{00000000-0005-0000-0000-000097130000}"/>
    <cellStyle name="Normal 2 4 4 17 2" xfId="22099" xr:uid="{00000000-0005-0000-0000-000098130000}"/>
    <cellStyle name="Normal 2 4 4 18" xfId="4279" xr:uid="{00000000-0005-0000-0000-000099130000}"/>
    <cellStyle name="Normal 2 4 4 18 2" xfId="22100" xr:uid="{00000000-0005-0000-0000-00009A130000}"/>
    <cellStyle name="Normal 2 4 4 19" xfId="4280" xr:uid="{00000000-0005-0000-0000-00009B130000}"/>
    <cellStyle name="Normal 2 4 4 19 2" xfId="22101" xr:uid="{00000000-0005-0000-0000-00009C130000}"/>
    <cellStyle name="Normal 2 4 4 2" xfId="4281" xr:uid="{00000000-0005-0000-0000-00009D130000}"/>
    <cellStyle name="Normal 2 4 4 2 2" xfId="4282" xr:uid="{00000000-0005-0000-0000-00009E130000}"/>
    <cellStyle name="Normal 2 4 4 2 2 10" xfId="4283" xr:uid="{00000000-0005-0000-0000-00009F130000}"/>
    <cellStyle name="Normal 2 4 4 2 2 10 2" xfId="22103" xr:uid="{00000000-0005-0000-0000-0000A0130000}"/>
    <cellStyle name="Normal 2 4 4 2 2 11" xfId="4284" xr:uid="{00000000-0005-0000-0000-0000A1130000}"/>
    <cellStyle name="Normal 2 4 4 2 2 11 2" xfId="22104" xr:uid="{00000000-0005-0000-0000-0000A2130000}"/>
    <cellStyle name="Normal 2 4 4 2 2 12" xfId="4285" xr:uid="{00000000-0005-0000-0000-0000A3130000}"/>
    <cellStyle name="Normal 2 4 4 2 2 12 2" xfId="22105" xr:uid="{00000000-0005-0000-0000-0000A4130000}"/>
    <cellStyle name="Normal 2 4 4 2 2 13" xfId="4286" xr:uid="{00000000-0005-0000-0000-0000A5130000}"/>
    <cellStyle name="Normal 2 4 4 2 2 13 2" xfId="22106" xr:uid="{00000000-0005-0000-0000-0000A6130000}"/>
    <cellStyle name="Normal 2 4 4 2 2 14" xfId="4287" xr:uid="{00000000-0005-0000-0000-0000A7130000}"/>
    <cellStyle name="Normal 2 4 4 2 2 14 2" xfId="22107" xr:uid="{00000000-0005-0000-0000-0000A8130000}"/>
    <cellStyle name="Normal 2 4 4 2 2 15" xfId="4288" xr:uid="{00000000-0005-0000-0000-0000A9130000}"/>
    <cellStyle name="Normal 2 4 4 2 2 15 2" xfId="22108" xr:uid="{00000000-0005-0000-0000-0000AA130000}"/>
    <cellStyle name="Normal 2 4 4 2 2 16" xfId="4289" xr:uid="{00000000-0005-0000-0000-0000AB130000}"/>
    <cellStyle name="Normal 2 4 4 2 2 16 2" xfId="22109" xr:uid="{00000000-0005-0000-0000-0000AC130000}"/>
    <cellStyle name="Normal 2 4 4 2 2 17" xfId="4290" xr:uid="{00000000-0005-0000-0000-0000AD130000}"/>
    <cellStyle name="Normal 2 4 4 2 2 17 2" xfId="22110" xr:uid="{00000000-0005-0000-0000-0000AE130000}"/>
    <cellStyle name="Normal 2 4 4 2 2 18" xfId="22102" xr:uid="{00000000-0005-0000-0000-0000AF130000}"/>
    <cellStyle name="Normal 2 4 4 2 2 2" xfId="4291" xr:uid="{00000000-0005-0000-0000-0000B0130000}"/>
    <cellStyle name="Normal 2 4 4 2 2 3" xfId="4292" xr:uid="{00000000-0005-0000-0000-0000B1130000}"/>
    <cellStyle name="Normal 2 4 4 2 2 4" xfId="4293" xr:uid="{00000000-0005-0000-0000-0000B2130000}"/>
    <cellStyle name="Normal 2 4 4 2 2 5" xfId="4294" xr:uid="{00000000-0005-0000-0000-0000B3130000}"/>
    <cellStyle name="Normal 2 4 4 2 2 5 2" xfId="22111" xr:uid="{00000000-0005-0000-0000-0000B4130000}"/>
    <cellStyle name="Normal 2 4 4 2 2 6" xfId="4295" xr:uid="{00000000-0005-0000-0000-0000B5130000}"/>
    <cellStyle name="Normal 2 4 4 2 2 6 2" xfId="22112" xr:uid="{00000000-0005-0000-0000-0000B6130000}"/>
    <cellStyle name="Normal 2 4 4 2 2 7" xfId="4296" xr:uid="{00000000-0005-0000-0000-0000B7130000}"/>
    <cellStyle name="Normal 2 4 4 2 2 7 2" xfId="22113" xr:uid="{00000000-0005-0000-0000-0000B8130000}"/>
    <cellStyle name="Normal 2 4 4 2 2 8" xfId="4297" xr:uid="{00000000-0005-0000-0000-0000B9130000}"/>
    <cellStyle name="Normal 2 4 4 2 2 8 2" xfId="22114" xr:uid="{00000000-0005-0000-0000-0000BA130000}"/>
    <cellStyle name="Normal 2 4 4 2 2 9" xfId="4298" xr:uid="{00000000-0005-0000-0000-0000BB130000}"/>
    <cellStyle name="Normal 2 4 4 2 2 9 2" xfId="22115" xr:uid="{00000000-0005-0000-0000-0000BC130000}"/>
    <cellStyle name="Normal 2 4 4 2 3" xfId="4299" xr:uid="{00000000-0005-0000-0000-0000BD130000}"/>
    <cellStyle name="Normal 2 4 4 2 4" xfId="4300" xr:uid="{00000000-0005-0000-0000-0000BE130000}"/>
    <cellStyle name="Normal 2 4 4 2 4 10" xfId="4301" xr:uid="{00000000-0005-0000-0000-0000BF130000}"/>
    <cellStyle name="Normal 2 4 4 2 4 10 2" xfId="22117" xr:uid="{00000000-0005-0000-0000-0000C0130000}"/>
    <cellStyle name="Normal 2 4 4 2 4 11" xfId="4302" xr:uid="{00000000-0005-0000-0000-0000C1130000}"/>
    <cellStyle name="Normal 2 4 4 2 4 11 2" xfId="22118" xr:uid="{00000000-0005-0000-0000-0000C2130000}"/>
    <cellStyle name="Normal 2 4 4 2 4 12" xfId="4303" xr:uid="{00000000-0005-0000-0000-0000C3130000}"/>
    <cellStyle name="Normal 2 4 4 2 4 12 2" xfId="22119" xr:uid="{00000000-0005-0000-0000-0000C4130000}"/>
    <cellStyle name="Normal 2 4 4 2 4 13" xfId="4304" xr:uid="{00000000-0005-0000-0000-0000C5130000}"/>
    <cellStyle name="Normal 2 4 4 2 4 13 2" xfId="22120" xr:uid="{00000000-0005-0000-0000-0000C6130000}"/>
    <cellStyle name="Normal 2 4 4 2 4 14" xfId="4305" xr:uid="{00000000-0005-0000-0000-0000C7130000}"/>
    <cellStyle name="Normal 2 4 4 2 4 14 2" xfId="22121" xr:uid="{00000000-0005-0000-0000-0000C8130000}"/>
    <cellStyle name="Normal 2 4 4 2 4 15" xfId="22116" xr:uid="{00000000-0005-0000-0000-0000C9130000}"/>
    <cellStyle name="Normal 2 4 4 2 4 2" xfId="4306" xr:uid="{00000000-0005-0000-0000-0000CA130000}"/>
    <cellStyle name="Normal 2 4 4 2 4 2 2" xfId="22122" xr:uid="{00000000-0005-0000-0000-0000CB130000}"/>
    <cellStyle name="Normal 2 4 4 2 4 3" xfId="4307" xr:uid="{00000000-0005-0000-0000-0000CC130000}"/>
    <cellStyle name="Normal 2 4 4 2 4 3 2" xfId="22123" xr:uid="{00000000-0005-0000-0000-0000CD130000}"/>
    <cellStyle name="Normal 2 4 4 2 4 4" xfId="4308" xr:uid="{00000000-0005-0000-0000-0000CE130000}"/>
    <cellStyle name="Normal 2 4 4 2 4 4 2" xfId="22124" xr:uid="{00000000-0005-0000-0000-0000CF130000}"/>
    <cellStyle name="Normal 2 4 4 2 4 5" xfId="4309" xr:uid="{00000000-0005-0000-0000-0000D0130000}"/>
    <cellStyle name="Normal 2 4 4 2 4 5 2" xfId="22125" xr:uid="{00000000-0005-0000-0000-0000D1130000}"/>
    <cellStyle name="Normal 2 4 4 2 4 6" xfId="4310" xr:uid="{00000000-0005-0000-0000-0000D2130000}"/>
    <cellStyle name="Normal 2 4 4 2 4 6 2" xfId="22126" xr:uid="{00000000-0005-0000-0000-0000D3130000}"/>
    <cellStyle name="Normal 2 4 4 2 4 7" xfId="4311" xr:uid="{00000000-0005-0000-0000-0000D4130000}"/>
    <cellStyle name="Normal 2 4 4 2 4 7 2" xfId="22127" xr:uid="{00000000-0005-0000-0000-0000D5130000}"/>
    <cellStyle name="Normal 2 4 4 2 4 8" xfId="4312" xr:uid="{00000000-0005-0000-0000-0000D6130000}"/>
    <cellStyle name="Normal 2 4 4 2 4 8 2" xfId="22128" xr:uid="{00000000-0005-0000-0000-0000D7130000}"/>
    <cellStyle name="Normal 2 4 4 2 4 9" xfId="4313" xr:uid="{00000000-0005-0000-0000-0000D8130000}"/>
    <cellStyle name="Normal 2 4 4 2 4 9 2" xfId="22129" xr:uid="{00000000-0005-0000-0000-0000D9130000}"/>
    <cellStyle name="Normal 2 4 4 2 5" xfId="4314" xr:uid="{00000000-0005-0000-0000-0000DA130000}"/>
    <cellStyle name="Normal 2 4 4 2 5 10" xfId="4315" xr:uid="{00000000-0005-0000-0000-0000DB130000}"/>
    <cellStyle name="Normal 2 4 4 2 5 10 2" xfId="22131" xr:uid="{00000000-0005-0000-0000-0000DC130000}"/>
    <cellStyle name="Normal 2 4 4 2 5 11" xfId="4316" xr:uid="{00000000-0005-0000-0000-0000DD130000}"/>
    <cellStyle name="Normal 2 4 4 2 5 11 2" xfId="22132" xr:uid="{00000000-0005-0000-0000-0000DE130000}"/>
    <cellStyle name="Normal 2 4 4 2 5 12" xfId="4317" xr:uid="{00000000-0005-0000-0000-0000DF130000}"/>
    <cellStyle name="Normal 2 4 4 2 5 12 2" xfId="22133" xr:uid="{00000000-0005-0000-0000-0000E0130000}"/>
    <cellStyle name="Normal 2 4 4 2 5 13" xfId="4318" xr:uid="{00000000-0005-0000-0000-0000E1130000}"/>
    <cellStyle name="Normal 2 4 4 2 5 13 2" xfId="22134" xr:uid="{00000000-0005-0000-0000-0000E2130000}"/>
    <cellStyle name="Normal 2 4 4 2 5 14" xfId="4319" xr:uid="{00000000-0005-0000-0000-0000E3130000}"/>
    <cellStyle name="Normal 2 4 4 2 5 14 2" xfId="22135" xr:uid="{00000000-0005-0000-0000-0000E4130000}"/>
    <cellStyle name="Normal 2 4 4 2 5 15" xfId="22130" xr:uid="{00000000-0005-0000-0000-0000E5130000}"/>
    <cellStyle name="Normal 2 4 4 2 5 2" xfId="4320" xr:uid="{00000000-0005-0000-0000-0000E6130000}"/>
    <cellStyle name="Normal 2 4 4 2 5 2 2" xfId="22136" xr:uid="{00000000-0005-0000-0000-0000E7130000}"/>
    <cellStyle name="Normal 2 4 4 2 5 3" xfId="4321" xr:uid="{00000000-0005-0000-0000-0000E8130000}"/>
    <cellStyle name="Normal 2 4 4 2 5 3 2" xfId="22137" xr:uid="{00000000-0005-0000-0000-0000E9130000}"/>
    <cellStyle name="Normal 2 4 4 2 5 4" xfId="4322" xr:uid="{00000000-0005-0000-0000-0000EA130000}"/>
    <cellStyle name="Normal 2 4 4 2 5 4 2" xfId="22138" xr:uid="{00000000-0005-0000-0000-0000EB130000}"/>
    <cellStyle name="Normal 2 4 4 2 5 5" xfId="4323" xr:uid="{00000000-0005-0000-0000-0000EC130000}"/>
    <cellStyle name="Normal 2 4 4 2 5 5 2" xfId="22139" xr:uid="{00000000-0005-0000-0000-0000ED130000}"/>
    <cellStyle name="Normal 2 4 4 2 5 6" xfId="4324" xr:uid="{00000000-0005-0000-0000-0000EE130000}"/>
    <cellStyle name="Normal 2 4 4 2 5 6 2" xfId="22140" xr:uid="{00000000-0005-0000-0000-0000EF130000}"/>
    <cellStyle name="Normal 2 4 4 2 5 7" xfId="4325" xr:uid="{00000000-0005-0000-0000-0000F0130000}"/>
    <cellStyle name="Normal 2 4 4 2 5 7 2" xfId="22141" xr:uid="{00000000-0005-0000-0000-0000F1130000}"/>
    <cellStyle name="Normal 2 4 4 2 5 8" xfId="4326" xr:uid="{00000000-0005-0000-0000-0000F2130000}"/>
    <cellStyle name="Normal 2 4 4 2 5 8 2" xfId="22142" xr:uid="{00000000-0005-0000-0000-0000F3130000}"/>
    <cellStyle name="Normal 2 4 4 2 5 9" xfId="4327" xr:uid="{00000000-0005-0000-0000-0000F4130000}"/>
    <cellStyle name="Normal 2 4 4 2 5 9 2" xfId="22143" xr:uid="{00000000-0005-0000-0000-0000F5130000}"/>
    <cellStyle name="Normal 2 4 4 20" xfId="22091" xr:uid="{00000000-0005-0000-0000-0000F6130000}"/>
    <cellStyle name="Normal 2 4 4 3" xfId="4328" xr:uid="{00000000-0005-0000-0000-0000F7130000}"/>
    <cellStyle name="Normal 2 4 4 3 2" xfId="4329" xr:uid="{00000000-0005-0000-0000-0000F8130000}"/>
    <cellStyle name="Normal 2 4 4 3 2 10" xfId="4330" xr:uid="{00000000-0005-0000-0000-0000F9130000}"/>
    <cellStyle name="Normal 2 4 4 3 2 10 2" xfId="22145" xr:uid="{00000000-0005-0000-0000-0000FA130000}"/>
    <cellStyle name="Normal 2 4 4 3 2 11" xfId="4331" xr:uid="{00000000-0005-0000-0000-0000FB130000}"/>
    <cellStyle name="Normal 2 4 4 3 2 11 2" xfId="22146" xr:uid="{00000000-0005-0000-0000-0000FC130000}"/>
    <cellStyle name="Normal 2 4 4 3 2 12" xfId="4332" xr:uid="{00000000-0005-0000-0000-0000FD130000}"/>
    <cellStyle name="Normal 2 4 4 3 2 12 2" xfId="22147" xr:uid="{00000000-0005-0000-0000-0000FE130000}"/>
    <cellStyle name="Normal 2 4 4 3 2 13" xfId="4333" xr:uid="{00000000-0005-0000-0000-0000FF130000}"/>
    <cellStyle name="Normal 2 4 4 3 2 13 2" xfId="22148" xr:uid="{00000000-0005-0000-0000-000000140000}"/>
    <cellStyle name="Normal 2 4 4 3 2 14" xfId="4334" xr:uid="{00000000-0005-0000-0000-000001140000}"/>
    <cellStyle name="Normal 2 4 4 3 2 14 2" xfId="22149" xr:uid="{00000000-0005-0000-0000-000002140000}"/>
    <cellStyle name="Normal 2 4 4 3 2 15" xfId="22144" xr:uid="{00000000-0005-0000-0000-000003140000}"/>
    <cellStyle name="Normal 2 4 4 3 2 2" xfId="4335" xr:uid="{00000000-0005-0000-0000-000004140000}"/>
    <cellStyle name="Normal 2 4 4 3 2 2 2" xfId="22150" xr:uid="{00000000-0005-0000-0000-000005140000}"/>
    <cellStyle name="Normal 2 4 4 3 2 3" xfId="4336" xr:uid="{00000000-0005-0000-0000-000006140000}"/>
    <cellStyle name="Normal 2 4 4 3 2 3 2" xfId="22151" xr:uid="{00000000-0005-0000-0000-000007140000}"/>
    <cellStyle name="Normal 2 4 4 3 2 4" xfId="4337" xr:uid="{00000000-0005-0000-0000-000008140000}"/>
    <cellStyle name="Normal 2 4 4 3 2 4 2" xfId="22152" xr:uid="{00000000-0005-0000-0000-000009140000}"/>
    <cellStyle name="Normal 2 4 4 3 2 5" xfId="4338" xr:uid="{00000000-0005-0000-0000-00000A140000}"/>
    <cellStyle name="Normal 2 4 4 3 2 5 2" xfId="22153" xr:uid="{00000000-0005-0000-0000-00000B140000}"/>
    <cellStyle name="Normal 2 4 4 3 2 6" xfId="4339" xr:uid="{00000000-0005-0000-0000-00000C140000}"/>
    <cellStyle name="Normal 2 4 4 3 2 6 2" xfId="22154" xr:uid="{00000000-0005-0000-0000-00000D140000}"/>
    <cellStyle name="Normal 2 4 4 3 2 7" xfId="4340" xr:uid="{00000000-0005-0000-0000-00000E140000}"/>
    <cellStyle name="Normal 2 4 4 3 2 7 2" xfId="22155" xr:uid="{00000000-0005-0000-0000-00000F140000}"/>
    <cellStyle name="Normal 2 4 4 3 2 8" xfId="4341" xr:uid="{00000000-0005-0000-0000-000010140000}"/>
    <cellStyle name="Normal 2 4 4 3 2 8 2" xfId="22156" xr:uid="{00000000-0005-0000-0000-000011140000}"/>
    <cellStyle name="Normal 2 4 4 3 2 9" xfId="4342" xr:uid="{00000000-0005-0000-0000-000012140000}"/>
    <cellStyle name="Normal 2 4 4 3 2 9 2" xfId="22157" xr:uid="{00000000-0005-0000-0000-000013140000}"/>
    <cellStyle name="Normal 2 4 4 3 3" xfId="4343" xr:uid="{00000000-0005-0000-0000-000014140000}"/>
    <cellStyle name="Normal 2 4 4 3 3 10" xfId="4344" xr:uid="{00000000-0005-0000-0000-000015140000}"/>
    <cellStyle name="Normal 2 4 4 3 3 10 2" xfId="22159" xr:uid="{00000000-0005-0000-0000-000016140000}"/>
    <cellStyle name="Normal 2 4 4 3 3 11" xfId="4345" xr:uid="{00000000-0005-0000-0000-000017140000}"/>
    <cellStyle name="Normal 2 4 4 3 3 11 2" xfId="22160" xr:uid="{00000000-0005-0000-0000-000018140000}"/>
    <cellStyle name="Normal 2 4 4 3 3 12" xfId="4346" xr:uid="{00000000-0005-0000-0000-000019140000}"/>
    <cellStyle name="Normal 2 4 4 3 3 12 2" xfId="22161" xr:uid="{00000000-0005-0000-0000-00001A140000}"/>
    <cellStyle name="Normal 2 4 4 3 3 13" xfId="4347" xr:uid="{00000000-0005-0000-0000-00001B140000}"/>
    <cellStyle name="Normal 2 4 4 3 3 13 2" xfId="22162" xr:uid="{00000000-0005-0000-0000-00001C140000}"/>
    <cellStyle name="Normal 2 4 4 3 3 14" xfId="4348" xr:uid="{00000000-0005-0000-0000-00001D140000}"/>
    <cellStyle name="Normal 2 4 4 3 3 14 2" xfId="22163" xr:uid="{00000000-0005-0000-0000-00001E140000}"/>
    <cellStyle name="Normal 2 4 4 3 3 15" xfId="22158" xr:uid="{00000000-0005-0000-0000-00001F140000}"/>
    <cellStyle name="Normal 2 4 4 3 3 2" xfId="4349" xr:uid="{00000000-0005-0000-0000-000020140000}"/>
    <cellStyle name="Normal 2 4 4 3 3 2 2" xfId="22164" xr:uid="{00000000-0005-0000-0000-000021140000}"/>
    <cellStyle name="Normal 2 4 4 3 3 3" xfId="4350" xr:uid="{00000000-0005-0000-0000-000022140000}"/>
    <cellStyle name="Normal 2 4 4 3 3 3 2" xfId="22165" xr:uid="{00000000-0005-0000-0000-000023140000}"/>
    <cellStyle name="Normal 2 4 4 3 3 4" xfId="4351" xr:uid="{00000000-0005-0000-0000-000024140000}"/>
    <cellStyle name="Normal 2 4 4 3 3 4 2" xfId="22166" xr:uid="{00000000-0005-0000-0000-000025140000}"/>
    <cellStyle name="Normal 2 4 4 3 3 5" xfId="4352" xr:uid="{00000000-0005-0000-0000-000026140000}"/>
    <cellStyle name="Normal 2 4 4 3 3 5 2" xfId="22167" xr:uid="{00000000-0005-0000-0000-000027140000}"/>
    <cellStyle name="Normal 2 4 4 3 3 6" xfId="4353" xr:uid="{00000000-0005-0000-0000-000028140000}"/>
    <cellStyle name="Normal 2 4 4 3 3 6 2" xfId="22168" xr:uid="{00000000-0005-0000-0000-000029140000}"/>
    <cellStyle name="Normal 2 4 4 3 3 7" xfId="4354" xr:uid="{00000000-0005-0000-0000-00002A140000}"/>
    <cellStyle name="Normal 2 4 4 3 3 7 2" xfId="22169" xr:uid="{00000000-0005-0000-0000-00002B140000}"/>
    <cellStyle name="Normal 2 4 4 3 3 8" xfId="4355" xr:uid="{00000000-0005-0000-0000-00002C140000}"/>
    <cellStyle name="Normal 2 4 4 3 3 8 2" xfId="22170" xr:uid="{00000000-0005-0000-0000-00002D140000}"/>
    <cellStyle name="Normal 2 4 4 3 3 9" xfId="4356" xr:uid="{00000000-0005-0000-0000-00002E140000}"/>
    <cellStyle name="Normal 2 4 4 3 3 9 2" xfId="22171" xr:uid="{00000000-0005-0000-0000-00002F140000}"/>
    <cellStyle name="Normal 2 4 4 3 4" xfId="4357" xr:uid="{00000000-0005-0000-0000-000030140000}"/>
    <cellStyle name="Normal 2 4 4 3 4 10" xfId="4358" xr:uid="{00000000-0005-0000-0000-000031140000}"/>
    <cellStyle name="Normal 2 4 4 3 4 10 2" xfId="22173" xr:uid="{00000000-0005-0000-0000-000032140000}"/>
    <cellStyle name="Normal 2 4 4 3 4 11" xfId="4359" xr:uid="{00000000-0005-0000-0000-000033140000}"/>
    <cellStyle name="Normal 2 4 4 3 4 11 2" xfId="22174" xr:uid="{00000000-0005-0000-0000-000034140000}"/>
    <cellStyle name="Normal 2 4 4 3 4 12" xfId="4360" xr:uid="{00000000-0005-0000-0000-000035140000}"/>
    <cellStyle name="Normal 2 4 4 3 4 12 2" xfId="22175" xr:uid="{00000000-0005-0000-0000-000036140000}"/>
    <cellStyle name="Normal 2 4 4 3 4 13" xfId="4361" xr:uid="{00000000-0005-0000-0000-000037140000}"/>
    <cellStyle name="Normal 2 4 4 3 4 13 2" xfId="22176" xr:uid="{00000000-0005-0000-0000-000038140000}"/>
    <cellStyle name="Normal 2 4 4 3 4 14" xfId="4362" xr:uid="{00000000-0005-0000-0000-000039140000}"/>
    <cellStyle name="Normal 2 4 4 3 4 14 2" xfId="22177" xr:uid="{00000000-0005-0000-0000-00003A140000}"/>
    <cellStyle name="Normal 2 4 4 3 4 15" xfId="22172" xr:uid="{00000000-0005-0000-0000-00003B140000}"/>
    <cellStyle name="Normal 2 4 4 3 4 2" xfId="4363" xr:uid="{00000000-0005-0000-0000-00003C140000}"/>
    <cellStyle name="Normal 2 4 4 3 4 2 2" xfId="22178" xr:uid="{00000000-0005-0000-0000-00003D140000}"/>
    <cellStyle name="Normal 2 4 4 3 4 3" xfId="4364" xr:uid="{00000000-0005-0000-0000-00003E140000}"/>
    <cellStyle name="Normal 2 4 4 3 4 3 2" xfId="22179" xr:uid="{00000000-0005-0000-0000-00003F140000}"/>
    <cellStyle name="Normal 2 4 4 3 4 4" xfId="4365" xr:uid="{00000000-0005-0000-0000-000040140000}"/>
    <cellStyle name="Normal 2 4 4 3 4 4 2" xfId="22180" xr:uid="{00000000-0005-0000-0000-000041140000}"/>
    <cellStyle name="Normal 2 4 4 3 4 5" xfId="4366" xr:uid="{00000000-0005-0000-0000-000042140000}"/>
    <cellStyle name="Normal 2 4 4 3 4 5 2" xfId="22181" xr:uid="{00000000-0005-0000-0000-000043140000}"/>
    <cellStyle name="Normal 2 4 4 3 4 6" xfId="4367" xr:uid="{00000000-0005-0000-0000-000044140000}"/>
    <cellStyle name="Normal 2 4 4 3 4 6 2" xfId="22182" xr:uid="{00000000-0005-0000-0000-000045140000}"/>
    <cellStyle name="Normal 2 4 4 3 4 7" xfId="4368" xr:uid="{00000000-0005-0000-0000-000046140000}"/>
    <cellStyle name="Normal 2 4 4 3 4 7 2" xfId="22183" xr:uid="{00000000-0005-0000-0000-000047140000}"/>
    <cellStyle name="Normal 2 4 4 3 4 8" xfId="4369" xr:uid="{00000000-0005-0000-0000-000048140000}"/>
    <cellStyle name="Normal 2 4 4 3 4 8 2" xfId="22184" xr:uid="{00000000-0005-0000-0000-000049140000}"/>
    <cellStyle name="Normal 2 4 4 3 4 9" xfId="4370" xr:uid="{00000000-0005-0000-0000-00004A140000}"/>
    <cellStyle name="Normal 2 4 4 3 4 9 2" xfId="22185" xr:uid="{00000000-0005-0000-0000-00004B140000}"/>
    <cellStyle name="Normal 2 4 4 4" xfId="4371" xr:uid="{00000000-0005-0000-0000-00004C140000}"/>
    <cellStyle name="Normal 2 4 4 5" xfId="4372" xr:uid="{00000000-0005-0000-0000-00004D140000}"/>
    <cellStyle name="Normal 2 4 4 6" xfId="4373" xr:uid="{00000000-0005-0000-0000-00004E140000}"/>
    <cellStyle name="Normal 2 4 4 7" xfId="4374" xr:uid="{00000000-0005-0000-0000-00004F140000}"/>
    <cellStyle name="Normal 2 4 4 7 2" xfId="22186" xr:uid="{00000000-0005-0000-0000-000050140000}"/>
    <cellStyle name="Normal 2 4 4 8" xfId="4375" xr:uid="{00000000-0005-0000-0000-000051140000}"/>
    <cellStyle name="Normal 2 4 4 8 2" xfId="22187" xr:uid="{00000000-0005-0000-0000-000052140000}"/>
    <cellStyle name="Normal 2 4 4 9" xfId="4376" xr:uid="{00000000-0005-0000-0000-000053140000}"/>
    <cellStyle name="Normal 2 4 4 9 2" xfId="22188" xr:uid="{00000000-0005-0000-0000-000054140000}"/>
    <cellStyle name="Normal 2 4 5" xfId="4377" xr:uid="{00000000-0005-0000-0000-000055140000}"/>
    <cellStyle name="Normal 2 4 5 10" xfId="4378" xr:uid="{00000000-0005-0000-0000-000056140000}"/>
    <cellStyle name="Normal 2 4 5 10 2" xfId="22190" xr:uid="{00000000-0005-0000-0000-000057140000}"/>
    <cellStyle name="Normal 2 4 5 11" xfId="4379" xr:uid="{00000000-0005-0000-0000-000058140000}"/>
    <cellStyle name="Normal 2 4 5 11 2" xfId="22191" xr:uid="{00000000-0005-0000-0000-000059140000}"/>
    <cellStyle name="Normal 2 4 5 12" xfId="4380" xr:uid="{00000000-0005-0000-0000-00005A140000}"/>
    <cellStyle name="Normal 2 4 5 12 2" xfId="22192" xr:uid="{00000000-0005-0000-0000-00005B140000}"/>
    <cellStyle name="Normal 2 4 5 13" xfId="4381" xr:uid="{00000000-0005-0000-0000-00005C140000}"/>
    <cellStyle name="Normal 2 4 5 13 2" xfId="22193" xr:uid="{00000000-0005-0000-0000-00005D140000}"/>
    <cellStyle name="Normal 2 4 5 14" xfId="4382" xr:uid="{00000000-0005-0000-0000-00005E140000}"/>
    <cellStyle name="Normal 2 4 5 14 2" xfId="22194" xr:uid="{00000000-0005-0000-0000-00005F140000}"/>
    <cellStyle name="Normal 2 4 5 15" xfId="4383" xr:uid="{00000000-0005-0000-0000-000060140000}"/>
    <cellStyle name="Normal 2 4 5 15 2" xfId="22195" xr:uid="{00000000-0005-0000-0000-000061140000}"/>
    <cellStyle name="Normal 2 4 5 16" xfId="4384" xr:uid="{00000000-0005-0000-0000-000062140000}"/>
    <cellStyle name="Normal 2 4 5 16 2" xfId="22196" xr:uid="{00000000-0005-0000-0000-000063140000}"/>
    <cellStyle name="Normal 2 4 5 17" xfId="4385" xr:uid="{00000000-0005-0000-0000-000064140000}"/>
    <cellStyle name="Normal 2 4 5 17 2" xfId="22197" xr:uid="{00000000-0005-0000-0000-000065140000}"/>
    <cellStyle name="Normal 2 4 5 18" xfId="4386" xr:uid="{00000000-0005-0000-0000-000066140000}"/>
    <cellStyle name="Normal 2 4 5 18 2" xfId="22198" xr:uid="{00000000-0005-0000-0000-000067140000}"/>
    <cellStyle name="Normal 2 4 5 19" xfId="4387" xr:uid="{00000000-0005-0000-0000-000068140000}"/>
    <cellStyle name="Normal 2 4 5 19 2" xfId="22199" xr:uid="{00000000-0005-0000-0000-000069140000}"/>
    <cellStyle name="Normal 2 4 5 2" xfId="4388" xr:uid="{00000000-0005-0000-0000-00006A140000}"/>
    <cellStyle name="Normal 2 4 5 2 2" xfId="4389" xr:uid="{00000000-0005-0000-0000-00006B140000}"/>
    <cellStyle name="Normal 2 4 5 2 2 10" xfId="4390" xr:uid="{00000000-0005-0000-0000-00006C140000}"/>
    <cellStyle name="Normal 2 4 5 2 2 10 2" xfId="22201" xr:uid="{00000000-0005-0000-0000-00006D140000}"/>
    <cellStyle name="Normal 2 4 5 2 2 11" xfId="4391" xr:uid="{00000000-0005-0000-0000-00006E140000}"/>
    <cellStyle name="Normal 2 4 5 2 2 11 2" xfId="22202" xr:uid="{00000000-0005-0000-0000-00006F140000}"/>
    <cellStyle name="Normal 2 4 5 2 2 12" xfId="4392" xr:uid="{00000000-0005-0000-0000-000070140000}"/>
    <cellStyle name="Normal 2 4 5 2 2 12 2" xfId="22203" xr:uid="{00000000-0005-0000-0000-000071140000}"/>
    <cellStyle name="Normal 2 4 5 2 2 13" xfId="4393" xr:uid="{00000000-0005-0000-0000-000072140000}"/>
    <cellStyle name="Normal 2 4 5 2 2 13 2" xfId="22204" xr:uid="{00000000-0005-0000-0000-000073140000}"/>
    <cellStyle name="Normal 2 4 5 2 2 14" xfId="4394" xr:uid="{00000000-0005-0000-0000-000074140000}"/>
    <cellStyle name="Normal 2 4 5 2 2 14 2" xfId="22205" xr:uid="{00000000-0005-0000-0000-000075140000}"/>
    <cellStyle name="Normal 2 4 5 2 2 15" xfId="4395" xr:uid="{00000000-0005-0000-0000-000076140000}"/>
    <cellStyle name="Normal 2 4 5 2 2 15 2" xfId="22206" xr:uid="{00000000-0005-0000-0000-000077140000}"/>
    <cellStyle name="Normal 2 4 5 2 2 16" xfId="4396" xr:uid="{00000000-0005-0000-0000-000078140000}"/>
    <cellStyle name="Normal 2 4 5 2 2 16 2" xfId="22207" xr:uid="{00000000-0005-0000-0000-000079140000}"/>
    <cellStyle name="Normal 2 4 5 2 2 17" xfId="4397" xr:uid="{00000000-0005-0000-0000-00007A140000}"/>
    <cellStyle name="Normal 2 4 5 2 2 17 2" xfId="22208" xr:uid="{00000000-0005-0000-0000-00007B140000}"/>
    <cellStyle name="Normal 2 4 5 2 2 18" xfId="22200" xr:uid="{00000000-0005-0000-0000-00007C140000}"/>
    <cellStyle name="Normal 2 4 5 2 2 2" xfId="4398" xr:uid="{00000000-0005-0000-0000-00007D140000}"/>
    <cellStyle name="Normal 2 4 5 2 2 3" xfId="4399" xr:uid="{00000000-0005-0000-0000-00007E140000}"/>
    <cellStyle name="Normal 2 4 5 2 2 4" xfId="4400" xr:uid="{00000000-0005-0000-0000-00007F140000}"/>
    <cellStyle name="Normal 2 4 5 2 2 5" xfId="4401" xr:uid="{00000000-0005-0000-0000-000080140000}"/>
    <cellStyle name="Normal 2 4 5 2 2 5 2" xfId="22209" xr:uid="{00000000-0005-0000-0000-000081140000}"/>
    <cellStyle name="Normal 2 4 5 2 2 6" xfId="4402" xr:uid="{00000000-0005-0000-0000-000082140000}"/>
    <cellStyle name="Normal 2 4 5 2 2 6 2" xfId="22210" xr:uid="{00000000-0005-0000-0000-000083140000}"/>
    <cellStyle name="Normal 2 4 5 2 2 7" xfId="4403" xr:uid="{00000000-0005-0000-0000-000084140000}"/>
    <cellStyle name="Normal 2 4 5 2 2 7 2" xfId="22211" xr:uid="{00000000-0005-0000-0000-000085140000}"/>
    <cellStyle name="Normal 2 4 5 2 2 8" xfId="4404" xr:uid="{00000000-0005-0000-0000-000086140000}"/>
    <cellStyle name="Normal 2 4 5 2 2 8 2" xfId="22212" xr:uid="{00000000-0005-0000-0000-000087140000}"/>
    <cellStyle name="Normal 2 4 5 2 2 9" xfId="4405" xr:uid="{00000000-0005-0000-0000-000088140000}"/>
    <cellStyle name="Normal 2 4 5 2 2 9 2" xfId="22213" xr:uid="{00000000-0005-0000-0000-000089140000}"/>
    <cellStyle name="Normal 2 4 5 2 3" xfId="4406" xr:uid="{00000000-0005-0000-0000-00008A140000}"/>
    <cellStyle name="Normal 2 4 5 2 4" xfId="4407" xr:uid="{00000000-0005-0000-0000-00008B140000}"/>
    <cellStyle name="Normal 2 4 5 2 4 10" xfId="4408" xr:uid="{00000000-0005-0000-0000-00008C140000}"/>
    <cellStyle name="Normal 2 4 5 2 4 10 2" xfId="22215" xr:uid="{00000000-0005-0000-0000-00008D140000}"/>
    <cellStyle name="Normal 2 4 5 2 4 11" xfId="4409" xr:uid="{00000000-0005-0000-0000-00008E140000}"/>
    <cellStyle name="Normal 2 4 5 2 4 11 2" xfId="22216" xr:uid="{00000000-0005-0000-0000-00008F140000}"/>
    <cellStyle name="Normal 2 4 5 2 4 12" xfId="4410" xr:uid="{00000000-0005-0000-0000-000090140000}"/>
    <cellStyle name="Normal 2 4 5 2 4 12 2" xfId="22217" xr:uid="{00000000-0005-0000-0000-000091140000}"/>
    <cellStyle name="Normal 2 4 5 2 4 13" xfId="4411" xr:uid="{00000000-0005-0000-0000-000092140000}"/>
    <cellStyle name="Normal 2 4 5 2 4 13 2" xfId="22218" xr:uid="{00000000-0005-0000-0000-000093140000}"/>
    <cellStyle name="Normal 2 4 5 2 4 14" xfId="4412" xr:uid="{00000000-0005-0000-0000-000094140000}"/>
    <cellStyle name="Normal 2 4 5 2 4 14 2" xfId="22219" xr:uid="{00000000-0005-0000-0000-000095140000}"/>
    <cellStyle name="Normal 2 4 5 2 4 15" xfId="22214" xr:uid="{00000000-0005-0000-0000-000096140000}"/>
    <cellStyle name="Normal 2 4 5 2 4 2" xfId="4413" xr:uid="{00000000-0005-0000-0000-000097140000}"/>
    <cellStyle name="Normal 2 4 5 2 4 2 2" xfId="22220" xr:uid="{00000000-0005-0000-0000-000098140000}"/>
    <cellStyle name="Normal 2 4 5 2 4 3" xfId="4414" xr:uid="{00000000-0005-0000-0000-000099140000}"/>
    <cellStyle name="Normal 2 4 5 2 4 3 2" xfId="22221" xr:uid="{00000000-0005-0000-0000-00009A140000}"/>
    <cellStyle name="Normal 2 4 5 2 4 4" xfId="4415" xr:uid="{00000000-0005-0000-0000-00009B140000}"/>
    <cellStyle name="Normal 2 4 5 2 4 4 2" xfId="22222" xr:uid="{00000000-0005-0000-0000-00009C140000}"/>
    <cellStyle name="Normal 2 4 5 2 4 5" xfId="4416" xr:uid="{00000000-0005-0000-0000-00009D140000}"/>
    <cellStyle name="Normal 2 4 5 2 4 5 2" xfId="22223" xr:uid="{00000000-0005-0000-0000-00009E140000}"/>
    <cellStyle name="Normal 2 4 5 2 4 6" xfId="4417" xr:uid="{00000000-0005-0000-0000-00009F140000}"/>
    <cellStyle name="Normal 2 4 5 2 4 6 2" xfId="22224" xr:uid="{00000000-0005-0000-0000-0000A0140000}"/>
    <cellStyle name="Normal 2 4 5 2 4 7" xfId="4418" xr:uid="{00000000-0005-0000-0000-0000A1140000}"/>
    <cellStyle name="Normal 2 4 5 2 4 7 2" xfId="22225" xr:uid="{00000000-0005-0000-0000-0000A2140000}"/>
    <cellStyle name="Normal 2 4 5 2 4 8" xfId="4419" xr:uid="{00000000-0005-0000-0000-0000A3140000}"/>
    <cellStyle name="Normal 2 4 5 2 4 8 2" xfId="22226" xr:uid="{00000000-0005-0000-0000-0000A4140000}"/>
    <cellStyle name="Normal 2 4 5 2 4 9" xfId="4420" xr:uid="{00000000-0005-0000-0000-0000A5140000}"/>
    <cellStyle name="Normal 2 4 5 2 4 9 2" xfId="22227" xr:uid="{00000000-0005-0000-0000-0000A6140000}"/>
    <cellStyle name="Normal 2 4 5 2 5" xfId="4421" xr:uid="{00000000-0005-0000-0000-0000A7140000}"/>
    <cellStyle name="Normal 2 4 5 2 5 10" xfId="4422" xr:uid="{00000000-0005-0000-0000-0000A8140000}"/>
    <cellStyle name="Normal 2 4 5 2 5 10 2" xfId="22229" xr:uid="{00000000-0005-0000-0000-0000A9140000}"/>
    <cellStyle name="Normal 2 4 5 2 5 11" xfId="4423" xr:uid="{00000000-0005-0000-0000-0000AA140000}"/>
    <cellStyle name="Normal 2 4 5 2 5 11 2" xfId="22230" xr:uid="{00000000-0005-0000-0000-0000AB140000}"/>
    <cellStyle name="Normal 2 4 5 2 5 12" xfId="4424" xr:uid="{00000000-0005-0000-0000-0000AC140000}"/>
    <cellStyle name="Normal 2 4 5 2 5 12 2" xfId="22231" xr:uid="{00000000-0005-0000-0000-0000AD140000}"/>
    <cellStyle name="Normal 2 4 5 2 5 13" xfId="4425" xr:uid="{00000000-0005-0000-0000-0000AE140000}"/>
    <cellStyle name="Normal 2 4 5 2 5 13 2" xfId="22232" xr:uid="{00000000-0005-0000-0000-0000AF140000}"/>
    <cellStyle name="Normal 2 4 5 2 5 14" xfId="4426" xr:uid="{00000000-0005-0000-0000-0000B0140000}"/>
    <cellStyle name="Normal 2 4 5 2 5 14 2" xfId="22233" xr:uid="{00000000-0005-0000-0000-0000B1140000}"/>
    <cellStyle name="Normal 2 4 5 2 5 15" xfId="22228" xr:uid="{00000000-0005-0000-0000-0000B2140000}"/>
    <cellStyle name="Normal 2 4 5 2 5 2" xfId="4427" xr:uid="{00000000-0005-0000-0000-0000B3140000}"/>
    <cellStyle name="Normal 2 4 5 2 5 2 2" xfId="22234" xr:uid="{00000000-0005-0000-0000-0000B4140000}"/>
    <cellStyle name="Normal 2 4 5 2 5 3" xfId="4428" xr:uid="{00000000-0005-0000-0000-0000B5140000}"/>
    <cellStyle name="Normal 2 4 5 2 5 3 2" xfId="22235" xr:uid="{00000000-0005-0000-0000-0000B6140000}"/>
    <cellStyle name="Normal 2 4 5 2 5 4" xfId="4429" xr:uid="{00000000-0005-0000-0000-0000B7140000}"/>
    <cellStyle name="Normal 2 4 5 2 5 4 2" xfId="22236" xr:uid="{00000000-0005-0000-0000-0000B8140000}"/>
    <cellStyle name="Normal 2 4 5 2 5 5" xfId="4430" xr:uid="{00000000-0005-0000-0000-0000B9140000}"/>
    <cellStyle name="Normal 2 4 5 2 5 5 2" xfId="22237" xr:uid="{00000000-0005-0000-0000-0000BA140000}"/>
    <cellStyle name="Normal 2 4 5 2 5 6" xfId="4431" xr:uid="{00000000-0005-0000-0000-0000BB140000}"/>
    <cellStyle name="Normal 2 4 5 2 5 6 2" xfId="22238" xr:uid="{00000000-0005-0000-0000-0000BC140000}"/>
    <cellStyle name="Normal 2 4 5 2 5 7" xfId="4432" xr:uid="{00000000-0005-0000-0000-0000BD140000}"/>
    <cellStyle name="Normal 2 4 5 2 5 7 2" xfId="22239" xr:uid="{00000000-0005-0000-0000-0000BE140000}"/>
    <cellStyle name="Normal 2 4 5 2 5 8" xfId="4433" xr:uid="{00000000-0005-0000-0000-0000BF140000}"/>
    <cellStyle name="Normal 2 4 5 2 5 8 2" xfId="22240" xr:uid="{00000000-0005-0000-0000-0000C0140000}"/>
    <cellStyle name="Normal 2 4 5 2 5 9" xfId="4434" xr:uid="{00000000-0005-0000-0000-0000C1140000}"/>
    <cellStyle name="Normal 2 4 5 2 5 9 2" xfId="22241" xr:uid="{00000000-0005-0000-0000-0000C2140000}"/>
    <cellStyle name="Normal 2 4 5 20" xfId="22189" xr:uid="{00000000-0005-0000-0000-0000C3140000}"/>
    <cellStyle name="Normal 2 4 5 3" xfId="4435" xr:uid="{00000000-0005-0000-0000-0000C4140000}"/>
    <cellStyle name="Normal 2 4 5 3 2" xfId="4436" xr:uid="{00000000-0005-0000-0000-0000C5140000}"/>
    <cellStyle name="Normal 2 4 5 3 2 10" xfId="4437" xr:uid="{00000000-0005-0000-0000-0000C6140000}"/>
    <cellStyle name="Normal 2 4 5 3 2 10 2" xfId="22243" xr:uid="{00000000-0005-0000-0000-0000C7140000}"/>
    <cellStyle name="Normal 2 4 5 3 2 11" xfId="4438" xr:uid="{00000000-0005-0000-0000-0000C8140000}"/>
    <cellStyle name="Normal 2 4 5 3 2 11 2" xfId="22244" xr:uid="{00000000-0005-0000-0000-0000C9140000}"/>
    <cellStyle name="Normal 2 4 5 3 2 12" xfId="4439" xr:uid="{00000000-0005-0000-0000-0000CA140000}"/>
    <cellStyle name="Normal 2 4 5 3 2 12 2" xfId="22245" xr:uid="{00000000-0005-0000-0000-0000CB140000}"/>
    <cellStyle name="Normal 2 4 5 3 2 13" xfId="4440" xr:uid="{00000000-0005-0000-0000-0000CC140000}"/>
    <cellStyle name="Normal 2 4 5 3 2 13 2" xfId="22246" xr:uid="{00000000-0005-0000-0000-0000CD140000}"/>
    <cellStyle name="Normal 2 4 5 3 2 14" xfId="4441" xr:uid="{00000000-0005-0000-0000-0000CE140000}"/>
    <cellStyle name="Normal 2 4 5 3 2 14 2" xfId="22247" xr:uid="{00000000-0005-0000-0000-0000CF140000}"/>
    <cellStyle name="Normal 2 4 5 3 2 15" xfId="22242" xr:uid="{00000000-0005-0000-0000-0000D0140000}"/>
    <cellStyle name="Normal 2 4 5 3 2 2" xfId="4442" xr:uid="{00000000-0005-0000-0000-0000D1140000}"/>
    <cellStyle name="Normal 2 4 5 3 2 2 2" xfId="22248" xr:uid="{00000000-0005-0000-0000-0000D2140000}"/>
    <cellStyle name="Normal 2 4 5 3 2 3" xfId="4443" xr:uid="{00000000-0005-0000-0000-0000D3140000}"/>
    <cellStyle name="Normal 2 4 5 3 2 3 2" xfId="22249" xr:uid="{00000000-0005-0000-0000-0000D4140000}"/>
    <cellStyle name="Normal 2 4 5 3 2 4" xfId="4444" xr:uid="{00000000-0005-0000-0000-0000D5140000}"/>
    <cellStyle name="Normal 2 4 5 3 2 4 2" xfId="22250" xr:uid="{00000000-0005-0000-0000-0000D6140000}"/>
    <cellStyle name="Normal 2 4 5 3 2 5" xfId="4445" xr:uid="{00000000-0005-0000-0000-0000D7140000}"/>
    <cellStyle name="Normal 2 4 5 3 2 5 2" xfId="22251" xr:uid="{00000000-0005-0000-0000-0000D8140000}"/>
    <cellStyle name="Normal 2 4 5 3 2 6" xfId="4446" xr:uid="{00000000-0005-0000-0000-0000D9140000}"/>
    <cellStyle name="Normal 2 4 5 3 2 6 2" xfId="22252" xr:uid="{00000000-0005-0000-0000-0000DA140000}"/>
    <cellStyle name="Normal 2 4 5 3 2 7" xfId="4447" xr:uid="{00000000-0005-0000-0000-0000DB140000}"/>
    <cellStyle name="Normal 2 4 5 3 2 7 2" xfId="22253" xr:uid="{00000000-0005-0000-0000-0000DC140000}"/>
    <cellStyle name="Normal 2 4 5 3 2 8" xfId="4448" xr:uid="{00000000-0005-0000-0000-0000DD140000}"/>
    <cellStyle name="Normal 2 4 5 3 2 8 2" xfId="22254" xr:uid="{00000000-0005-0000-0000-0000DE140000}"/>
    <cellStyle name="Normal 2 4 5 3 2 9" xfId="4449" xr:uid="{00000000-0005-0000-0000-0000DF140000}"/>
    <cellStyle name="Normal 2 4 5 3 2 9 2" xfId="22255" xr:uid="{00000000-0005-0000-0000-0000E0140000}"/>
    <cellStyle name="Normal 2 4 5 3 3" xfId="4450" xr:uid="{00000000-0005-0000-0000-0000E1140000}"/>
    <cellStyle name="Normal 2 4 5 3 3 10" xfId="4451" xr:uid="{00000000-0005-0000-0000-0000E2140000}"/>
    <cellStyle name="Normal 2 4 5 3 3 10 2" xfId="22257" xr:uid="{00000000-0005-0000-0000-0000E3140000}"/>
    <cellStyle name="Normal 2 4 5 3 3 11" xfId="4452" xr:uid="{00000000-0005-0000-0000-0000E4140000}"/>
    <cellStyle name="Normal 2 4 5 3 3 11 2" xfId="22258" xr:uid="{00000000-0005-0000-0000-0000E5140000}"/>
    <cellStyle name="Normal 2 4 5 3 3 12" xfId="4453" xr:uid="{00000000-0005-0000-0000-0000E6140000}"/>
    <cellStyle name="Normal 2 4 5 3 3 12 2" xfId="22259" xr:uid="{00000000-0005-0000-0000-0000E7140000}"/>
    <cellStyle name="Normal 2 4 5 3 3 13" xfId="4454" xr:uid="{00000000-0005-0000-0000-0000E8140000}"/>
    <cellStyle name="Normal 2 4 5 3 3 13 2" xfId="22260" xr:uid="{00000000-0005-0000-0000-0000E9140000}"/>
    <cellStyle name="Normal 2 4 5 3 3 14" xfId="4455" xr:uid="{00000000-0005-0000-0000-0000EA140000}"/>
    <cellStyle name="Normal 2 4 5 3 3 14 2" xfId="22261" xr:uid="{00000000-0005-0000-0000-0000EB140000}"/>
    <cellStyle name="Normal 2 4 5 3 3 15" xfId="22256" xr:uid="{00000000-0005-0000-0000-0000EC140000}"/>
    <cellStyle name="Normal 2 4 5 3 3 2" xfId="4456" xr:uid="{00000000-0005-0000-0000-0000ED140000}"/>
    <cellStyle name="Normal 2 4 5 3 3 2 2" xfId="22262" xr:uid="{00000000-0005-0000-0000-0000EE140000}"/>
    <cellStyle name="Normal 2 4 5 3 3 3" xfId="4457" xr:uid="{00000000-0005-0000-0000-0000EF140000}"/>
    <cellStyle name="Normal 2 4 5 3 3 3 2" xfId="22263" xr:uid="{00000000-0005-0000-0000-0000F0140000}"/>
    <cellStyle name="Normal 2 4 5 3 3 4" xfId="4458" xr:uid="{00000000-0005-0000-0000-0000F1140000}"/>
    <cellStyle name="Normal 2 4 5 3 3 4 2" xfId="22264" xr:uid="{00000000-0005-0000-0000-0000F2140000}"/>
    <cellStyle name="Normal 2 4 5 3 3 5" xfId="4459" xr:uid="{00000000-0005-0000-0000-0000F3140000}"/>
    <cellStyle name="Normal 2 4 5 3 3 5 2" xfId="22265" xr:uid="{00000000-0005-0000-0000-0000F4140000}"/>
    <cellStyle name="Normal 2 4 5 3 3 6" xfId="4460" xr:uid="{00000000-0005-0000-0000-0000F5140000}"/>
    <cellStyle name="Normal 2 4 5 3 3 6 2" xfId="22266" xr:uid="{00000000-0005-0000-0000-0000F6140000}"/>
    <cellStyle name="Normal 2 4 5 3 3 7" xfId="4461" xr:uid="{00000000-0005-0000-0000-0000F7140000}"/>
    <cellStyle name="Normal 2 4 5 3 3 7 2" xfId="22267" xr:uid="{00000000-0005-0000-0000-0000F8140000}"/>
    <cellStyle name="Normal 2 4 5 3 3 8" xfId="4462" xr:uid="{00000000-0005-0000-0000-0000F9140000}"/>
    <cellStyle name="Normal 2 4 5 3 3 8 2" xfId="22268" xr:uid="{00000000-0005-0000-0000-0000FA140000}"/>
    <cellStyle name="Normal 2 4 5 3 3 9" xfId="4463" xr:uid="{00000000-0005-0000-0000-0000FB140000}"/>
    <cellStyle name="Normal 2 4 5 3 3 9 2" xfId="22269" xr:uid="{00000000-0005-0000-0000-0000FC140000}"/>
    <cellStyle name="Normal 2 4 5 3 4" xfId="4464" xr:uid="{00000000-0005-0000-0000-0000FD140000}"/>
    <cellStyle name="Normal 2 4 5 3 4 10" xfId="4465" xr:uid="{00000000-0005-0000-0000-0000FE140000}"/>
    <cellStyle name="Normal 2 4 5 3 4 10 2" xfId="22271" xr:uid="{00000000-0005-0000-0000-0000FF140000}"/>
    <cellStyle name="Normal 2 4 5 3 4 11" xfId="4466" xr:uid="{00000000-0005-0000-0000-000000150000}"/>
    <cellStyle name="Normal 2 4 5 3 4 11 2" xfId="22272" xr:uid="{00000000-0005-0000-0000-000001150000}"/>
    <cellStyle name="Normal 2 4 5 3 4 12" xfId="4467" xr:uid="{00000000-0005-0000-0000-000002150000}"/>
    <cellStyle name="Normal 2 4 5 3 4 12 2" xfId="22273" xr:uid="{00000000-0005-0000-0000-000003150000}"/>
    <cellStyle name="Normal 2 4 5 3 4 13" xfId="4468" xr:uid="{00000000-0005-0000-0000-000004150000}"/>
    <cellStyle name="Normal 2 4 5 3 4 13 2" xfId="22274" xr:uid="{00000000-0005-0000-0000-000005150000}"/>
    <cellStyle name="Normal 2 4 5 3 4 14" xfId="4469" xr:uid="{00000000-0005-0000-0000-000006150000}"/>
    <cellStyle name="Normal 2 4 5 3 4 14 2" xfId="22275" xr:uid="{00000000-0005-0000-0000-000007150000}"/>
    <cellStyle name="Normal 2 4 5 3 4 15" xfId="22270" xr:uid="{00000000-0005-0000-0000-000008150000}"/>
    <cellStyle name="Normal 2 4 5 3 4 2" xfId="4470" xr:uid="{00000000-0005-0000-0000-000009150000}"/>
    <cellStyle name="Normal 2 4 5 3 4 2 2" xfId="22276" xr:uid="{00000000-0005-0000-0000-00000A150000}"/>
    <cellStyle name="Normal 2 4 5 3 4 3" xfId="4471" xr:uid="{00000000-0005-0000-0000-00000B150000}"/>
    <cellStyle name="Normal 2 4 5 3 4 3 2" xfId="22277" xr:uid="{00000000-0005-0000-0000-00000C150000}"/>
    <cellStyle name="Normal 2 4 5 3 4 4" xfId="4472" xr:uid="{00000000-0005-0000-0000-00000D150000}"/>
    <cellStyle name="Normal 2 4 5 3 4 4 2" xfId="22278" xr:uid="{00000000-0005-0000-0000-00000E150000}"/>
    <cellStyle name="Normal 2 4 5 3 4 5" xfId="4473" xr:uid="{00000000-0005-0000-0000-00000F150000}"/>
    <cellStyle name="Normal 2 4 5 3 4 5 2" xfId="22279" xr:uid="{00000000-0005-0000-0000-000010150000}"/>
    <cellStyle name="Normal 2 4 5 3 4 6" xfId="4474" xr:uid="{00000000-0005-0000-0000-000011150000}"/>
    <cellStyle name="Normal 2 4 5 3 4 6 2" xfId="22280" xr:uid="{00000000-0005-0000-0000-000012150000}"/>
    <cellStyle name="Normal 2 4 5 3 4 7" xfId="4475" xr:uid="{00000000-0005-0000-0000-000013150000}"/>
    <cellStyle name="Normal 2 4 5 3 4 7 2" xfId="22281" xr:uid="{00000000-0005-0000-0000-000014150000}"/>
    <cellStyle name="Normal 2 4 5 3 4 8" xfId="4476" xr:uid="{00000000-0005-0000-0000-000015150000}"/>
    <cellStyle name="Normal 2 4 5 3 4 8 2" xfId="22282" xr:uid="{00000000-0005-0000-0000-000016150000}"/>
    <cellStyle name="Normal 2 4 5 3 4 9" xfId="4477" xr:uid="{00000000-0005-0000-0000-000017150000}"/>
    <cellStyle name="Normal 2 4 5 3 4 9 2" xfId="22283" xr:uid="{00000000-0005-0000-0000-000018150000}"/>
    <cellStyle name="Normal 2 4 5 4" xfId="4478" xr:uid="{00000000-0005-0000-0000-000019150000}"/>
    <cellStyle name="Normal 2 4 5 5" xfId="4479" xr:uid="{00000000-0005-0000-0000-00001A150000}"/>
    <cellStyle name="Normal 2 4 5 6" xfId="4480" xr:uid="{00000000-0005-0000-0000-00001B150000}"/>
    <cellStyle name="Normal 2 4 5 7" xfId="4481" xr:uid="{00000000-0005-0000-0000-00001C150000}"/>
    <cellStyle name="Normal 2 4 5 7 2" xfId="22284" xr:uid="{00000000-0005-0000-0000-00001D150000}"/>
    <cellStyle name="Normal 2 4 5 8" xfId="4482" xr:uid="{00000000-0005-0000-0000-00001E150000}"/>
    <cellStyle name="Normal 2 4 5 8 2" xfId="22285" xr:uid="{00000000-0005-0000-0000-00001F150000}"/>
    <cellStyle name="Normal 2 4 5 9" xfId="4483" xr:uid="{00000000-0005-0000-0000-000020150000}"/>
    <cellStyle name="Normal 2 4 5 9 2" xfId="22286" xr:uid="{00000000-0005-0000-0000-000021150000}"/>
    <cellStyle name="Normal 2 4 6" xfId="4484" xr:uid="{00000000-0005-0000-0000-000022150000}"/>
    <cellStyle name="Normal 2 4 7" xfId="4485" xr:uid="{00000000-0005-0000-0000-000023150000}"/>
    <cellStyle name="Normal 2 4 8" xfId="4486" xr:uid="{00000000-0005-0000-0000-000024150000}"/>
    <cellStyle name="Normal 2 4 9" xfId="4487" xr:uid="{00000000-0005-0000-0000-000025150000}"/>
    <cellStyle name="Normal 2 40" xfId="4488" xr:uid="{00000000-0005-0000-0000-000026150000}"/>
    <cellStyle name="Normal 2 41" xfId="4489" xr:uid="{00000000-0005-0000-0000-000027150000}"/>
    <cellStyle name="Normal 2 42" xfId="4490" xr:uid="{00000000-0005-0000-0000-000028150000}"/>
    <cellStyle name="Normal 2 43" xfId="4491" xr:uid="{00000000-0005-0000-0000-000029150000}"/>
    <cellStyle name="Normal 2 44" xfId="4492" xr:uid="{00000000-0005-0000-0000-00002A150000}"/>
    <cellStyle name="Normal 2 45" xfId="4493" xr:uid="{00000000-0005-0000-0000-00002B150000}"/>
    <cellStyle name="Normal 2 46" xfId="4494" xr:uid="{00000000-0005-0000-0000-00002C150000}"/>
    <cellStyle name="Normal 2 47" xfId="4495" xr:uid="{00000000-0005-0000-0000-00002D150000}"/>
    <cellStyle name="Normal 2 48" xfId="4496" xr:uid="{00000000-0005-0000-0000-00002E150000}"/>
    <cellStyle name="Normal 2 49" xfId="4497" xr:uid="{00000000-0005-0000-0000-00002F150000}"/>
    <cellStyle name="Normal 2 49 10" xfId="4498" xr:uid="{00000000-0005-0000-0000-000030150000}"/>
    <cellStyle name="Normal 2 49 10 10" xfId="4499" xr:uid="{00000000-0005-0000-0000-000031150000}"/>
    <cellStyle name="Normal 2 49 10 10 2" xfId="22289" xr:uid="{00000000-0005-0000-0000-000032150000}"/>
    <cellStyle name="Normal 2 49 10 11" xfId="4500" xr:uid="{00000000-0005-0000-0000-000033150000}"/>
    <cellStyle name="Normal 2 49 10 11 2" xfId="22290" xr:uid="{00000000-0005-0000-0000-000034150000}"/>
    <cellStyle name="Normal 2 49 10 12" xfId="4501" xr:uid="{00000000-0005-0000-0000-000035150000}"/>
    <cellStyle name="Normal 2 49 10 12 2" xfId="22291" xr:uid="{00000000-0005-0000-0000-000036150000}"/>
    <cellStyle name="Normal 2 49 10 13" xfId="4502" xr:uid="{00000000-0005-0000-0000-000037150000}"/>
    <cellStyle name="Normal 2 49 10 13 2" xfId="22292" xr:uid="{00000000-0005-0000-0000-000038150000}"/>
    <cellStyle name="Normal 2 49 10 14" xfId="4503" xr:uid="{00000000-0005-0000-0000-000039150000}"/>
    <cellStyle name="Normal 2 49 10 14 2" xfId="22293" xr:uid="{00000000-0005-0000-0000-00003A150000}"/>
    <cellStyle name="Normal 2 49 10 15" xfId="22288" xr:uid="{00000000-0005-0000-0000-00003B150000}"/>
    <cellStyle name="Normal 2 49 10 2" xfId="4504" xr:uid="{00000000-0005-0000-0000-00003C150000}"/>
    <cellStyle name="Normal 2 49 10 2 2" xfId="22294" xr:uid="{00000000-0005-0000-0000-00003D150000}"/>
    <cellStyle name="Normal 2 49 10 3" xfId="4505" xr:uid="{00000000-0005-0000-0000-00003E150000}"/>
    <cellStyle name="Normal 2 49 10 3 2" xfId="22295" xr:uid="{00000000-0005-0000-0000-00003F150000}"/>
    <cellStyle name="Normal 2 49 10 4" xfId="4506" xr:uid="{00000000-0005-0000-0000-000040150000}"/>
    <cellStyle name="Normal 2 49 10 4 2" xfId="22296" xr:uid="{00000000-0005-0000-0000-000041150000}"/>
    <cellStyle name="Normal 2 49 10 5" xfId="4507" xr:uid="{00000000-0005-0000-0000-000042150000}"/>
    <cellStyle name="Normal 2 49 10 5 2" xfId="22297" xr:uid="{00000000-0005-0000-0000-000043150000}"/>
    <cellStyle name="Normal 2 49 10 6" xfId="4508" xr:uid="{00000000-0005-0000-0000-000044150000}"/>
    <cellStyle name="Normal 2 49 10 6 2" xfId="22298" xr:uid="{00000000-0005-0000-0000-000045150000}"/>
    <cellStyle name="Normal 2 49 10 7" xfId="4509" xr:uid="{00000000-0005-0000-0000-000046150000}"/>
    <cellStyle name="Normal 2 49 10 7 2" xfId="22299" xr:uid="{00000000-0005-0000-0000-000047150000}"/>
    <cellStyle name="Normal 2 49 10 8" xfId="4510" xr:uid="{00000000-0005-0000-0000-000048150000}"/>
    <cellStyle name="Normal 2 49 10 8 2" xfId="22300" xr:uid="{00000000-0005-0000-0000-000049150000}"/>
    <cellStyle name="Normal 2 49 10 9" xfId="4511" xr:uid="{00000000-0005-0000-0000-00004A150000}"/>
    <cellStyle name="Normal 2 49 10 9 2" xfId="22301" xr:uid="{00000000-0005-0000-0000-00004B150000}"/>
    <cellStyle name="Normal 2 49 11" xfId="4512" xr:uid="{00000000-0005-0000-0000-00004C150000}"/>
    <cellStyle name="Normal 2 49 11 2" xfId="22302" xr:uid="{00000000-0005-0000-0000-00004D150000}"/>
    <cellStyle name="Normal 2 49 12" xfId="4513" xr:uid="{00000000-0005-0000-0000-00004E150000}"/>
    <cellStyle name="Normal 2 49 12 2" xfId="22303" xr:uid="{00000000-0005-0000-0000-00004F150000}"/>
    <cellStyle name="Normal 2 49 13" xfId="4514" xr:uid="{00000000-0005-0000-0000-000050150000}"/>
    <cellStyle name="Normal 2 49 13 2" xfId="22304" xr:uid="{00000000-0005-0000-0000-000051150000}"/>
    <cellStyle name="Normal 2 49 14" xfId="4515" xr:uid="{00000000-0005-0000-0000-000052150000}"/>
    <cellStyle name="Normal 2 49 14 2" xfId="22305" xr:uid="{00000000-0005-0000-0000-000053150000}"/>
    <cellStyle name="Normal 2 49 15" xfId="4516" xr:uid="{00000000-0005-0000-0000-000054150000}"/>
    <cellStyle name="Normal 2 49 15 2" xfId="22306" xr:uid="{00000000-0005-0000-0000-000055150000}"/>
    <cellStyle name="Normal 2 49 16" xfId="4517" xr:uid="{00000000-0005-0000-0000-000056150000}"/>
    <cellStyle name="Normal 2 49 16 2" xfId="22307" xr:uid="{00000000-0005-0000-0000-000057150000}"/>
    <cellStyle name="Normal 2 49 17" xfId="4518" xr:uid="{00000000-0005-0000-0000-000058150000}"/>
    <cellStyle name="Normal 2 49 17 2" xfId="22308" xr:uid="{00000000-0005-0000-0000-000059150000}"/>
    <cellStyle name="Normal 2 49 18" xfId="4519" xr:uid="{00000000-0005-0000-0000-00005A150000}"/>
    <cellStyle name="Normal 2 49 18 2" xfId="22309" xr:uid="{00000000-0005-0000-0000-00005B150000}"/>
    <cellStyle name="Normal 2 49 19" xfId="4520" xr:uid="{00000000-0005-0000-0000-00005C150000}"/>
    <cellStyle name="Normal 2 49 19 2" xfId="22310" xr:uid="{00000000-0005-0000-0000-00005D150000}"/>
    <cellStyle name="Normal 2 49 2" xfId="4521" xr:uid="{00000000-0005-0000-0000-00005E150000}"/>
    <cellStyle name="Normal 2 49 2 10" xfId="4522" xr:uid="{00000000-0005-0000-0000-00005F150000}"/>
    <cellStyle name="Normal 2 49 2 10 2" xfId="22312" xr:uid="{00000000-0005-0000-0000-000060150000}"/>
    <cellStyle name="Normal 2 49 2 11" xfId="4523" xr:uid="{00000000-0005-0000-0000-000061150000}"/>
    <cellStyle name="Normal 2 49 2 11 2" xfId="22313" xr:uid="{00000000-0005-0000-0000-000062150000}"/>
    <cellStyle name="Normal 2 49 2 12" xfId="4524" xr:uid="{00000000-0005-0000-0000-000063150000}"/>
    <cellStyle name="Normal 2 49 2 12 2" xfId="22314" xr:uid="{00000000-0005-0000-0000-000064150000}"/>
    <cellStyle name="Normal 2 49 2 13" xfId="4525" xr:uid="{00000000-0005-0000-0000-000065150000}"/>
    <cellStyle name="Normal 2 49 2 13 2" xfId="22315" xr:uid="{00000000-0005-0000-0000-000066150000}"/>
    <cellStyle name="Normal 2 49 2 14" xfId="4526" xr:uid="{00000000-0005-0000-0000-000067150000}"/>
    <cellStyle name="Normal 2 49 2 14 2" xfId="22316" xr:uid="{00000000-0005-0000-0000-000068150000}"/>
    <cellStyle name="Normal 2 49 2 15" xfId="4527" xr:uid="{00000000-0005-0000-0000-000069150000}"/>
    <cellStyle name="Normal 2 49 2 15 2" xfId="22317" xr:uid="{00000000-0005-0000-0000-00006A150000}"/>
    <cellStyle name="Normal 2 49 2 16" xfId="22311" xr:uid="{00000000-0005-0000-0000-00006B150000}"/>
    <cellStyle name="Normal 2 49 2 2" xfId="4528" xr:uid="{00000000-0005-0000-0000-00006C150000}"/>
    <cellStyle name="Normal 2 49 2 2 10" xfId="4529" xr:uid="{00000000-0005-0000-0000-00006D150000}"/>
    <cellStyle name="Normal 2 49 2 2 10 2" xfId="22319" xr:uid="{00000000-0005-0000-0000-00006E150000}"/>
    <cellStyle name="Normal 2 49 2 2 11" xfId="4530" xr:uid="{00000000-0005-0000-0000-00006F150000}"/>
    <cellStyle name="Normal 2 49 2 2 11 2" xfId="22320" xr:uid="{00000000-0005-0000-0000-000070150000}"/>
    <cellStyle name="Normal 2 49 2 2 12" xfId="4531" xr:uid="{00000000-0005-0000-0000-000071150000}"/>
    <cellStyle name="Normal 2 49 2 2 12 2" xfId="22321" xr:uid="{00000000-0005-0000-0000-000072150000}"/>
    <cellStyle name="Normal 2 49 2 2 13" xfId="4532" xr:uid="{00000000-0005-0000-0000-000073150000}"/>
    <cellStyle name="Normal 2 49 2 2 13 2" xfId="22322" xr:uid="{00000000-0005-0000-0000-000074150000}"/>
    <cellStyle name="Normal 2 49 2 2 14" xfId="4533" xr:uid="{00000000-0005-0000-0000-000075150000}"/>
    <cellStyle name="Normal 2 49 2 2 14 2" xfId="22323" xr:uid="{00000000-0005-0000-0000-000076150000}"/>
    <cellStyle name="Normal 2 49 2 2 15" xfId="22318" xr:uid="{00000000-0005-0000-0000-000077150000}"/>
    <cellStyle name="Normal 2 49 2 2 2" xfId="4534" xr:uid="{00000000-0005-0000-0000-000078150000}"/>
    <cellStyle name="Normal 2 49 2 2 2 2" xfId="22324" xr:uid="{00000000-0005-0000-0000-000079150000}"/>
    <cellStyle name="Normal 2 49 2 2 3" xfId="4535" xr:uid="{00000000-0005-0000-0000-00007A150000}"/>
    <cellStyle name="Normal 2 49 2 2 3 2" xfId="22325" xr:uid="{00000000-0005-0000-0000-00007B150000}"/>
    <cellStyle name="Normal 2 49 2 2 4" xfId="4536" xr:uid="{00000000-0005-0000-0000-00007C150000}"/>
    <cellStyle name="Normal 2 49 2 2 4 2" xfId="22326" xr:uid="{00000000-0005-0000-0000-00007D150000}"/>
    <cellStyle name="Normal 2 49 2 2 5" xfId="4537" xr:uid="{00000000-0005-0000-0000-00007E150000}"/>
    <cellStyle name="Normal 2 49 2 2 5 2" xfId="22327" xr:uid="{00000000-0005-0000-0000-00007F150000}"/>
    <cellStyle name="Normal 2 49 2 2 6" xfId="4538" xr:uid="{00000000-0005-0000-0000-000080150000}"/>
    <cellStyle name="Normal 2 49 2 2 6 2" xfId="22328" xr:uid="{00000000-0005-0000-0000-000081150000}"/>
    <cellStyle name="Normal 2 49 2 2 7" xfId="4539" xr:uid="{00000000-0005-0000-0000-000082150000}"/>
    <cellStyle name="Normal 2 49 2 2 7 2" xfId="22329" xr:uid="{00000000-0005-0000-0000-000083150000}"/>
    <cellStyle name="Normal 2 49 2 2 8" xfId="4540" xr:uid="{00000000-0005-0000-0000-000084150000}"/>
    <cellStyle name="Normal 2 49 2 2 8 2" xfId="22330" xr:uid="{00000000-0005-0000-0000-000085150000}"/>
    <cellStyle name="Normal 2 49 2 2 9" xfId="4541" xr:uid="{00000000-0005-0000-0000-000086150000}"/>
    <cellStyle name="Normal 2 49 2 2 9 2" xfId="22331" xr:uid="{00000000-0005-0000-0000-000087150000}"/>
    <cellStyle name="Normal 2 49 2 3" xfId="4542" xr:uid="{00000000-0005-0000-0000-000088150000}"/>
    <cellStyle name="Normal 2 49 2 3 2" xfId="22332" xr:uid="{00000000-0005-0000-0000-000089150000}"/>
    <cellStyle name="Normal 2 49 2 4" xfId="4543" xr:uid="{00000000-0005-0000-0000-00008A150000}"/>
    <cellStyle name="Normal 2 49 2 4 2" xfId="22333" xr:uid="{00000000-0005-0000-0000-00008B150000}"/>
    <cellStyle name="Normal 2 49 2 5" xfId="4544" xr:uid="{00000000-0005-0000-0000-00008C150000}"/>
    <cellStyle name="Normal 2 49 2 5 2" xfId="22334" xr:uid="{00000000-0005-0000-0000-00008D150000}"/>
    <cellStyle name="Normal 2 49 2 6" xfId="4545" xr:uid="{00000000-0005-0000-0000-00008E150000}"/>
    <cellStyle name="Normal 2 49 2 6 2" xfId="22335" xr:uid="{00000000-0005-0000-0000-00008F150000}"/>
    <cellStyle name="Normal 2 49 2 7" xfId="4546" xr:uid="{00000000-0005-0000-0000-000090150000}"/>
    <cellStyle name="Normal 2 49 2 7 2" xfId="22336" xr:uid="{00000000-0005-0000-0000-000091150000}"/>
    <cellStyle name="Normal 2 49 2 8" xfId="4547" xr:uid="{00000000-0005-0000-0000-000092150000}"/>
    <cellStyle name="Normal 2 49 2 8 2" xfId="22337" xr:uid="{00000000-0005-0000-0000-000093150000}"/>
    <cellStyle name="Normal 2 49 2 9" xfId="4548" xr:uid="{00000000-0005-0000-0000-000094150000}"/>
    <cellStyle name="Normal 2 49 2 9 2" xfId="22338" xr:uid="{00000000-0005-0000-0000-000095150000}"/>
    <cellStyle name="Normal 2 49 20" xfId="4549" xr:uid="{00000000-0005-0000-0000-000096150000}"/>
    <cellStyle name="Normal 2 49 20 2" xfId="22339" xr:uid="{00000000-0005-0000-0000-000097150000}"/>
    <cellStyle name="Normal 2 49 21" xfId="4550" xr:uid="{00000000-0005-0000-0000-000098150000}"/>
    <cellStyle name="Normal 2 49 21 2" xfId="22340" xr:uid="{00000000-0005-0000-0000-000099150000}"/>
    <cellStyle name="Normal 2 49 22" xfId="4551" xr:uid="{00000000-0005-0000-0000-00009A150000}"/>
    <cellStyle name="Normal 2 49 22 2" xfId="22341" xr:uid="{00000000-0005-0000-0000-00009B150000}"/>
    <cellStyle name="Normal 2 49 23" xfId="4552" xr:uid="{00000000-0005-0000-0000-00009C150000}"/>
    <cellStyle name="Normal 2 49 23 2" xfId="22342" xr:uid="{00000000-0005-0000-0000-00009D150000}"/>
    <cellStyle name="Normal 2 49 24" xfId="22287" xr:uid="{00000000-0005-0000-0000-00009E150000}"/>
    <cellStyle name="Normal 2 49 3" xfId="4553" xr:uid="{00000000-0005-0000-0000-00009F150000}"/>
    <cellStyle name="Normal 2 49 3 10" xfId="4554" xr:uid="{00000000-0005-0000-0000-0000A0150000}"/>
    <cellStyle name="Normal 2 49 3 10 2" xfId="22344" xr:uid="{00000000-0005-0000-0000-0000A1150000}"/>
    <cellStyle name="Normal 2 49 3 11" xfId="4555" xr:uid="{00000000-0005-0000-0000-0000A2150000}"/>
    <cellStyle name="Normal 2 49 3 11 2" xfId="22345" xr:uid="{00000000-0005-0000-0000-0000A3150000}"/>
    <cellStyle name="Normal 2 49 3 12" xfId="4556" xr:uid="{00000000-0005-0000-0000-0000A4150000}"/>
    <cellStyle name="Normal 2 49 3 12 2" xfId="22346" xr:uid="{00000000-0005-0000-0000-0000A5150000}"/>
    <cellStyle name="Normal 2 49 3 13" xfId="4557" xr:uid="{00000000-0005-0000-0000-0000A6150000}"/>
    <cellStyle name="Normal 2 49 3 13 2" xfId="22347" xr:uid="{00000000-0005-0000-0000-0000A7150000}"/>
    <cellStyle name="Normal 2 49 3 14" xfId="4558" xr:uid="{00000000-0005-0000-0000-0000A8150000}"/>
    <cellStyle name="Normal 2 49 3 14 2" xfId="22348" xr:uid="{00000000-0005-0000-0000-0000A9150000}"/>
    <cellStyle name="Normal 2 49 3 15" xfId="4559" xr:uid="{00000000-0005-0000-0000-0000AA150000}"/>
    <cellStyle name="Normal 2 49 3 15 2" xfId="22349" xr:uid="{00000000-0005-0000-0000-0000AB150000}"/>
    <cellStyle name="Normal 2 49 3 16" xfId="22343" xr:uid="{00000000-0005-0000-0000-0000AC150000}"/>
    <cellStyle name="Normal 2 49 3 2" xfId="4560" xr:uid="{00000000-0005-0000-0000-0000AD150000}"/>
    <cellStyle name="Normal 2 49 3 2 10" xfId="4561" xr:uid="{00000000-0005-0000-0000-0000AE150000}"/>
    <cellStyle name="Normal 2 49 3 2 10 2" xfId="22351" xr:uid="{00000000-0005-0000-0000-0000AF150000}"/>
    <cellStyle name="Normal 2 49 3 2 11" xfId="4562" xr:uid="{00000000-0005-0000-0000-0000B0150000}"/>
    <cellStyle name="Normal 2 49 3 2 11 2" xfId="22352" xr:uid="{00000000-0005-0000-0000-0000B1150000}"/>
    <cellStyle name="Normal 2 49 3 2 12" xfId="4563" xr:uid="{00000000-0005-0000-0000-0000B2150000}"/>
    <cellStyle name="Normal 2 49 3 2 12 2" xfId="22353" xr:uid="{00000000-0005-0000-0000-0000B3150000}"/>
    <cellStyle name="Normal 2 49 3 2 13" xfId="4564" xr:uid="{00000000-0005-0000-0000-0000B4150000}"/>
    <cellStyle name="Normal 2 49 3 2 13 2" xfId="22354" xr:uid="{00000000-0005-0000-0000-0000B5150000}"/>
    <cellStyle name="Normal 2 49 3 2 14" xfId="4565" xr:uid="{00000000-0005-0000-0000-0000B6150000}"/>
    <cellStyle name="Normal 2 49 3 2 14 2" xfId="22355" xr:uid="{00000000-0005-0000-0000-0000B7150000}"/>
    <cellStyle name="Normal 2 49 3 2 15" xfId="22350" xr:uid="{00000000-0005-0000-0000-0000B8150000}"/>
    <cellStyle name="Normal 2 49 3 2 2" xfId="4566" xr:uid="{00000000-0005-0000-0000-0000B9150000}"/>
    <cellStyle name="Normal 2 49 3 2 2 2" xfId="22356" xr:uid="{00000000-0005-0000-0000-0000BA150000}"/>
    <cellStyle name="Normal 2 49 3 2 3" xfId="4567" xr:uid="{00000000-0005-0000-0000-0000BB150000}"/>
    <cellStyle name="Normal 2 49 3 2 3 2" xfId="22357" xr:uid="{00000000-0005-0000-0000-0000BC150000}"/>
    <cellStyle name="Normal 2 49 3 2 4" xfId="4568" xr:uid="{00000000-0005-0000-0000-0000BD150000}"/>
    <cellStyle name="Normal 2 49 3 2 4 2" xfId="22358" xr:uid="{00000000-0005-0000-0000-0000BE150000}"/>
    <cellStyle name="Normal 2 49 3 2 5" xfId="4569" xr:uid="{00000000-0005-0000-0000-0000BF150000}"/>
    <cellStyle name="Normal 2 49 3 2 5 2" xfId="22359" xr:uid="{00000000-0005-0000-0000-0000C0150000}"/>
    <cellStyle name="Normal 2 49 3 2 6" xfId="4570" xr:uid="{00000000-0005-0000-0000-0000C1150000}"/>
    <cellStyle name="Normal 2 49 3 2 6 2" xfId="22360" xr:uid="{00000000-0005-0000-0000-0000C2150000}"/>
    <cellStyle name="Normal 2 49 3 2 7" xfId="4571" xr:uid="{00000000-0005-0000-0000-0000C3150000}"/>
    <cellStyle name="Normal 2 49 3 2 7 2" xfId="22361" xr:uid="{00000000-0005-0000-0000-0000C4150000}"/>
    <cellStyle name="Normal 2 49 3 2 8" xfId="4572" xr:uid="{00000000-0005-0000-0000-0000C5150000}"/>
    <cellStyle name="Normal 2 49 3 2 8 2" xfId="22362" xr:uid="{00000000-0005-0000-0000-0000C6150000}"/>
    <cellStyle name="Normal 2 49 3 2 9" xfId="4573" xr:uid="{00000000-0005-0000-0000-0000C7150000}"/>
    <cellStyle name="Normal 2 49 3 2 9 2" xfId="22363" xr:uid="{00000000-0005-0000-0000-0000C8150000}"/>
    <cellStyle name="Normal 2 49 3 3" xfId="4574" xr:uid="{00000000-0005-0000-0000-0000C9150000}"/>
    <cellStyle name="Normal 2 49 3 3 2" xfId="22364" xr:uid="{00000000-0005-0000-0000-0000CA150000}"/>
    <cellStyle name="Normal 2 49 3 4" xfId="4575" xr:uid="{00000000-0005-0000-0000-0000CB150000}"/>
    <cellStyle name="Normal 2 49 3 4 2" xfId="22365" xr:uid="{00000000-0005-0000-0000-0000CC150000}"/>
    <cellStyle name="Normal 2 49 3 5" xfId="4576" xr:uid="{00000000-0005-0000-0000-0000CD150000}"/>
    <cellStyle name="Normal 2 49 3 5 2" xfId="22366" xr:uid="{00000000-0005-0000-0000-0000CE150000}"/>
    <cellStyle name="Normal 2 49 3 6" xfId="4577" xr:uid="{00000000-0005-0000-0000-0000CF150000}"/>
    <cellStyle name="Normal 2 49 3 6 2" xfId="22367" xr:uid="{00000000-0005-0000-0000-0000D0150000}"/>
    <cellStyle name="Normal 2 49 3 7" xfId="4578" xr:uid="{00000000-0005-0000-0000-0000D1150000}"/>
    <cellStyle name="Normal 2 49 3 7 2" xfId="22368" xr:uid="{00000000-0005-0000-0000-0000D2150000}"/>
    <cellStyle name="Normal 2 49 3 8" xfId="4579" xr:uid="{00000000-0005-0000-0000-0000D3150000}"/>
    <cellStyle name="Normal 2 49 3 8 2" xfId="22369" xr:uid="{00000000-0005-0000-0000-0000D4150000}"/>
    <cellStyle name="Normal 2 49 3 9" xfId="4580" xr:uid="{00000000-0005-0000-0000-0000D5150000}"/>
    <cellStyle name="Normal 2 49 3 9 2" xfId="22370" xr:uid="{00000000-0005-0000-0000-0000D6150000}"/>
    <cellStyle name="Normal 2 49 4" xfId="4581" xr:uid="{00000000-0005-0000-0000-0000D7150000}"/>
    <cellStyle name="Normal 2 49 4 10" xfId="4582" xr:uid="{00000000-0005-0000-0000-0000D8150000}"/>
    <cellStyle name="Normal 2 49 4 10 2" xfId="22372" xr:uid="{00000000-0005-0000-0000-0000D9150000}"/>
    <cellStyle name="Normal 2 49 4 11" xfId="4583" xr:uid="{00000000-0005-0000-0000-0000DA150000}"/>
    <cellStyle name="Normal 2 49 4 11 2" xfId="22373" xr:uid="{00000000-0005-0000-0000-0000DB150000}"/>
    <cellStyle name="Normal 2 49 4 12" xfId="4584" xr:uid="{00000000-0005-0000-0000-0000DC150000}"/>
    <cellStyle name="Normal 2 49 4 12 2" xfId="22374" xr:uid="{00000000-0005-0000-0000-0000DD150000}"/>
    <cellStyle name="Normal 2 49 4 13" xfId="4585" xr:uid="{00000000-0005-0000-0000-0000DE150000}"/>
    <cellStyle name="Normal 2 49 4 13 2" xfId="22375" xr:uid="{00000000-0005-0000-0000-0000DF150000}"/>
    <cellStyle name="Normal 2 49 4 14" xfId="4586" xr:uid="{00000000-0005-0000-0000-0000E0150000}"/>
    <cellStyle name="Normal 2 49 4 14 2" xfId="22376" xr:uid="{00000000-0005-0000-0000-0000E1150000}"/>
    <cellStyle name="Normal 2 49 4 15" xfId="4587" xr:uid="{00000000-0005-0000-0000-0000E2150000}"/>
    <cellStyle name="Normal 2 49 4 15 2" xfId="22377" xr:uid="{00000000-0005-0000-0000-0000E3150000}"/>
    <cellStyle name="Normal 2 49 4 16" xfId="22371" xr:uid="{00000000-0005-0000-0000-0000E4150000}"/>
    <cellStyle name="Normal 2 49 4 2" xfId="4588" xr:uid="{00000000-0005-0000-0000-0000E5150000}"/>
    <cellStyle name="Normal 2 49 4 2 10" xfId="4589" xr:uid="{00000000-0005-0000-0000-0000E6150000}"/>
    <cellStyle name="Normal 2 49 4 2 10 2" xfId="22379" xr:uid="{00000000-0005-0000-0000-0000E7150000}"/>
    <cellStyle name="Normal 2 49 4 2 11" xfId="4590" xr:uid="{00000000-0005-0000-0000-0000E8150000}"/>
    <cellStyle name="Normal 2 49 4 2 11 2" xfId="22380" xr:uid="{00000000-0005-0000-0000-0000E9150000}"/>
    <cellStyle name="Normal 2 49 4 2 12" xfId="4591" xr:uid="{00000000-0005-0000-0000-0000EA150000}"/>
    <cellStyle name="Normal 2 49 4 2 12 2" xfId="22381" xr:uid="{00000000-0005-0000-0000-0000EB150000}"/>
    <cellStyle name="Normal 2 49 4 2 13" xfId="4592" xr:uid="{00000000-0005-0000-0000-0000EC150000}"/>
    <cellStyle name="Normal 2 49 4 2 13 2" xfId="22382" xr:uid="{00000000-0005-0000-0000-0000ED150000}"/>
    <cellStyle name="Normal 2 49 4 2 14" xfId="4593" xr:uid="{00000000-0005-0000-0000-0000EE150000}"/>
    <cellStyle name="Normal 2 49 4 2 14 2" xfId="22383" xr:uid="{00000000-0005-0000-0000-0000EF150000}"/>
    <cellStyle name="Normal 2 49 4 2 15" xfId="22378" xr:uid="{00000000-0005-0000-0000-0000F0150000}"/>
    <cellStyle name="Normal 2 49 4 2 2" xfId="4594" xr:uid="{00000000-0005-0000-0000-0000F1150000}"/>
    <cellStyle name="Normal 2 49 4 2 2 2" xfId="22384" xr:uid="{00000000-0005-0000-0000-0000F2150000}"/>
    <cellStyle name="Normal 2 49 4 2 3" xfId="4595" xr:uid="{00000000-0005-0000-0000-0000F3150000}"/>
    <cellStyle name="Normal 2 49 4 2 3 2" xfId="22385" xr:uid="{00000000-0005-0000-0000-0000F4150000}"/>
    <cellStyle name="Normal 2 49 4 2 4" xfId="4596" xr:uid="{00000000-0005-0000-0000-0000F5150000}"/>
    <cellStyle name="Normal 2 49 4 2 4 2" xfId="22386" xr:uid="{00000000-0005-0000-0000-0000F6150000}"/>
    <cellStyle name="Normal 2 49 4 2 5" xfId="4597" xr:uid="{00000000-0005-0000-0000-0000F7150000}"/>
    <cellStyle name="Normal 2 49 4 2 5 2" xfId="22387" xr:uid="{00000000-0005-0000-0000-0000F8150000}"/>
    <cellStyle name="Normal 2 49 4 2 6" xfId="4598" xr:uid="{00000000-0005-0000-0000-0000F9150000}"/>
    <cellStyle name="Normal 2 49 4 2 6 2" xfId="22388" xr:uid="{00000000-0005-0000-0000-0000FA150000}"/>
    <cellStyle name="Normal 2 49 4 2 7" xfId="4599" xr:uid="{00000000-0005-0000-0000-0000FB150000}"/>
    <cellStyle name="Normal 2 49 4 2 7 2" xfId="22389" xr:uid="{00000000-0005-0000-0000-0000FC150000}"/>
    <cellStyle name="Normal 2 49 4 2 8" xfId="4600" xr:uid="{00000000-0005-0000-0000-0000FD150000}"/>
    <cellStyle name="Normal 2 49 4 2 8 2" xfId="22390" xr:uid="{00000000-0005-0000-0000-0000FE150000}"/>
    <cellStyle name="Normal 2 49 4 2 9" xfId="4601" xr:uid="{00000000-0005-0000-0000-0000FF150000}"/>
    <cellStyle name="Normal 2 49 4 2 9 2" xfId="22391" xr:uid="{00000000-0005-0000-0000-000000160000}"/>
    <cellStyle name="Normal 2 49 4 3" xfId="4602" xr:uid="{00000000-0005-0000-0000-000001160000}"/>
    <cellStyle name="Normal 2 49 4 3 2" xfId="22392" xr:uid="{00000000-0005-0000-0000-000002160000}"/>
    <cellStyle name="Normal 2 49 4 4" xfId="4603" xr:uid="{00000000-0005-0000-0000-000003160000}"/>
    <cellStyle name="Normal 2 49 4 4 2" xfId="22393" xr:uid="{00000000-0005-0000-0000-000004160000}"/>
    <cellStyle name="Normal 2 49 4 5" xfId="4604" xr:uid="{00000000-0005-0000-0000-000005160000}"/>
    <cellStyle name="Normal 2 49 4 5 2" xfId="22394" xr:uid="{00000000-0005-0000-0000-000006160000}"/>
    <cellStyle name="Normal 2 49 4 6" xfId="4605" xr:uid="{00000000-0005-0000-0000-000007160000}"/>
    <cellStyle name="Normal 2 49 4 6 2" xfId="22395" xr:uid="{00000000-0005-0000-0000-000008160000}"/>
    <cellStyle name="Normal 2 49 4 7" xfId="4606" xr:uid="{00000000-0005-0000-0000-000009160000}"/>
    <cellStyle name="Normal 2 49 4 7 2" xfId="22396" xr:uid="{00000000-0005-0000-0000-00000A160000}"/>
    <cellStyle name="Normal 2 49 4 8" xfId="4607" xr:uid="{00000000-0005-0000-0000-00000B160000}"/>
    <cellStyle name="Normal 2 49 4 8 2" xfId="22397" xr:uid="{00000000-0005-0000-0000-00000C160000}"/>
    <cellStyle name="Normal 2 49 4 9" xfId="4608" xr:uid="{00000000-0005-0000-0000-00000D160000}"/>
    <cellStyle name="Normal 2 49 4 9 2" xfId="22398" xr:uid="{00000000-0005-0000-0000-00000E160000}"/>
    <cellStyle name="Normal 2 49 5" xfId="4609" xr:uid="{00000000-0005-0000-0000-00000F160000}"/>
    <cellStyle name="Normal 2 49 5 10" xfId="4610" xr:uid="{00000000-0005-0000-0000-000010160000}"/>
    <cellStyle name="Normal 2 49 5 10 2" xfId="22400" xr:uid="{00000000-0005-0000-0000-000011160000}"/>
    <cellStyle name="Normal 2 49 5 11" xfId="4611" xr:uid="{00000000-0005-0000-0000-000012160000}"/>
    <cellStyle name="Normal 2 49 5 11 2" xfId="22401" xr:uid="{00000000-0005-0000-0000-000013160000}"/>
    <cellStyle name="Normal 2 49 5 12" xfId="4612" xr:uid="{00000000-0005-0000-0000-000014160000}"/>
    <cellStyle name="Normal 2 49 5 12 2" xfId="22402" xr:uid="{00000000-0005-0000-0000-000015160000}"/>
    <cellStyle name="Normal 2 49 5 13" xfId="4613" xr:uid="{00000000-0005-0000-0000-000016160000}"/>
    <cellStyle name="Normal 2 49 5 13 2" xfId="22403" xr:uid="{00000000-0005-0000-0000-000017160000}"/>
    <cellStyle name="Normal 2 49 5 14" xfId="4614" xr:uid="{00000000-0005-0000-0000-000018160000}"/>
    <cellStyle name="Normal 2 49 5 14 2" xfId="22404" xr:uid="{00000000-0005-0000-0000-000019160000}"/>
    <cellStyle name="Normal 2 49 5 15" xfId="22399" xr:uid="{00000000-0005-0000-0000-00001A160000}"/>
    <cellStyle name="Normal 2 49 5 2" xfId="4615" xr:uid="{00000000-0005-0000-0000-00001B160000}"/>
    <cellStyle name="Normal 2 49 5 2 2" xfId="22405" xr:uid="{00000000-0005-0000-0000-00001C160000}"/>
    <cellStyle name="Normal 2 49 5 3" xfId="4616" xr:uid="{00000000-0005-0000-0000-00001D160000}"/>
    <cellStyle name="Normal 2 49 5 3 2" xfId="22406" xr:uid="{00000000-0005-0000-0000-00001E160000}"/>
    <cellStyle name="Normal 2 49 5 4" xfId="4617" xr:uid="{00000000-0005-0000-0000-00001F160000}"/>
    <cellStyle name="Normal 2 49 5 4 2" xfId="22407" xr:uid="{00000000-0005-0000-0000-000020160000}"/>
    <cellStyle name="Normal 2 49 5 5" xfId="4618" xr:uid="{00000000-0005-0000-0000-000021160000}"/>
    <cellStyle name="Normal 2 49 5 5 2" xfId="22408" xr:uid="{00000000-0005-0000-0000-000022160000}"/>
    <cellStyle name="Normal 2 49 5 6" xfId="4619" xr:uid="{00000000-0005-0000-0000-000023160000}"/>
    <cellStyle name="Normal 2 49 5 6 2" xfId="22409" xr:uid="{00000000-0005-0000-0000-000024160000}"/>
    <cellStyle name="Normal 2 49 5 7" xfId="4620" xr:uid="{00000000-0005-0000-0000-000025160000}"/>
    <cellStyle name="Normal 2 49 5 7 2" xfId="22410" xr:uid="{00000000-0005-0000-0000-000026160000}"/>
    <cellStyle name="Normal 2 49 5 8" xfId="4621" xr:uid="{00000000-0005-0000-0000-000027160000}"/>
    <cellStyle name="Normal 2 49 5 8 2" xfId="22411" xr:uid="{00000000-0005-0000-0000-000028160000}"/>
    <cellStyle name="Normal 2 49 5 9" xfId="4622" xr:uid="{00000000-0005-0000-0000-000029160000}"/>
    <cellStyle name="Normal 2 49 5 9 2" xfId="22412" xr:uid="{00000000-0005-0000-0000-00002A160000}"/>
    <cellStyle name="Normal 2 49 6" xfId="4623" xr:uid="{00000000-0005-0000-0000-00002B160000}"/>
    <cellStyle name="Normal 2 49 6 10" xfId="4624" xr:uid="{00000000-0005-0000-0000-00002C160000}"/>
    <cellStyle name="Normal 2 49 6 10 2" xfId="22414" xr:uid="{00000000-0005-0000-0000-00002D160000}"/>
    <cellStyle name="Normal 2 49 6 11" xfId="4625" xr:uid="{00000000-0005-0000-0000-00002E160000}"/>
    <cellStyle name="Normal 2 49 6 11 2" xfId="22415" xr:uid="{00000000-0005-0000-0000-00002F160000}"/>
    <cellStyle name="Normal 2 49 6 12" xfId="4626" xr:uid="{00000000-0005-0000-0000-000030160000}"/>
    <cellStyle name="Normal 2 49 6 12 2" xfId="22416" xr:uid="{00000000-0005-0000-0000-000031160000}"/>
    <cellStyle name="Normal 2 49 6 13" xfId="4627" xr:uid="{00000000-0005-0000-0000-000032160000}"/>
    <cellStyle name="Normal 2 49 6 13 2" xfId="22417" xr:uid="{00000000-0005-0000-0000-000033160000}"/>
    <cellStyle name="Normal 2 49 6 14" xfId="4628" xr:uid="{00000000-0005-0000-0000-000034160000}"/>
    <cellStyle name="Normal 2 49 6 14 2" xfId="22418" xr:uid="{00000000-0005-0000-0000-000035160000}"/>
    <cellStyle name="Normal 2 49 6 15" xfId="22413" xr:uid="{00000000-0005-0000-0000-000036160000}"/>
    <cellStyle name="Normal 2 49 6 2" xfId="4629" xr:uid="{00000000-0005-0000-0000-000037160000}"/>
    <cellStyle name="Normal 2 49 6 2 2" xfId="22419" xr:uid="{00000000-0005-0000-0000-000038160000}"/>
    <cellStyle name="Normal 2 49 6 3" xfId="4630" xr:uid="{00000000-0005-0000-0000-000039160000}"/>
    <cellStyle name="Normal 2 49 6 3 2" xfId="22420" xr:uid="{00000000-0005-0000-0000-00003A160000}"/>
    <cellStyle name="Normal 2 49 6 4" xfId="4631" xr:uid="{00000000-0005-0000-0000-00003B160000}"/>
    <cellStyle name="Normal 2 49 6 4 2" xfId="22421" xr:uid="{00000000-0005-0000-0000-00003C160000}"/>
    <cellStyle name="Normal 2 49 6 5" xfId="4632" xr:uid="{00000000-0005-0000-0000-00003D160000}"/>
    <cellStyle name="Normal 2 49 6 5 2" xfId="22422" xr:uid="{00000000-0005-0000-0000-00003E160000}"/>
    <cellStyle name="Normal 2 49 6 6" xfId="4633" xr:uid="{00000000-0005-0000-0000-00003F160000}"/>
    <cellStyle name="Normal 2 49 6 6 2" xfId="22423" xr:uid="{00000000-0005-0000-0000-000040160000}"/>
    <cellStyle name="Normal 2 49 6 7" xfId="4634" xr:uid="{00000000-0005-0000-0000-000041160000}"/>
    <cellStyle name="Normal 2 49 6 7 2" xfId="22424" xr:uid="{00000000-0005-0000-0000-000042160000}"/>
    <cellStyle name="Normal 2 49 6 8" xfId="4635" xr:uid="{00000000-0005-0000-0000-000043160000}"/>
    <cellStyle name="Normal 2 49 6 8 2" xfId="22425" xr:uid="{00000000-0005-0000-0000-000044160000}"/>
    <cellStyle name="Normal 2 49 6 9" xfId="4636" xr:uid="{00000000-0005-0000-0000-000045160000}"/>
    <cellStyle name="Normal 2 49 6 9 2" xfId="22426" xr:uid="{00000000-0005-0000-0000-000046160000}"/>
    <cellStyle name="Normal 2 49 7" xfId="4637" xr:uid="{00000000-0005-0000-0000-000047160000}"/>
    <cellStyle name="Normal 2 49 7 10" xfId="4638" xr:uid="{00000000-0005-0000-0000-000048160000}"/>
    <cellStyle name="Normal 2 49 7 10 2" xfId="22428" xr:uid="{00000000-0005-0000-0000-000049160000}"/>
    <cellStyle name="Normal 2 49 7 11" xfId="4639" xr:uid="{00000000-0005-0000-0000-00004A160000}"/>
    <cellStyle name="Normal 2 49 7 11 2" xfId="22429" xr:uid="{00000000-0005-0000-0000-00004B160000}"/>
    <cellStyle name="Normal 2 49 7 12" xfId="4640" xr:uid="{00000000-0005-0000-0000-00004C160000}"/>
    <cellStyle name="Normal 2 49 7 12 2" xfId="22430" xr:uid="{00000000-0005-0000-0000-00004D160000}"/>
    <cellStyle name="Normal 2 49 7 13" xfId="4641" xr:uid="{00000000-0005-0000-0000-00004E160000}"/>
    <cellStyle name="Normal 2 49 7 13 2" xfId="22431" xr:uid="{00000000-0005-0000-0000-00004F160000}"/>
    <cellStyle name="Normal 2 49 7 14" xfId="4642" xr:uid="{00000000-0005-0000-0000-000050160000}"/>
    <cellStyle name="Normal 2 49 7 14 2" xfId="22432" xr:uid="{00000000-0005-0000-0000-000051160000}"/>
    <cellStyle name="Normal 2 49 7 15" xfId="22427" xr:uid="{00000000-0005-0000-0000-000052160000}"/>
    <cellStyle name="Normal 2 49 7 2" xfId="4643" xr:uid="{00000000-0005-0000-0000-000053160000}"/>
    <cellStyle name="Normal 2 49 7 2 2" xfId="22433" xr:uid="{00000000-0005-0000-0000-000054160000}"/>
    <cellStyle name="Normal 2 49 7 3" xfId="4644" xr:uid="{00000000-0005-0000-0000-000055160000}"/>
    <cellStyle name="Normal 2 49 7 3 2" xfId="22434" xr:uid="{00000000-0005-0000-0000-000056160000}"/>
    <cellStyle name="Normal 2 49 7 4" xfId="4645" xr:uid="{00000000-0005-0000-0000-000057160000}"/>
    <cellStyle name="Normal 2 49 7 4 2" xfId="22435" xr:uid="{00000000-0005-0000-0000-000058160000}"/>
    <cellStyle name="Normal 2 49 7 5" xfId="4646" xr:uid="{00000000-0005-0000-0000-000059160000}"/>
    <cellStyle name="Normal 2 49 7 5 2" xfId="22436" xr:uid="{00000000-0005-0000-0000-00005A160000}"/>
    <cellStyle name="Normal 2 49 7 6" xfId="4647" xr:uid="{00000000-0005-0000-0000-00005B160000}"/>
    <cellStyle name="Normal 2 49 7 6 2" xfId="22437" xr:uid="{00000000-0005-0000-0000-00005C160000}"/>
    <cellStyle name="Normal 2 49 7 7" xfId="4648" xr:uid="{00000000-0005-0000-0000-00005D160000}"/>
    <cellStyle name="Normal 2 49 7 7 2" xfId="22438" xr:uid="{00000000-0005-0000-0000-00005E160000}"/>
    <cellStyle name="Normal 2 49 7 8" xfId="4649" xr:uid="{00000000-0005-0000-0000-00005F160000}"/>
    <cellStyle name="Normal 2 49 7 8 2" xfId="22439" xr:uid="{00000000-0005-0000-0000-000060160000}"/>
    <cellStyle name="Normal 2 49 7 9" xfId="4650" xr:uid="{00000000-0005-0000-0000-000061160000}"/>
    <cellStyle name="Normal 2 49 7 9 2" xfId="22440" xr:uid="{00000000-0005-0000-0000-000062160000}"/>
    <cellStyle name="Normal 2 49 8" xfId="4651" xr:uid="{00000000-0005-0000-0000-000063160000}"/>
    <cellStyle name="Normal 2 49 8 10" xfId="4652" xr:uid="{00000000-0005-0000-0000-000064160000}"/>
    <cellStyle name="Normal 2 49 8 10 2" xfId="22442" xr:uid="{00000000-0005-0000-0000-000065160000}"/>
    <cellStyle name="Normal 2 49 8 11" xfId="4653" xr:uid="{00000000-0005-0000-0000-000066160000}"/>
    <cellStyle name="Normal 2 49 8 11 2" xfId="22443" xr:uid="{00000000-0005-0000-0000-000067160000}"/>
    <cellStyle name="Normal 2 49 8 12" xfId="4654" xr:uid="{00000000-0005-0000-0000-000068160000}"/>
    <cellStyle name="Normal 2 49 8 12 2" xfId="22444" xr:uid="{00000000-0005-0000-0000-000069160000}"/>
    <cellStyle name="Normal 2 49 8 13" xfId="4655" xr:uid="{00000000-0005-0000-0000-00006A160000}"/>
    <cellStyle name="Normal 2 49 8 13 2" xfId="22445" xr:uid="{00000000-0005-0000-0000-00006B160000}"/>
    <cellStyle name="Normal 2 49 8 14" xfId="4656" xr:uid="{00000000-0005-0000-0000-00006C160000}"/>
    <cellStyle name="Normal 2 49 8 14 2" xfId="22446" xr:uid="{00000000-0005-0000-0000-00006D160000}"/>
    <cellStyle name="Normal 2 49 8 15" xfId="22441" xr:uid="{00000000-0005-0000-0000-00006E160000}"/>
    <cellStyle name="Normal 2 49 8 2" xfId="4657" xr:uid="{00000000-0005-0000-0000-00006F160000}"/>
    <cellStyle name="Normal 2 49 8 2 2" xfId="22447" xr:uid="{00000000-0005-0000-0000-000070160000}"/>
    <cellStyle name="Normal 2 49 8 3" xfId="4658" xr:uid="{00000000-0005-0000-0000-000071160000}"/>
    <cellStyle name="Normal 2 49 8 3 2" xfId="22448" xr:uid="{00000000-0005-0000-0000-000072160000}"/>
    <cellStyle name="Normal 2 49 8 4" xfId="4659" xr:uid="{00000000-0005-0000-0000-000073160000}"/>
    <cellStyle name="Normal 2 49 8 4 2" xfId="22449" xr:uid="{00000000-0005-0000-0000-000074160000}"/>
    <cellStyle name="Normal 2 49 8 5" xfId="4660" xr:uid="{00000000-0005-0000-0000-000075160000}"/>
    <cellStyle name="Normal 2 49 8 5 2" xfId="22450" xr:uid="{00000000-0005-0000-0000-000076160000}"/>
    <cellStyle name="Normal 2 49 8 6" xfId="4661" xr:uid="{00000000-0005-0000-0000-000077160000}"/>
    <cellStyle name="Normal 2 49 8 6 2" xfId="22451" xr:uid="{00000000-0005-0000-0000-000078160000}"/>
    <cellStyle name="Normal 2 49 8 7" xfId="4662" xr:uid="{00000000-0005-0000-0000-000079160000}"/>
    <cellStyle name="Normal 2 49 8 7 2" xfId="22452" xr:uid="{00000000-0005-0000-0000-00007A160000}"/>
    <cellStyle name="Normal 2 49 8 8" xfId="4663" xr:uid="{00000000-0005-0000-0000-00007B160000}"/>
    <cellStyle name="Normal 2 49 8 8 2" xfId="22453" xr:uid="{00000000-0005-0000-0000-00007C160000}"/>
    <cellStyle name="Normal 2 49 8 9" xfId="4664" xr:uid="{00000000-0005-0000-0000-00007D160000}"/>
    <cellStyle name="Normal 2 49 8 9 2" xfId="22454" xr:uid="{00000000-0005-0000-0000-00007E160000}"/>
    <cellStyle name="Normal 2 49 9" xfId="4665" xr:uid="{00000000-0005-0000-0000-00007F160000}"/>
    <cellStyle name="Normal 2 49 9 10" xfId="4666" xr:uid="{00000000-0005-0000-0000-000080160000}"/>
    <cellStyle name="Normal 2 49 9 10 2" xfId="22456" xr:uid="{00000000-0005-0000-0000-000081160000}"/>
    <cellStyle name="Normal 2 49 9 11" xfId="4667" xr:uid="{00000000-0005-0000-0000-000082160000}"/>
    <cellStyle name="Normal 2 49 9 11 2" xfId="22457" xr:uid="{00000000-0005-0000-0000-000083160000}"/>
    <cellStyle name="Normal 2 49 9 12" xfId="4668" xr:uid="{00000000-0005-0000-0000-000084160000}"/>
    <cellStyle name="Normal 2 49 9 12 2" xfId="22458" xr:uid="{00000000-0005-0000-0000-000085160000}"/>
    <cellStyle name="Normal 2 49 9 13" xfId="4669" xr:uid="{00000000-0005-0000-0000-000086160000}"/>
    <cellStyle name="Normal 2 49 9 13 2" xfId="22459" xr:uid="{00000000-0005-0000-0000-000087160000}"/>
    <cellStyle name="Normal 2 49 9 14" xfId="4670" xr:uid="{00000000-0005-0000-0000-000088160000}"/>
    <cellStyle name="Normal 2 49 9 14 2" xfId="22460" xr:uid="{00000000-0005-0000-0000-000089160000}"/>
    <cellStyle name="Normal 2 49 9 15" xfId="22455" xr:uid="{00000000-0005-0000-0000-00008A160000}"/>
    <cellStyle name="Normal 2 49 9 2" xfId="4671" xr:uid="{00000000-0005-0000-0000-00008B160000}"/>
    <cellStyle name="Normal 2 49 9 2 2" xfId="22461" xr:uid="{00000000-0005-0000-0000-00008C160000}"/>
    <cellStyle name="Normal 2 49 9 3" xfId="4672" xr:uid="{00000000-0005-0000-0000-00008D160000}"/>
    <cellStyle name="Normal 2 49 9 3 2" xfId="22462" xr:uid="{00000000-0005-0000-0000-00008E160000}"/>
    <cellStyle name="Normal 2 49 9 4" xfId="4673" xr:uid="{00000000-0005-0000-0000-00008F160000}"/>
    <cellStyle name="Normal 2 49 9 4 2" xfId="22463" xr:uid="{00000000-0005-0000-0000-000090160000}"/>
    <cellStyle name="Normal 2 49 9 5" xfId="4674" xr:uid="{00000000-0005-0000-0000-000091160000}"/>
    <cellStyle name="Normal 2 49 9 5 2" xfId="22464" xr:uid="{00000000-0005-0000-0000-000092160000}"/>
    <cellStyle name="Normal 2 49 9 6" xfId="4675" xr:uid="{00000000-0005-0000-0000-000093160000}"/>
    <cellStyle name="Normal 2 49 9 6 2" xfId="22465" xr:uid="{00000000-0005-0000-0000-000094160000}"/>
    <cellStyle name="Normal 2 49 9 7" xfId="4676" xr:uid="{00000000-0005-0000-0000-000095160000}"/>
    <cellStyle name="Normal 2 49 9 7 2" xfId="22466" xr:uid="{00000000-0005-0000-0000-000096160000}"/>
    <cellStyle name="Normal 2 49 9 8" xfId="4677" xr:uid="{00000000-0005-0000-0000-000097160000}"/>
    <cellStyle name="Normal 2 49 9 8 2" xfId="22467" xr:uid="{00000000-0005-0000-0000-000098160000}"/>
    <cellStyle name="Normal 2 49 9 9" xfId="4678" xr:uid="{00000000-0005-0000-0000-000099160000}"/>
    <cellStyle name="Normal 2 49 9 9 2" xfId="22468" xr:uid="{00000000-0005-0000-0000-00009A160000}"/>
    <cellStyle name="Normal 2 5" xfId="48" xr:uid="{00000000-0005-0000-0000-00009B160000}"/>
    <cellStyle name="Normal 2 5 2" xfId="205" xr:uid="{00000000-0005-0000-0000-00009C160000}"/>
    <cellStyle name="Normal 2 5 2 2" xfId="4680" xr:uid="{00000000-0005-0000-0000-00009D160000}"/>
    <cellStyle name="Normal 2 5 2 2 2" xfId="4681" xr:uid="{00000000-0005-0000-0000-00009E160000}"/>
    <cellStyle name="Normal 2 5 2 3" xfId="4682" xr:uid="{00000000-0005-0000-0000-00009F160000}"/>
    <cellStyle name="Normal 2 5 2 3 2" xfId="4683" xr:uid="{00000000-0005-0000-0000-0000A0160000}"/>
    <cellStyle name="Normal 2 5 2 4" xfId="4684" xr:uid="{00000000-0005-0000-0000-0000A1160000}"/>
    <cellStyle name="Normal 2 5 2 4 2" xfId="4685" xr:uid="{00000000-0005-0000-0000-0000A2160000}"/>
    <cellStyle name="Normal 2 5 2 5" xfId="4686" xr:uid="{00000000-0005-0000-0000-0000A3160000}"/>
    <cellStyle name="Normal 2 5 2 5 2" xfId="4687" xr:uid="{00000000-0005-0000-0000-0000A4160000}"/>
    <cellStyle name="Normal 2 5 2 6" xfId="4688" xr:uid="{00000000-0005-0000-0000-0000A5160000}"/>
    <cellStyle name="Normal 2 5 2 6 2" xfId="4689" xr:uid="{00000000-0005-0000-0000-0000A6160000}"/>
    <cellStyle name="Normal 2 5 2 7" xfId="4690" xr:uid="{00000000-0005-0000-0000-0000A7160000}"/>
    <cellStyle name="Normal 2 5 2 7 2" xfId="4691" xr:uid="{00000000-0005-0000-0000-0000A8160000}"/>
    <cellStyle name="Normal 2 5 2 8" xfId="4679" xr:uid="{00000000-0005-0000-0000-0000A9160000}"/>
    <cellStyle name="Normal 2 5 3" xfId="4692" xr:uid="{00000000-0005-0000-0000-0000AA160000}"/>
    <cellStyle name="Normal 2 5 4" xfId="4693" xr:uid="{00000000-0005-0000-0000-0000AB160000}"/>
    <cellStyle name="Normal 2 5 5" xfId="4694" xr:uid="{00000000-0005-0000-0000-0000AC160000}"/>
    <cellStyle name="Normal 2 5 6" xfId="4695" xr:uid="{00000000-0005-0000-0000-0000AD160000}"/>
    <cellStyle name="Normal 2 5 7" xfId="4696" xr:uid="{00000000-0005-0000-0000-0000AE160000}"/>
    <cellStyle name="Normal 2 5 8" xfId="4697" xr:uid="{00000000-0005-0000-0000-0000AF160000}"/>
    <cellStyle name="Normal 2 50" xfId="4698" xr:uid="{00000000-0005-0000-0000-0000B0160000}"/>
    <cellStyle name="Normal 2 50 10" xfId="4699" xr:uid="{00000000-0005-0000-0000-0000B1160000}"/>
    <cellStyle name="Normal 2 50 10 10" xfId="4700" xr:uid="{00000000-0005-0000-0000-0000B2160000}"/>
    <cellStyle name="Normal 2 50 10 10 2" xfId="22471" xr:uid="{00000000-0005-0000-0000-0000B3160000}"/>
    <cellStyle name="Normal 2 50 10 11" xfId="4701" xr:uid="{00000000-0005-0000-0000-0000B4160000}"/>
    <cellStyle name="Normal 2 50 10 11 2" xfId="22472" xr:uid="{00000000-0005-0000-0000-0000B5160000}"/>
    <cellStyle name="Normal 2 50 10 12" xfId="4702" xr:uid="{00000000-0005-0000-0000-0000B6160000}"/>
    <cellStyle name="Normal 2 50 10 12 2" xfId="22473" xr:uid="{00000000-0005-0000-0000-0000B7160000}"/>
    <cellStyle name="Normal 2 50 10 13" xfId="4703" xr:uid="{00000000-0005-0000-0000-0000B8160000}"/>
    <cellStyle name="Normal 2 50 10 13 2" xfId="22474" xr:uid="{00000000-0005-0000-0000-0000B9160000}"/>
    <cellStyle name="Normal 2 50 10 14" xfId="4704" xr:uid="{00000000-0005-0000-0000-0000BA160000}"/>
    <cellStyle name="Normal 2 50 10 14 2" xfId="22475" xr:uid="{00000000-0005-0000-0000-0000BB160000}"/>
    <cellStyle name="Normal 2 50 10 15" xfId="22470" xr:uid="{00000000-0005-0000-0000-0000BC160000}"/>
    <cellStyle name="Normal 2 50 10 2" xfId="4705" xr:uid="{00000000-0005-0000-0000-0000BD160000}"/>
    <cellStyle name="Normal 2 50 10 2 2" xfId="22476" xr:uid="{00000000-0005-0000-0000-0000BE160000}"/>
    <cellStyle name="Normal 2 50 10 3" xfId="4706" xr:uid="{00000000-0005-0000-0000-0000BF160000}"/>
    <cellStyle name="Normal 2 50 10 3 2" xfId="22477" xr:uid="{00000000-0005-0000-0000-0000C0160000}"/>
    <cellStyle name="Normal 2 50 10 4" xfId="4707" xr:uid="{00000000-0005-0000-0000-0000C1160000}"/>
    <cellStyle name="Normal 2 50 10 4 2" xfId="22478" xr:uid="{00000000-0005-0000-0000-0000C2160000}"/>
    <cellStyle name="Normal 2 50 10 5" xfId="4708" xr:uid="{00000000-0005-0000-0000-0000C3160000}"/>
    <cellStyle name="Normal 2 50 10 5 2" xfId="22479" xr:uid="{00000000-0005-0000-0000-0000C4160000}"/>
    <cellStyle name="Normal 2 50 10 6" xfId="4709" xr:uid="{00000000-0005-0000-0000-0000C5160000}"/>
    <cellStyle name="Normal 2 50 10 6 2" xfId="22480" xr:uid="{00000000-0005-0000-0000-0000C6160000}"/>
    <cellStyle name="Normal 2 50 10 7" xfId="4710" xr:uid="{00000000-0005-0000-0000-0000C7160000}"/>
    <cellStyle name="Normal 2 50 10 7 2" xfId="22481" xr:uid="{00000000-0005-0000-0000-0000C8160000}"/>
    <cellStyle name="Normal 2 50 10 8" xfId="4711" xr:uid="{00000000-0005-0000-0000-0000C9160000}"/>
    <cellStyle name="Normal 2 50 10 8 2" xfId="22482" xr:uid="{00000000-0005-0000-0000-0000CA160000}"/>
    <cellStyle name="Normal 2 50 10 9" xfId="4712" xr:uid="{00000000-0005-0000-0000-0000CB160000}"/>
    <cellStyle name="Normal 2 50 10 9 2" xfId="22483" xr:uid="{00000000-0005-0000-0000-0000CC160000}"/>
    <cellStyle name="Normal 2 50 11" xfId="4713" xr:uid="{00000000-0005-0000-0000-0000CD160000}"/>
    <cellStyle name="Normal 2 50 11 2" xfId="22484" xr:uid="{00000000-0005-0000-0000-0000CE160000}"/>
    <cellStyle name="Normal 2 50 12" xfId="4714" xr:uid="{00000000-0005-0000-0000-0000CF160000}"/>
    <cellStyle name="Normal 2 50 12 2" xfId="22485" xr:uid="{00000000-0005-0000-0000-0000D0160000}"/>
    <cellStyle name="Normal 2 50 13" xfId="4715" xr:uid="{00000000-0005-0000-0000-0000D1160000}"/>
    <cellStyle name="Normal 2 50 13 2" xfId="22486" xr:uid="{00000000-0005-0000-0000-0000D2160000}"/>
    <cellStyle name="Normal 2 50 14" xfId="4716" xr:uid="{00000000-0005-0000-0000-0000D3160000}"/>
    <cellStyle name="Normal 2 50 14 2" xfId="22487" xr:uid="{00000000-0005-0000-0000-0000D4160000}"/>
    <cellStyle name="Normal 2 50 15" xfId="4717" xr:uid="{00000000-0005-0000-0000-0000D5160000}"/>
    <cellStyle name="Normal 2 50 15 2" xfId="22488" xr:uid="{00000000-0005-0000-0000-0000D6160000}"/>
    <cellStyle name="Normal 2 50 16" xfId="4718" xr:uid="{00000000-0005-0000-0000-0000D7160000}"/>
    <cellStyle name="Normal 2 50 16 2" xfId="22489" xr:uid="{00000000-0005-0000-0000-0000D8160000}"/>
    <cellStyle name="Normal 2 50 17" xfId="4719" xr:uid="{00000000-0005-0000-0000-0000D9160000}"/>
    <cellStyle name="Normal 2 50 17 2" xfId="22490" xr:uid="{00000000-0005-0000-0000-0000DA160000}"/>
    <cellStyle name="Normal 2 50 18" xfId="4720" xr:uid="{00000000-0005-0000-0000-0000DB160000}"/>
    <cellStyle name="Normal 2 50 18 2" xfId="22491" xr:uid="{00000000-0005-0000-0000-0000DC160000}"/>
    <cellStyle name="Normal 2 50 19" xfId="4721" xr:uid="{00000000-0005-0000-0000-0000DD160000}"/>
    <cellStyle name="Normal 2 50 19 2" xfId="22492" xr:uid="{00000000-0005-0000-0000-0000DE160000}"/>
    <cellStyle name="Normal 2 50 2" xfId="4722" xr:uid="{00000000-0005-0000-0000-0000DF160000}"/>
    <cellStyle name="Normal 2 50 2 10" xfId="4723" xr:uid="{00000000-0005-0000-0000-0000E0160000}"/>
    <cellStyle name="Normal 2 50 2 10 2" xfId="22494" xr:uid="{00000000-0005-0000-0000-0000E1160000}"/>
    <cellStyle name="Normal 2 50 2 11" xfId="4724" xr:uid="{00000000-0005-0000-0000-0000E2160000}"/>
    <cellStyle name="Normal 2 50 2 11 2" xfId="22495" xr:uid="{00000000-0005-0000-0000-0000E3160000}"/>
    <cellStyle name="Normal 2 50 2 12" xfId="4725" xr:uid="{00000000-0005-0000-0000-0000E4160000}"/>
    <cellStyle name="Normal 2 50 2 12 2" xfId="22496" xr:uid="{00000000-0005-0000-0000-0000E5160000}"/>
    <cellStyle name="Normal 2 50 2 13" xfId="4726" xr:uid="{00000000-0005-0000-0000-0000E6160000}"/>
    <cellStyle name="Normal 2 50 2 13 2" xfId="22497" xr:uid="{00000000-0005-0000-0000-0000E7160000}"/>
    <cellStyle name="Normal 2 50 2 14" xfId="4727" xr:uid="{00000000-0005-0000-0000-0000E8160000}"/>
    <cellStyle name="Normal 2 50 2 14 2" xfId="22498" xr:uid="{00000000-0005-0000-0000-0000E9160000}"/>
    <cellStyle name="Normal 2 50 2 15" xfId="4728" xr:uid="{00000000-0005-0000-0000-0000EA160000}"/>
    <cellStyle name="Normal 2 50 2 15 2" xfId="22499" xr:uid="{00000000-0005-0000-0000-0000EB160000}"/>
    <cellStyle name="Normal 2 50 2 16" xfId="22493" xr:uid="{00000000-0005-0000-0000-0000EC160000}"/>
    <cellStyle name="Normal 2 50 2 2" xfId="4729" xr:uid="{00000000-0005-0000-0000-0000ED160000}"/>
    <cellStyle name="Normal 2 50 2 2 10" xfId="4730" xr:uid="{00000000-0005-0000-0000-0000EE160000}"/>
    <cellStyle name="Normal 2 50 2 2 10 2" xfId="22501" xr:uid="{00000000-0005-0000-0000-0000EF160000}"/>
    <cellStyle name="Normal 2 50 2 2 11" xfId="4731" xr:uid="{00000000-0005-0000-0000-0000F0160000}"/>
    <cellStyle name="Normal 2 50 2 2 11 2" xfId="22502" xr:uid="{00000000-0005-0000-0000-0000F1160000}"/>
    <cellStyle name="Normal 2 50 2 2 12" xfId="4732" xr:uid="{00000000-0005-0000-0000-0000F2160000}"/>
    <cellStyle name="Normal 2 50 2 2 12 2" xfId="22503" xr:uid="{00000000-0005-0000-0000-0000F3160000}"/>
    <cellStyle name="Normal 2 50 2 2 13" xfId="4733" xr:uid="{00000000-0005-0000-0000-0000F4160000}"/>
    <cellStyle name="Normal 2 50 2 2 13 2" xfId="22504" xr:uid="{00000000-0005-0000-0000-0000F5160000}"/>
    <cellStyle name="Normal 2 50 2 2 14" xfId="4734" xr:uid="{00000000-0005-0000-0000-0000F6160000}"/>
    <cellStyle name="Normal 2 50 2 2 14 2" xfId="22505" xr:uid="{00000000-0005-0000-0000-0000F7160000}"/>
    <cellStyle name="Normal 2 50 2 2 15" xfId="22500" xr:uid="{00000000-0005-0000-0000-0000F8160000}"/>
    <cellStyle name="Normal 2 50 2 2 2" xfId="4735" xr:uid="{00000000-0005-0000-0000-0000F9160000}"/>
    <cellStyle name="Normal 2 50 2 2 2 2" xfId="22506" xr:uid="{00000000-0005-0000-0000-0000FA160000}"/>
    <cellStyle name="Normal 2 50 2 2 3" xfId="4736" xr:uid="{00000000-0005-0000-0000-0000FB160000}"/>
    <cellStyle name="Normal 2 50 2 2 3 2" xfId="22507" xr:uid="{00000000-0005-0000-0000-0000FC160000}"/>
    <cellStyle name="Normal 2 50 2 2 4" xfId="4737" xr:uid="{00000000-0005-0000-0000-0000FD160000}"/>
    <cellStyle name="Normal 2 50 2 2 4 2" xfId="22508" xr:uid="{00000000-0005-0000-0000-0000FE160000}"/>
    <cellStyle name="Normal 2 50 2 2 5" xfId="4738" xr:uid="{00000000-0005-0000-0000-0000FF160000}"/>
    <cellStyle name="Normal 2 50 2 2 5 2" xfId="22509" xr:uid="{00000000-0005-0000-0000-000000170000}"/>
    <cellStyle name="Normal 2 50 2 2 6" xfId="4739" xr:uid="{00000000-0005-0000-0000-000001170000}"/>
    <cellStyle name="Normal 2 50 2 2 6 2" xfId="22510" xr:uid="{00000000-0005-0000-0000-000002170000}"/>
    <cellStyle name="Normal 2 50 2 2 7" xfId="4740" xr:uid="{00000000-0005-0000-0000-000003170000}"/>
    <cellStyle name="Normal 2 50 2 2 7 2" xfId="22511" xr:uid="{00000000-0005-0000-0000-000004170000}"/>
    <cellStyle name="Normal 2 50 2 2 8" xfId="4741" xr:uid="{00000000-0005-0000-0000-000005170000}"/>
    <cellStyle name="Normal 2 50 2 2 8 2" xfId="22512" xr:uid="{00000000-0005-0000-0000-000006170000}"/>
    <cellStyle name="Normal 2 50 2 2 9" xfId="4742" xr:uid="{00000000-0005-0000-0000-000007170000}"/>
    <cellStyle name="Normal 2 50 2 2 9 2" xfId="22513" xr:uid="{00000000-0005-0000-0000-000008170000}"/>
    <cellStyle name="Normal 2 50 2 3" xfId="4743" xr:uid="{00000000-0005-0000-0000-000009170000}"/>
    <cellStyle name="Normal 2 50 2 3 2" xfId="22514" xr:uid="{00000000-0005-0000-0000-00000A170000}"/>
    <cellStyle name="Normal 2 50 2 4" xfId="4744" xr:uid="{00000000-0005-0000-0000-00000B170000}"/>
    <cellStyle name="Normal 2 50 2 4 2" xfId="22515" xr:uid="{00000000-0005-0000-0000-00000C170000}"/>
    <cellStyle name="Normal 2 50 2 5" xfId="4745" xr:uid="{00000000-0005-0000-0000-00000D170000}"/>
    <cellStyle name="Normal 2 50 2 5 2" xfId="22516" xr:uid="{00000000-0005-0000-0000-00000E170000}"/>
    <cellStyle name="Normal 2 50 2 6" xfId="4746" xr:uid="{00000000-0005-0000-0000-00000F170000}"/>
    <cellStyle name="Normal 2 50 2 6 2" xfId="22517" xr:uid="{00000000-0005-0000-0000-000010170000}"/>
    <cellStyle name="Normal 2 50 2 7" xfId="4747" xr:uid="{00000000-0005-0000-0000-000011170000}"/>
    <cellStyle name="Normal 2 50 2 7 2" xfId="22518" xr:uid="{00000000-0005-0000-0000-000012170000}"/>
    <cellStyle name="Normal 2 50 2 8" xfId="4748" xr:uid="{00000000-0005-0000-0000-000013170000}"/>
    <cellStyle name="Normal 2 50 2 8 2" xfId="22519" xr:uid="{00000000-0005-0000-0000-000014170000}"/>
    <cellStyle name="Normal 2 50 2 9" xfId="4749" xr:uid="{00000000-0005-0000-0000-000015170000}"/>
    <cellStyle name="Normal 2 50 2 9 2" xfId="22520" xr:uid="{00000000-0005-0000-0000-000016170000}"/>
    <cellStyle name="Normal 2 50 20" xfId="4750" xr:uid="{00000000-0005-0000-0000-000017170000}"/>
    <cellStyle name="Normal 2 50 20 2" xfId="22521" xr:uid="{00000000-0005-0000-0000-000018170000}"/>
    <cellStyle name="Normal 2 50 21" xfId="4751" xr:uid="{00000000-0005-0000-0000-000019170000}"/>
    <cellStyle name="Normal 2 50 21 2" xfId="22522" xr:uid="{00000000-0005-0000-0000-00001A170000}"/>
    <cellStyle name="Normal 2 50 22" xfId="4752" xr:uid="{00000000-0005-0000-0000-00001B170000}"/>
    <cellStyle name="Normal 2 50 22 2" xfId="22523" xr:uid="{00000000-0005-0000-0000-00001C170000}"/>
    <cellStyle name="Normal 2 50 23" xfId="4753" xr:uid="{00000000-0005-0000-0000-00001D170000}"/>
    <cellStyle name="Normal 2 50 23 2" xfId="22524" xr:uid="{00000000-0005-0000-0000-00001E170000}"/>
    <cellStyle name="Normal 2 50 24" xfId="22469" xr:uid="{00000000-0005-0000-0000-00001F170000}"/>
    <cellStyle name="Normal 2 50 3" xfId="4754" xr:uid="{00000000-0005-0000-0000-000020170000}"/>
    <cellStyle name="Normal 2 50 3 10" xfId="4755" xr:uid="{00000000-0005-0000-0000-000021170000}"/>
    <cellStyle name="Normal 2 50 3 10 2" xfId="22526" xr:uid="{00000000-0005-0000-0000-000022170000}"/>
    <cellStyle name="Normal 2 50 3 11" xfId="4756" xr:uid="{00000000-0005-0000-0000-000023170000}"/>
    <cellStyle name="Normal 2 50 3 11 2" xfId="22527" xr:uid="{00000000-0005-0000-0000-000024170000}"/>
    <cellStyle name="Normal 2 50 3 12" xfId="4757" xr:uid="{00000000-0005-0000-0000-000025170000}"/>
    <cellStyle name="Normal 2 50 3 12 2" xfId="22528" xr:uid="{00000000-0005-0000-0000-000026170000}"/>
    <cellStyle name="Normal 2 50 3 13" xfId="4758" xr:uid="{00000000-0005-0000-0000-000027170000}"/>
    <cellStyle name="Normal 2 50 3 13 2" xfId="22529" xr:uid="{00000000-0005-0000-0000-000028170000}"/>
    <cellStyle name="Normal 2 50 3 14" xfId="4759" xr:uid="{00000000-0005-0000-0000-000029170000}"/>
    <cellStyle name="Normal 2 50 3 14 2" xfId="22530" xr:uid="{00000000-0005-0000-0000-00002A170000}"/>
    <cellStyle name="Normal 2 50 3 15" xfId="4760" xr:uid="{00000000-0005-0000-0000-00002B170000}"/>
    <cellStyle name="Normal 2 50 3 15 2" xfId="22531" xr:uid="{00000000-0005-0000-0000-00002C170000}"/>
    <cellStyle name="Normal 2 50 3 16" xfId="22525" xr:uid="{00000000-0005-0000-0000-00002D170000}"/>
    <cellStyle name="Normal 2 50 3 2" xfId="4761" xr:uid="{00000000-0005-0000-0000-00002E170000}"/>
    <cellStyle name="Normal 2 50 3 2 10" xfId="4762" xr:uid="{00000000-0005-0000-0000-00002F170000}"/>
    <cellStyle name="Normal 2 50 3 2 10 2" xfId="22533" xr:uid="{00000000-0005-0000-0000-000030170000}"/>
    <cellStyle name="Normal 2 50 3 2 11" xfId="4763" xr:uid="{00000000-0005-0000-0000-000031170000}"/>
    <cellStyle name="Normal 2 50 3 2 11 2" xfId="22534" xr:uid="{00000000-0005-0000-0000-000032170000}"/>
    <cellStyle name="Normal 2 50 3 2 12" xfId="4764" xr:uid="{00000000-0005-0000-0000-000033170000}"/>
    <cellStyle name="Normal 2 50 3 2 12 2" xfId="22535" xr:uid="{00000000-0005-0000-0000-000034170000}"/>
    <cellStyle name="Normal 2 50 3 2 13" xfId="4765" xr:uid="{00000000-0005-0000-0000-000035170000}"/>
    <cellStyle name="Normal 2 50 3 2 13 2" xfId="22536" xr:uid="{00000000-0005-0000-0000-000036170000}"/>
    <cellStyle name="Normal 2 50 3 2 14" xfId="4766" xr:uid="{00000000-0005-0000-0000-000037170000}"/>
    <cellStyle name="Normal 2 50 3 2 14 2" xfId="22537" xr:uid="{00000000-0005-0000-0000-000038170000}"/>
    <cellStyle name="Normal 2 50 3 2 15" xfId="22532" xr:uid="{00000000-0005-0000-0000-000039170000}"/>
    <cellStyle name="Normal 2 50 3 2 2" xfId="4767" xr:uid="{00000000-0005-0000-0000-00003A170000}"/>
    <cellStyle name="Normal 2 50 3 2 2 2" xfId="22538" xr:uid="{00000000-0005-0000-0000-00003B170000}"/>
    <cellStyle name="Normal 2 50 3 2 3" xfId="4768" xr:uid="{00000000-0005-0000-0000-00003C170000}"/>
    <cellStyle name="Normal 2 50 3 2 3 2" xfId="22539" xr:uid="{00000000-0005-0000-0000-00003D170000}"/>
    <cellStyle name="Normal 2 50 3 2 4" xfId="4769" xr:uid="{00000000-0005-0000-0000-00003E170000}"/>
    <cellStyle name="Normal 2 50 3 2 4 2" xfId="22540" xr:uid="{00000000-0005-0000-0000-00003F170000}"/>
    <cellStyle name="Normal 2 50 3 2 5" xfId="4770" xr:uid="{00000000-0005-0000-0000-000040170000}"/>
    <cellStyle name="Normal 2 50 3 2 5 2" xfId="22541" xr:uid="{00000000-0005-0000-0000-000041170000}"/>
    <cellStyle name="Normal 2 50 3 2 6" xfId="4771" xr:uid="{00000000-0005-0000-0000-000042170000}"/>
    <cellStyle name="Normal 2 50 3 2 6 2" xfId="22542" xr:uid="{00000000-0005-0000-0000-000043170000}"/>
    <cellStyle name="Normal 2 50 3 2 7" xfId="4772" xr:uid="{00000000-0005-0000-0000-000044170000}"/>
    <cellStyle name="Normal 2 50 3 2 7 2" xfId="22543" xr:uid="{00000000-0005-0000-0000-000045170000}"/>
    <cellStyle name="Normal 2 50 3 2 8" xfId="4773" xr:uid="{00000000-0005-0000-0000-000046170000}"/>
    <cellStyle name="Normal 2 50 3 2 8 2" xfId="22544" xr:uid="{00000000-0005-0000-0000-000047170000}"/>
    <cellStyle name="Normal 2 50 3 2 9" xfId="4774" xr:uid="{00000000-0005-0000-0000-000048170000}"/>
    <cellStyle name="Normal 2 50 3 2 9 2" xfId="22545" xr:uid="{00000000-0005-0000-0000-000049170000}"/>
    <cellStyle name="Normal 2 50 3 3" xfId="4775" xr:uid="{00000000-0005-0000-0000-00004A170000}"/>
    <cellStyle name="Normal 2 50 3 3 2" xfId="22546" xr:uid="{00000000-0005-0000-0000-00004B170000}"/>
    <cellStyle name="Normal 2 50 3 4" xfId="4776" xr:uid="{00000000-0005-0000-0000-00004C170000}"/>
    <cellStyle name="Normal 2 50 3 4 2" xfId="22547" xr:uid="{00000000-0005-0000-0000-00004D170000}"/>
    <cellStyle name="Normal 2 50 3 5" xfId="4777" xr:uid="{00000000-0005-0000-0000-00004E170000}"/>
    <cellStyle name="Normal 2 50 3 5 2" xfId="22548" xr:uid="{00000000-0005-0000-0000-00004F170000}"/>
    <cellStyle name="Normal 2 50 3 6" xfId="4778" xr:uid="{00000000-0005-0000-0000-000050170000}"/>
    <cellStyle name="Normal 2 50 3 6 2" xfId="22549" xr:uid="{00000000-0005-0000-0000-000051170000}"/>
    <cellStyle name="Normal 2 50 3 7" xfId="4779" xr:uid="{00000000-0005-0000-0000-000052170000}"/>
    <cellStyle name="Normal 2 50 3 7 2" xfId="22550" xr:uid="{00000000-0005-0000-0000-000053170000}"/>
    <cellStyle name="Normal 2 50 3 8" xfId="4780" xr:uid="{00000000-0005-0000-0000-000054170000}"/>
    <cellStyle name="Normal 2 50 3 8 2" xfId="22551" xr:uid="{00000000-0005-0000-0000-000055170000}"/>
    <cellStyle name="Normal 2 50 3 9" xfId="4781" xr:uid="{00000000-0005-0000-0000-000056170000}"/>
    <cellStyle name="Normal 2 50 3 9 2" xfId="22552" xr:uid="{00000000-0005-0000-0000-000057170000}"/>
    <cellStyle name="Normal 2 50 4" xfId="4782" xr:uid="{00000000-0005-0000-0000-000058170000}"/>
    <cellStyle name="Normal 2 50 4 10" xfId="4783" xr:uid="{00000000-0005-0000-0000-000059170000}"/>
    <cellStyle name="Normal 2 50 4 10 2" xfId="22554" xr:uid="{00000000-0005-0000-0000-00005A170000}"/>
    <cellStyle name="Normal 2 50 4 11" xfId="4784" xr:uid="{00000000-0005-0000-0000-00005B170000}"/>
    <cellStyle name="Normal 2 50 4 11 2" xfId="22555" xr:uid="{00000000-0005-0000-0000-00005C170000}"/>
    <cellStyle name="Normal 2 50 4 12" xfId="4785" xr:uid="{00000000-0005-0000-0000-00005D170000}"/>
    <cellStyle name="Normal 2 50 4 12 2" xfId="22556" xr:uid="{00000000-0005-0000-0000-00005E170000}"/>
    <cellStyle name="Normal 2 50 4 13" xfId="4786" xr:uid="{00000000-0005-0000-0000-00005F170000}"/>
    <cellStyle name="Normal 2 50 4 13 2" xfId="22557" xr:uid="{00000000-0005-0000-0000-000060170000}"/>
    <cellStyle name="Normal 2 50 4 14" xfId="4787" xr:uid="{00000000-0005-0000-0000-000061170000}"/>
    <cellStyle name="Normal 2 50 4 14 2" xfId="22558" xr:uid="{00000000-0005-0000-0000-000062170000}"/>
    <cellStyle name="Normal 2 50 4 15" xfId="4788" xr:uid="{00000000-0005-0000-0000-000063170000}"/>
    <cellStyle name="Normal 2 50 4 15 2" xfId="22559" xr:uid="{00000000-0005-0000-0000-000064170000}"/>
    <cellStyle name="Normal 2 50 4 16" xfId="22553" xr:uid="{00000000-0005-0000-0000-000065170000}"/>
    <cellStyle name="Normal 2 50 4 2" xfId="4789" xr:uid="{00000000-0005-0000-0000-000066170000}"/>
    <cellStyle name="Normal 2 50 4 2 10" xfId="4790" xr:uid="{00000000-0005-0000-0000-000067170000}"/>
    <cellStyle name="Normal 2 50 4 2 10 2" xfId="22561" xr:uid="{00000000-0005-0000-0000-000068170000}"/>
    <cellStyle name="Normal 2 50 4 2 11" xfId="4791" xr:uid="{00000000-0005-0000-0000-000069170000}"/>
    <cellStyle name="Normal 2 50 4 2 11 2" xfId="22562" xr:uid="{00000000-0005-0000-0000-00006A170000}"/>
    <cellStyle name="Normal 2 50 4 2 12" xfId="4792" xr:uid="{00000000-0005-0000-0000-00006B170000}"/>
    <cellStyle name="Normal 2 50 4 2 12 2" xfId="22563" xr:uid="{00000000-0005-0000-0000-00006C170000}"/>
    <cellStyle name="Normal 2 50 4 2 13" xfId="4793" xr:uid="{00000000-0005-0000-0000-00006D170000}"/>
    <cellStyle name="Normal 2 50 4 2 13 2" xfId="22564" xr:uid="{00000000-0005-0000-0000-00006E170000}"/>
    <cellStyle name="Normal 2 50 4 2 14" xfId="4794" xr:uid="{00000000-0005-0000-0000-00006F170000}"/>
    <cellStyle name="Normal 2 50 4 2 14 2" xfId="22565" xr:uid="{00000000-0005-0000-0000-000070170000}"/>
    <cellStyle name="Normal 2 50 4 2 15" xfId="22560" xr:uid="{00000000-0005-0000-0000-000071170000}"/>
    <cellStyle name="Normal 2 50 4 2 2" xfId="4795" xr:uid="{00000000-0005-0000-0000-000072170000}"/>
    <cellStyle name="Normal 2 50 4 2 2 2" xfId="22566" xr:uid="{00000000-0005-0000-0000-000073170000}"/>
    <cellStyle name="Normal 2 50 4 2 3" xfId="4796" xr:uid="{00000000-0005-0000-0000-000074170000}"/>
    <cellStyle name="Normal 2 50 4 2 3 2" xfId="22567" xr:uid="{00000000-0005-0000-0000-000075170000}"/>
    <cellStyle name="Normal 2 50 4 2 4" xfId="4797" xr:uid="{00000000-0005-0000-0000-000076170000}"/>
    <cellStyle name="Normal 2 50 4 2 4 2" xfId="22568" xr:uid="{00000000-0005-0000-0000-000077170000}"/>
    <cellStyle name="Normal 2 50 4 2 5" xfId="4798" xr:uid="{00000000-0005-0000-0000-000078170000}"/>
    <cellStyle name="Normal 2 50 4 2 5 2" xfId="22569" xr:uid="{00000000-0005-0000-0000-000079170000}"/>
    <cellStyle name="Normal 2 50 4 2 6" xfId="4799" xr:uid="{00000000-0005-0000-0000-00007A170000}"/>
    <cellStyle name="Normal 2 50 4 2 6 2" xfId="22570" xr:uid="{00000000-0005-0000-0000-00007B170000}"/>
    <cellStyle name="Normal 2 50 4 2 7" xfId="4800" xr:uid="{00000000-0005-0000-0000-00007C170000}"/>
    <cellStyle name="Normal 2 50 4 2 7 2" xfId="22571" xr:uid="{00000000-0005-0000-0000-00007D170000}"/>
    <cellStyle name="Normal 2 50 4 2 8" xfId="4801" xr:uid="{00000000-0005-0000-0000-00007E170000}"/>
    <cellStyle name="Normal 2 50 4 2 8 2" xfId="22572" xr:uid="{00000000-0005-0000-0000-00007F170000}"/>
    <cellStyle name="Normal 2 50 4 2 9" xfId="4802" xr:uid="{00000000-0005-0000-0000-000080170000}"/>
    <cellStyle name="Normal 2 50 4 2 9 2" xfId="22573" xr:uid="{00000000-0005-0000-0000-000081170000}"/>
    <cellStyle name="Normal 2 50 4 3" xfId="4803" xr:uid="{00000000-0005-0000-0000-000082170000}"/>
    <cellStyle name="Normal 2 50 4 3 2" xfId="22574" xr:uid="{00000000-0005-0000-0000-000083170000}"/>
    <cellStyle name="Normal 2 50 4 4" xfId="4804" xr:uid="{00000000-0005-0000-0000-000084170000}"/>
    <cellStyle name="Normal 2 50 4 4 2" xfId="22575" xr:uid="{00000000-0005-0000-0000-000085170000}"/>
    <cellStyle name="Normal 2 50 4 5" xfId="4805" xr:uid="{00000000-0005-0000-0000-000086170000}"/>
    <cellStyle name="Normal 2 50 4 5 2" xfId="22576" xr:uid="{00000000-0005-0000-0000-000087170000}"/>
    <cellStyle name="Normal 2 50 4 6" xfId="4806" xr:uid="{00000000-0005-0000-0000-000088170000}"/>
    <cellStyle name="Normal 2 50 4 6 2" xfId="22577" xr:uid="{00000000-0005-0000-0000-000089170000}"/>
    <cellStyle name="Normal 2 50 4 7" xfId="4807" xr:uid="{00000000-0005-0000-0000-00008A170000}"/>
    <cellStyle name="Normal 2 50 4 7 2" xfId="22578" xr:uid="{00000000-0005-0000-0000-00008B170000}"/>
    <cellStyle name="Normal 2 50 4 8" xfId="4808" xr:uid="{00000000-0005-0000-0000-00008C170000}"/>
    <cellStyle name="Normal 2 50 4 8 2" xfId="22579" xr:uid="{00000000-0005-0000-0000-00008D170000}"/>
    <cellStyle name="Normal 2 50 4 9" xfId="4809" xr:uid="{00000000-0005-0000-0000-00008E170000}"/>
    <cellStyle name="Normal 2 50 4 9 2" xfId="22580" xr:uid="{00000000-0005-0000-0000-00008F170000}"/>
    <cellStyle name="Normal 2 50 5" xfId="4810" xr:uid="{00000000-0005-0000-0000-000090170000}"/>
    <cellStyle name="Normal 2 50 5 10" xfId="4811" xr:uid="{00000000-0005-0000-0000-000091170000}"/>
    <cellStyle name="Normal 2 50 5 10 2" xfId="22582" xr:uid="{00000000-0005-0000-0000-000092170000}"/>
    <cellStyle name="Normal 2 50 5 11" xfId="4812" xr:uid="{00000000-0005-0000-0000-000093170000}"/>
    <cellStyle name="Normal 2 50 5 11 2" xfId="22583" xr:uid="{00000000-0005-0000-0000-000094170000}"/>
    <cellStyle name="Normal 2 50 5 12" xfId="4813" xr:uid="{00000000-0005-0000-0000-000095170000}"/>
    <cellStyle name="Normal 2 50 5 12 2" xfId="22584" xr:uid="{00000000-0005-0000-0000-000096170000}"/>
    <cellStyle name="Normal 2 50 5 13" xfId="4814" xr:uid="{00000000-0005-0000-0000-000097170000}"/>
    <cellStyle name="Normal 2 50 5 13 2" xfId="22585" xr:uid="{00000000-0005-0000-0000-000098170000}"/>
    <cellStyle name="Normal 2 50 5 14" xfId="4815" xr:uid="{00000000-0005-0000-0000-000099170000}"/>
    <cellStyle name="Normal 2 50 5 14 2" xfId="22586" xr:uid="{00000000-0005-0000-0000-00009A170000}"/>
    <cellStyle name="Normal 2 50 5 15" xfId="22581" xr:uid="{00000000-0005-0000-0000-00009B170000}"/>
    <cellStyle name="Normal 2 50 5 2" xfId="4816" xr:uid="{00000000-0005-0000-0000-00009C170000}"/>
    <cellStyle name="Normal 2 50 5 2 2" xfId="22587" xr:uid="{00000000-0005-0000-0000-00009D170000}"/>
    <cellStyle name="Normal 2 50 5 3" xfId="4817" xr:uid="{00000000-0005-0000-0000-00009E170000}"/>
    <cellStyle name="Normal 2 50 5 3 2" xfId="22588" xr:uid="{00000000-0005-0000-0000-00009F170000}"/>
    <cellStyle name="Normal 2 50 5 4" xfId="4818" xr:uid="{00000000-0005-0000-0000-0000A0170000}"/>
    <cellStyle name="Normal 2 50 5 4 2" xfId="22589" xr:uid="{00000000-0005-0000-0000-0000A1170000}"/>
    <cellStyle name="Normal 2 50 5 5" xfId="4819" xr:uid="{00000000-0005-0000-0000-0000A2170000}"/>
    <cellStyle name="Normal 2 50 5 5 2" xfId="22590" xr:uid="{00000000-0005-0000-0000-0000A3170000}"/>
    <cellStyle name="Normal 2 50 5 6" xfId="4820" xr:uid="{00000000-0005-0000-0000-0000A4170000}"/>
    <cellStyle name="Normal 2 50 5 6 2" xfId="22591" xr:uid="{00000000-0005-0000-0000-0000A5170000}"/>
    <cellStyle name="Normal 2 50 5 7" xfId="4821" xr:uid="{00000000-0005-0000-0000-0000A6170000}"/>
    <cellStyle name="Normal 2 50 5 7 2" xfId="22592" xr:uid="{00000000-0005-0000-0000-0000A7170000}"/>
    <cellStyle name="Normal 2 50 5 8" xfId="4822" xr:uid="{00000000-0005-0000-0000-0000A8170000}"/>
    <cellStyle name="Normal 2 50 5 8 2" xfId="22593" xr:uid="{00000000-0005-0000-0000-0000A9170000}"/>
    <cellStyle name="Normal 2 50 5 9" xfId="4823" xr:uid="{00000000-0005-0000-0000-0000AA170000}"/>
    <cellStyle name="Normal 2 50 5 9 2" xfId="22594" xr:uid="{00000000-0005-0000-0000-0000AB170000}"/>
    <cellStyle name="Normal 2 50 6" xfId="4824" xr:uid="{00000000-0005-0000-0000-0000AC170000}"/>
    <cellStyle name="Normal 2 50 6 10" xfId="4825" xr:uid="{00000000-0005-0000-0000-0000AD170000}"/>
    <cellStyle name="Normal 2 50 6 10 2" xfId="22596" xr:uid="{00000000-0005-0000-0000-0000AE170000}"/>
    <cellStyle name="Normal 2 50 6 11" xfId="4826" xr:uid="{00000000-0005-0000-0000-0000AF170000}"/>
    <cellStyle name="Normal 2 50 6 11 2" xfId="22597" xr:uid="{00000000-0005-0000-0000-0000B0170000}"/>
    <cellStyle name="Normal 2 50 6 12" xfId="4827" xr:uid="{00000000-0005-0000-0000-0000B1170000}"/>
    <cellStyle name="Normal 2 50 6 12 2" xfId="22598" xr:uid="{00000000-0005-0000-0000-0000B2170000}"/>
    <cellStyle name="Normal 2 50 6 13" xfId="4828" xr:uid="{00000000-0005-0000-0000-0000B3170000}"/>
    <cellStyle name="Normal 2 50 6 13 2" xfId="22599" xr:uid="{00000000-0005-0000-0000-0000B4170000}"/>
    <cellStyle name="Normal 2 50 6 14" xfId="4829" xr:uid="{00000000-0005-0000-0000-0000B5170000}"/>
    <cellStyle name="Normal 2 50 6 14 2" xfId="22600" xr:uid="{00000000-0005-0000-0000-0000B6170000}"/>
    <cellStyle name="Normal 2 50 6 15" xfId="22595" xr:uid="{00000000-0005-0000-0000-0000B7170000}"/>
    <cellStyle name="Normal 2 50 6 2" xfId="4830" xr:uid="{00000000-0005-0000-0000-0000B8170000}"/>
    <cellStyle name="Normal 2 50 6 2 2" xfId="22601" xr:uid="{00000000-0005-0000-0000-0000B9170000}"/>
    <cellStyle name="Normal 2 50 6 3" xfId="4831" xr:uid="{00000000-0005-0000-0000-0000BA170000}"/>
    <cellStyle name="Normal 2 50 6 3 2" xfId="22602" xr:uid="{00000000-0005-0000-0000-0000BB170000}"/>
    <cellStyle name="Normal 2 50 6 4" xfId="4832" xr:uid="{00000000-0005-0000-0000-0000BC170000}"/>
    <cellStyle name="Normal 2 50 6 4 2" xfId="22603" xr:uid="{00000000-0005-0000-0000-0000BD170000}"/>
    <cellStyle name="Normal 2 50 6 5" xfId="4833" xr:uid="{00000000-0005-0000-0000-0000BE170000}"/>
    <cellStyle name="Normal 2 50 6 5 2" xfId="22604" xr:uid="{00000000-0005-0000-0000-0000BF170000}"/>
    <cellStyle name="Normal 2 50 6 6" xfId="4834" xr:uid="{00000000-0005-0000-0000-0000C0170000}"/>
    <cellStyle name="Normal 2 50 6 6 2" xfId="22605" xr:uid="{00000000-0005-0000-0000-0000C1170000}"/>
    <cellStyle name="Normal 2 50 6 7" xfId="4835" xr:uid="{00000000-0005-0000-0000-0000C2170000}"/>
    <cellStyle name="Normal 2 50 6 7 2" xfId="22606" xr:uid="{00000000-0005-0000-0000-0000C3170000}"/>
    <cellStyle name="Normal 2 50 6 8" xfId="4836" xr:uid="{00000000-0005-0000-0000-0000C4170000}"/>
    <cellStyle name="Normal 2 50 6 8 2" xfId="22607" xr:uid="{00000000-0005-0000-0000-0000C5170000}"/>
    <cellStyle name="Normal 2 50 6 9" xfId="4837" xr:uid="{00000000-0005-0000-0000-0000C6170000}"/>
    <cellStyle name="Normal 2 50 6 9 2" xfId="22608" xr:uid="{00000000-0005-0000-0000-0000C7170000}"/>
    <cellStyle name="Normal 2 50 7" xfId="4838" xr:uid="{00000000-0005-0000-0000-0000C8170000}"/>
    <cellStyle name="Normal 2 50 7 10" xfId="4839" xr:uid="{00000000-0005-0000-0000-0000C9170000}"/>
    <cellStyle name="Normal 2 50 7 10 2" xfId="22610" xr:uid="{00000000-0005-0000-0000-0000CA170000}"/>
    <cellStyle name="Normal 2 50 7 11" xfId="4840" xr:uid="{00000000-0005-0000-0000-0000CB170000}"/>
    <cellStyle name="Normal 2 50 7 11 2" xfId="22611" xr:uid="{00000000-0005-0000-0000-0000CC170000}"/>
    <cellStyle name="Normal 2 50 7 12" xfId="4841" xr:uid="{00000000-0005-0000-0000-0000CD170000}"/>
    <cellStyle name="Normal 2 50 7 12 2" xfId="22612" xr:uid="{00000000-0005-0000-0000-0000CE170000}"/>
    <cellStyle name="Normal 2 50 7 13" xfId="4842" xr:uid="{00000000-0005-0000-0000-0000CF170000}"/>
    <cellStyle name="Normal 2 50 7 13 2" xfId="22613" xr:uid="{00000000-0005-0000-0000-0000D0170000}"/>
    <cellStyle name="Normal 2 50 7 14" xfId="4843" xr:uid="{00000000-0005-0000-0000-0000D1170000}"/>
    <cellStyle name="Normal 2 50 7 14 2" xfId="22614" xr:uid="{00000000-0005-0000-0000-0000D2170000}"/>
    <cellStyle name="Normal 2 50 7 15" xfId="22609" xr:uid="{00000000-0005-0000-0000-0000D3170000}"/>
    <cellStyle name="Normal 2 50 7 2" xfId="4844" xr:uid="{00000000-0005-0000-0000-0000D4170000}"/>
    <cellStyle name="Normal 2 50 7 2 2" xfId="22615" xr:uid="{00000000-0005-0000-0000-0000D5170000}"/>
    <cellStyle name="Normal 2 50 7 3" xfId="4845" xr:uid="{00000000-0005-0000-0000-0000D6170000}"/>
    <cellStyle name="Normal 2 50 7 3 2" xfId="22616" xr:uid="{00000000-0005-0000-0000-0000D7170000}"/>
    <cellStyle name="Normal 2 50 7 4" xfId="4846" xr:uid="{00000000-0005-0000-0000-0000D8170000}"/>
    <cellStyle name="Normal 2 50 7 4 2" xfId="22617" xr:uid="{00000000-0005-0000-0000-0000D9170000}"/>
    <cellStyle name="Normal 2 50 7 5" xfId="4847" xr:uid="{00000000-0005-0000-0000-0000DA170000}"/>
    <cellStyle name="Normal 2 50 7 5 2" xfId="22618" xr:uid="{00000000-0005-0000-0000-0000DB170000}"/>
    <cellStyle name="Normal 2 50 7 6" xfId="4848" xr:uid="{00000000-0005-0000-0000-0000DC170000}"/>
    <cellStyle name="Normal 2 50 7 6 2" xfId="22619" xr:uid="{00000000-0005-0000-0000-0000DD170000}"/>
    <cellStyle name="Normal 2 50 7 7" xfId="4849" xr:uid="{00000000-0005-0000-0000-0000DE170000}"/>
    <cellStyle name="Normal 2 50 7 7 2" xfId="22620" xr:uid="{00000000-0005-0000-0000-0000DF170000}"/>
    <cellStyle name="Normal 2 50 7 8" xfId="4850" xr:uid="{00000000-0005-0000-0000-0000E0170000}"/>
    <cellStyle name="Normal 2 50 7 8 2" xfId="22621" xr:uid="{00000000-0005-0000-0000-0000E1170000}"/>
    <cellStyle name="Normal 2 50 7 9" xfId="4851" xr:uid="{00000000-0005-0000-0000-0000E2170000}"/>
    <cellStyle name="Normal 2 50 7 9 2" xfId="22622" xr:uid="{00000000-0005-0000-0000-0000E3170000}"/>
    <cellStyle name="Normal 2 50 8" xfId="4852" xr:uid="{00000000-0005-0000-0000-0000E4170000}"/>
    <cellStyle name="Normal 2 50 8 10" xfId="4853" xr:uid="{00000000-0005-0000-0000-0000E5170000}"/>
    <cellStyle name="Normal 2 50 8 10 2" xfId="22624" xr:uid="{00000000-0005-0000-0000-0000E6170000}"/>
    <cellStyle name="Normal 2 50 8 11" xfId="4854" xr:uid="{00000000-0005-0000-0000-0000E7170000}"/>
    <cellStyle name="Normal 2 50 8 11 2" xfId="22625" xr:uid="{00000000-0005-0000-0000-0000E8170000}"/>
    <cellStyle name="Normal 2 50 8 12" xfId="4855" xr:uid="{00000000-0005-0000-0000-0000E9170000}"/>
    <cellStyle name="Normal 2 50 8 12 2" xfId="22626" xr:uid="{00000000-0005-0000-0000-0000EA170000}"/>
    <cellStyle name="Normal 2 50 8 13" xfId="4856" xr:uid="{00000000-0005-0000-0000-0000EB170000}"/>
    <cellStyle name="Normal 2 50 8 13 2" xfId="22627" xr:uid="{00000000-0005-0000-0000-0000EC170000}"/>
    <cellStyle name="Normal 2 50 8 14" xfId="4857" xr:uid="{00000000-0005-0000-0000-0000ED170000}"/>
    <cellStyle name="Normal 2 50 8 14 2" xfId="22628" xr:uid="{00000000-0005-0000-0000-0000EE170000}"/>
    <cellStyle name="Normal 2 50 8 15" xfId="22623" xr:uid="{00000000-0005-0000-0000-0000EF170000}"/>
    <cellStyle name="Normal 2 50 8 2" xfId="4858" xr:uid="{00000000-0005-0000-0000-0000F0170000}"/>
    <cellStyle name="Normal 2 50 8 2 2" xfId="22629" xr:uid="{00000000-0005-0000-0000-0000F1170000}"/>
    <cellStyle name="Normal 2 50 8 3" xfId="4859" xr:uid="{00000000-0005-0000-0000-0000F2170000}"/>
    <cellStyle name="Normal 2 50 8 3 2" xfId="22630" xr:uid="{00000000-0005-0000-0000-0000F3170000}"/>
    <cellStyle name="Normal 2 50 8 4" xfId="4860" xr:uid="{00000000-0005-0000-0000-0000F4170000}"/>
    <cellStyle name="Normal 2 50 8 4 2" xfId="22631" xr:uid="{00000000-0005-0000-0000-0000F5170000}"/>
    <cellStyle name="Normal 2 50 8 5" xfId="4861" xr:uid="{00000000-0005-0000-0000-0000F6170000}"/>
    <cellStyle name="Normal 2 50 8 5 2" xfId="22632" xr:uid="{00000000-0005-0000-0000-0000F7170000}"/>
    <cellStyle name="Normal 2 50 8 6" xfId="4862" xr:uid="{00000000-0005-0000-0000-0000F8170000}"/>
    <cellStyle name="Normal 2 50 8 6 2" xfId="22633" xr:uid="{00000000-0005-0000-0000-0000F9170000}"/>
    <cellStyle name="Normal 2 50 8 7" xfId="4863" xr:uid="{00000000-0005-0000-0000-0000FA170000}"/>
    <cellStyle name="Normal 2 50 8 7 2" xfId="22634" xr:uid="{00000000-0005-0000-0000-0000FB170000}"/>
    <cellStyle name="Normal 2 50 8 8" xfId="4864" xr:uid="{00000000-0005-0000-0000-0000FC170000}"/>
    <cellStyle name="Normal 2 50 8 8 2" xfId="22635" xr:uid="{00000000-0005-0000-0000-0000FD170000}"/>
    <cellStyle name="Normal 2 50 8 9" xfId="4865" xr:uid="{00000000-0005-0000-0000-0000FE170000}"/>
    <cellStyle name="Normal 2 50 8 9 2" xfId="22636" xr:uid="{00000000-0005-0000-0000-0000FF170000}"/>
    <cellStyle name="Normal 2 50 9" xfId="4866" xr:uid="{00000000-0005-0000-0000-000000180000}"/>
    <cellStyle name="Normal 2 50 9 10" xfId="4867" xr:uid="{00000000-0005-0000-0000-000001180000}"/>
    <cellStyle name="Normal 2 50 9 10 2" xfId="22638" xr:uid="{00000000-0005-0000-0000-000002180000}"/>
    <cellStyle name="Normal 2 50 9 11" xfId="4868" xr:uid="{00000000-0005-0000-0000-000003180000}"/>
    <cellStyle name="Normal 2 50 9 11 2" xfId="22639" xr:uid="{00000000-0005-0000-0000-000004180000}"/>
    <cellStyle name="Normal 2 50 9 12" xfId="4869" xr:uid="{00000000-0005-0000-0000-000005180000}"/>
    <cellStyle name="Normal 2 50 9 12 2" xfId="22640" xr:uid="{00000000-0005-0000-0000-000006180000}"/>
    <cellStyle name="Normal 2 50 9 13" xfId="4870" xr:uid="{00000000-0005-0000-0000-000007180000}"/>
    <cellStyle name="Normal 2 50 9 13 2" xfId="22641" xr:uid="{00000000-0005-0000-0000-000008180000}"/>
    <cellStyle name="Normal 2 50 9 14" xfId="4871" xr:uid="{00000000-0005-0000-0000-000009180000}"/>
    <cellStyle name="Normal 2 50 9 14 2" xfId="22642" xr:uid="{00000000-0005-0000-0000-00000A180000}"/>
    <cellStyle name="Normal 2 50 9 15" xfId="22637" xr:uid="{00000000-0005-0000-0000-00000B180000}"/>
    <cellStyle name="Normal 2 50 9 2" xfId="4872" xr:uid="{00000000-0005-0000-0000-00000C180000}"/>
    <cellStyle name="Normal 2 50 9 2 2" xfId="22643" xr:uid="{00000000-0005-0000-0000-00000D180000}"/>
    <cellStyle name="Normal 2 50 9 3" xfId="4873" xr:uid="{00000000-0005-0000-0000-00000E180000}"/>
    <cellStyle name="Normal 2 50 9 3 2" xfId="22644" xr:uid="{00000000-0005-0000-0000-00000F180000}"/>
    <cellStyle name="Normal 2 50 9 4" xfId="4874" xr:uid="{00000000-0005-0000-0000-000010180000}"/>
    <cellStyle name="Normal 2 50 9 4 2" xfId="22645" xr:uid="{00000000-0005-0000-0000-000011180000}"/>
    <cellStyle name="Normal 2 50 9 5" xfId="4875" xr:uid="{00000000-0005-0000-0000-000012180000}"/>
    <cellStyle name="Normal 2 50 9 5 2" xfId="22646" xr:uid="{00000000-0005-0000-0000-000013180000}"/>
    <cellStyle name="Normal 2 50 9 6" xfId="4876" xr:uid="{00000000-0005-0000-0000-000014180000}"/>
    <cellStyle name="Normal 2 50 9 6 2" xfId="22647" xr:uid="{00000000-0005-0000-0000-000015180000}"/>
    <cellStyle name="Normal 2 50 9 7" xfId="4877" xr:uid="{00000000-0005-0000-0000-000016180000}"/>
    <cellStyle name="Normal 2 50 9 7 2" xfId="22648" xr:uid="{00000000-0005-0000-0000-000017180000}"/>
    <cellStyle name="Normal 2 50 9 8" xfId="4878" xr:uid="{00000000-0005-0000-0000-000018180000}"/>
    <cellStyle name="Normal 2 50 9 8 2" xfId="22649" xr:uid="{00000000-0005-0000-0000-000019180000}"/>
    <cellStyle name="Normal 2 50 9 9" xfId="4879" xr:uid="{00000000-0005-0000-0000-00001A180000}"/>
    <cellStyle name="Normal 2 50 9 9 2" xfId="22650" xr:uid="{00000000-0005-0000-0000-00001B180000}"/>
    <cellStyle name="Normal 2 51" xfId="4880" xr:uid="{00000000-0005-0000-0000-00001C180000}"/>
    <cellStyle name="Normal 2 51 10" xfId="4881" xr:uid="{00000000-0005-0000-0000-00001D180000}"/>
    <cellStyle name="Normal 2 51 10 10" xfId="4882" xr:uid="{00000000-0005-0000-0000-00001E180000}"/>
    <cellStyle name="Normal 2 51 10 10 2" xfId="22653" xr:uid="{00000000-0005-0000-0000-00001F180000}"/>
    <cellStyle name="Normal 2 51 10 11" xfId="4883" xr:uid="{00000000-0005-0000-0000-000020180000}"/>
    <cellStyle name="Normal 2 51 10 11 2" xfId="22654" xr:uid="{00000000-0005-0000-0000-000021180000}"/>
    <cellStyle name="Normal 2 51 10 12" xfId="4884" xr:uid="{00000000-0005-0000-0000-000022180000}"/>
    <cellStyle name="Normal 2 51 10 12 2" xfId="22655" xr:uid="{00000000-0005-0000-0000-000023180000}"/>
    <cellStyle name="Normal 2 51 10 13" xfId="4885" xr:uid="{00000000-0005-0000-0000-000024180000}"/>
    <cellStyle name="Normal 2 51 10 13 2" xfId="22656" xr:uid="{00000000-0005-0000-0000-000025180000}"/>
    <cellStyle name="Normal 2 51 10 14" xfId="4886" xr:uid="{00000000-0005-0000-0000-000026180000}"/>
    <cellStyle name="Normal 2 51 10 14 2" xfId="22657" xr:uid="{00000000-0005-0000-0000-000027180000}"/>
    <cellStyle name="Normal 2 51 10 15" xfId="22652" xr:uid="{00000000-0005-0000-0000-000028180000}"/>
    <cellStyle name="Normal 2 51 10 2" xfId="4887" xr:uid="{00000000-0005-0000-0000-000029180000}"/>
    <cellStyle name="Normal 2 51 10 2 2" xfId="22658" xr:uid="{00000000-0005-0000-0000-00002A180000}"/>
    <cellStyle name="Normal 2 51 10 3" xfId="4888" xr:uid="{00000000-0005-0000-0000-00002B180000}"/>
    <cellStyle name="Normal 2 51 10 3 2" xfId="22659" xr:uid="{00000000-0005-0000-0000-00002C180000}"/>
    <cellStyle name="Normal 2 51 10 4" xfId="4889" xr:uid="{00000000-0005-0000-0000-00002D180000}"/>
    <cellStyle name="Normal 2 51 10 4 2" xfId="22660" xr:uid="{00000000-0005-0000-0000-00002E180000}"/>
    <cellStyle name="Normal 2 51 10 5" xfId="4890" xr:uid="{00000000-0005-0000-0000-00002F180000}"/>
    <cellStyle name="Normal 2 51 10 5 2" xfId="22661" xr:uid="{00000000-0005-0000-0000-000030180000}"/>
    <cellStyle name="Normal 2 51 10 6" xfId="4891" xr:uid="{00000000-0005-0000-0000-000031180000}"/>
    <cellStyle name="Normal 2 51 10 6 2" xfId="22662" xr:uid="{00000000-0005-0000-0000-000032180000}"/>
    <cellStyle name="Normal 2 51 10 7" xfId="4892" xr:uid="{00000000-0005-0000-0000-000033180000}"/>
    <cellStyle name="Normal 2 51 10 7 2" xfId="22663" xr:uid="{00000000-0005-0000-0000-000034180000}"/>
    <cellStyle name="Normal 2 51 10 8" xfId="4893" xr:uid="{00000000-0005-0000-0000-000035180000}"/>
    <cellStyle name="Normal 2 51 10 8 2" xfId="22664" xr:uid="{00000000-0005-0000-0000-000036180000}"/>
    <cellStyle name="Normal 2 51 10 9" xfId="4894" xr:uid="{00000000-0005-0000-0000-000037180000}"/>
    <cellStyle name="Normal 2 51 10 9 2" xfId="22665" xr:uid="{00000000-0005-0000-0000-000038180000}"/>
    <cellStyle name="Normal 2 51 11" xfId="4895" xr:uid="{00000000-0005-0000-0000-000039180000}"/>
    <cellStyle name="Normal 2 51 11 2" xfId="22666" xr:uid="{00000000-0005-0000-0000-00003A180000}"/>
    <cellStyle name="Normal 2 51 12" xfId="4896" xr:uid="{00000000-0005-0000-0000-00003B180000}"/>
    <cellStyle name="Normal 2 51 12 2" xfId="22667" xr:uid="{00000000-0005-0000-0000-00003C180000}"/>
    <cellStyle name="Normal 2 51 13" xfId="4897" xr:uid="{00000000-0005-0000-0000-00003D180000}"/>
    <cellStyle name="Normal 2 51 13 2" xfId="22668" xr:uid="{00000000-0005-0000-0000-00003E180000}"/>
    <cellStyle name="Normal 2 51 14" xfId="4898" xr:uid="{00000000-0005-0000-0000-00003F180000}"/>
    <cellStyle name="Normal 2 51 14 2" xfId="22669" xr:uid="{00000000-0005-0000-0000-000040180000}"/>
    <cellStyle name="Normal 2 51 15" xfId="4899" xr:uid="{00000000-0005-0000-0000-000041180000}"/>
    <cellStyle name="Normal 2 51 15 2" xfId="22670" xr:uid="{00000000-0005-0000-0000-000042180000}"/>
    <cellStyle name="Normal 2 51 16" xfId="4900" xr:uid="{00000000-0005-0000-0000-000043180000}"/>
    <cellStyle name="Normal 2 51 16 2" xfId="22671" xr:uid="{00000000-0005-0000-0000-000044180000}"/>
    <cellStyle name="Normal 2 51 17" xfId="4901" xr:uid="{00000000-0005-0000-0000-000045180000}"/>
    <cellStyle name="Normal 2 51 17 2" xfId="22672" xr:uid="{00000000-0005-0000-0000-000046180000}"/>
    <cellStyle name="Normal 2 51 18" xfId="4902" xr:uid="{00000000-0005-0000-0000-000047180000}"/>
    <cellStyle name="Normal 2 51 18 2" xfId="22673" xr:uid="{00000000-0005-0000-0000-000048180000}"/>
    <cellStyle name="Normal 2 51 19" xfId="4903" xr:uid="{00000000-0005-0000-0000-000049180000}"/>
    <cellStyle name="Normal 2 51 19 2" xfId="22674" xr:uid="{00000000-0005-0000-0000-00004A180000}"/>
    <cellStyle name="Normal 2 51 2" xfId="4904" xr:uid="{00000000-0005-0000-0000-00004B180000}"/>
    <cellStyle name="Normal 2 51 2 10" xfId="4905" xr:uid="{00000000-0005-0000-0000-00004C180000}"/>
    <cellStyle name="Normal 2 51 2 10 2" xfId="22676" xr:uid="{00000000-0005-0000-0000-00004D180000}"/>
    <cellStyle name="Normal 2 51 2 11" xfId="4906" xr:uid="{00000000-0005-0000-0000-00004E180000}"/>
    <cellStyle name="Normal 2 51 2 11 2" xfId="22677" xr:uid="{00000000-0005-0000-0000-00004F180000}"/>
    <cellStyle name="Normal 2 51 2 12" xfId="4907" xr:uid="{00000000-0005-0000-0000-000050180000}"/>
    <cellStyle name="Normal 2 51 2 12 2" xfId="22678" xr:uid="{00000000-0005-0000-0000-000051180000}"/>
    <cellStyle name="Normal 2 51 2 13" xfId="4908" xr:uid="{00000000-0005-0000-0000-000052180000}"/>
    <cellStyle name="Normal 2 51 2 13 2" xfId="22679" xr:uid="{00000000-0005-0000-0000-000053180000}"/>
    <cellStyle name="Normal 2 51 2 14" xfId="4909" xr:uid="{00000000-0005-0000-0000-000054180000}"/>
    <cellStyle name="Normal 2 51 2 14 2" xfId="22680" xr:uid="{00000000-0005-0000-0000-000055180000}"/>
    <cellStyle name="Normal 2 51 2 15" xfId="4910" xr:uid="{00000000-0005-0000-0000-000056180000}"/>
    <cellStyle name="Normal 2 51 2 15 2" xfId="22681" xr:uid="{00000000-0005-0000-0000-000057180000}"/>
    <cellStyle name="Normal 2 51 2 16" xfId="22675" xr:uid="{00000000-0005-0000-0000-000058180000}"/>
    <cellStyle name="Normal 2 51 2 2" xfId="4911" xr:uid="{00000000-0005-0000-0000-000059180000}"/>
    <cellStyle name="Normal 2 51 2 2 10" xfId="4912" xr:uid="{00000000-0005-0000-0000-00005A180000}"/>
    <cellStyle name="Normal 2 51 2 2 10 2" xfId="22683" xr:uid="{00000000-0005-0000-0000-00005B180000}"/>
    <cellStyle name="Normal 2 51 2 2 11" xfId="4913" xr:uid="{00000000-0005-0000-0000-00005C180000}"/>
    <cellStyle name="Normal 2 51 2 2 11 2" xfId="22684" xr:uid="{00000000-0005-0000-0000-00005D180000}"/>
    <cellStyle name="Normal 2 51 2 2 12" xfId="4914" xr:uid="{00000000-0005-0000-0000-00005E180000}"/>
    <cellStyle name="Normal 2 51 2 2 12 2" xfId="22685" xr:uid="{00000000-0005-0000-0000-00005F180000}"/>
    <cellStyle name="Normal 2 51 2 2 13" xfId="4915" xr:uid="{00000000-0005-0000-0000-000060180000}"/>
    <cellStyle name="Normal 2 51 2 2 13 2" xfId="22686" xr:uid="{00000000-0005-0000-0000-000061180000}"/>
    <cellStyle name="Normal 2 51 2 2 14" xfId="4916" xr:uid="{00000000-0005-0000-0000-000062180000}"/>
    <cellStyle name="Normal 2 51 2 2 14 2" xfId="22687" xr:uid="{00000000-0005-0000-0000-000063180000}"/>
    <cellStyle name="Normal 2 51 2 2 15" xfId="22682" xr:uid="{00000000-0005-0000-0000-000064180000}"/>
    <cellStyle name="Normal 2 51 2 2 2" xfId="4917" xr:uid="{00000000-0005-0000-0000-000065180000}"/>
    <cellStyle name="Normal 2 51 2 2 2 2" xfId="22688" xr:uid="{00000000-0005-0000-0000-000066180000}"/>
    <cellStyle name="Normal 2 51 2 2 3" xfId="4918" xr:uid="{00000000-0005-0000-0000-000067180000}"/>
    <cellStyle name="Normal 2 51 2 2 3 2" xfId="22689" xr:uid="{00000000-0005-0000-0000-000068180000}"/>
    <cellStyle name="Normal 2 51 2 2 4" xfId="4919" xr:uid="{00000000-0005-0000-0000-000069180000}"/>
    <cellStyle name="Normal 2 51 2 2 4 2" xfId="22690" xr:uid="{00000000-0005-0000-0000-00006A180000}"/>
    <cellStyle name="Normal 2 51 2 2 5" xfId="4920" xr:uid="{00000000-0005-0000-0000-00006B180000}"/>
    <cellStyle name="Normal 2 51 2 2 5 2" xfId="22691" xr:uid="{00000000-0005-0000-0000-00006C180000}"/>
    <cellStyle name="Normal 2 51 2 2 6" xfId="4921" xr:uid="{00000000-0005-0000-0000-00006D180000}"/>
    <cellStyle name="Normal 2 51 2 2 6 2" xfId="22692" xr:uid="{00000000-0005-0000-0000-00006E180000}"/>
    <cellStyle name="Normal 2 51 2 2 7" xfId="4922" xr:uid="{00000000-0005-0000-0000-00006F180000}"/>
    <cellStyle name="Normal 2 51 2 2 7 2" xfId="22693" xr:uid="{00000000-0005-0000-0000-000070180000}"/>
    <cellStyle name="Normal 2 51 2 2 8" xfId="4923" xr:uid="{00000000-0005-0000-0000-000071180000}"/>
    <cellStyle name="Normal 2 51 2 2 8 2" xfId="22694" xr:uid="{00000000-0005-0000-0000-000072180000}"/>
    <cellStyle name="Normal 2 51 2 2 9" xfId="4924" xr:uid="{00000000-0005-0000-0000-000073180000}"/>
    <cellStyle name="Normal 2 51 2 2 9 2" xfId="22695" xr:uid="{00000000-0005-0000-0000-000074180000}"/>
    <cellStyle name="Normal 2 51 2 3" xfId="4925" xr:uid="{00000000-0005-0000-0000-000075180000}"/>
    <cellStyle name="Normal 2 51 2 3 2" xfId="22696" xr:uid="{00000000-0005-0000-0000-000076180000}"/>
    <cellStyle name="Normal 2 51 2 4" xfId="4926" xr:uid="{00000000-0005-0000-0000-000077180000}"/>
    <cellStyle name="Normal 2 51 2 4 2" xfId="22697" xr:uid="{00000000-0005-0000-0000-000078180000}"/>
    <cellStyle name="Normal 2 51 2 5" xfId="4927" xr:uid="{00000000-0005-0000-0000-000079180000}"/>
    <cellStyle name="Normal 2 51 2 5 2" xfId="22698" xr:uid="{00000000-0005-0000-0000-00007A180000}"/>
    <cellStyle name="Normal 2 51 2 6" xfId="4928" xr:uid="{00000000-0005-0000-0000-00007B180000}"/>
    <cellStyle name="Normal 2 51 2 6 2" xfId="22699" xr:uid="{00000000-0005-0000-0000-00007C180000}"/>
    <cellStyle name="Normal 2 51 2 7" xfId="4929" xr:uid="{00000000-0005-0000-0000-00007D180000}"/>
    <cellStyle name="Normal 2 51 2 7 2" xfId="22700" xr:uid="{00000000-0005-0000-0000-00007E180000}"/>
    <cellStyle name="Normal 2 51 2 8" xfId="4930" xr:uid="{00000000-0005-0000-0000-00007F180000}"/>
    <cellStyle name="Normal 2 51 2 8 2" xfId="22701" xr:uid="{00000000-0005-0000-0000-000080180000}"/>
    <cellStyle name="Normal 2 51 2 9" xfId="4931" xr:uid="{00000000-0005-0000-0000-000081180000}"/>
    <cellStyle name="Normal 2 51 2 9 2" xfId="22702" xr:uid="{00000000-0005-0000-0000-000082180000}"/>
    <cellStyle name="Normal 2 51 20" xfId="4932" xr:uid="{00000000-0005-0000-0000-000083180000}"/>
    <cellStyle name="Normal 2 51 20 2" xfId="22703" xr:uid="{00000000-0005-0000-0000-000084180000}"/>
    <cellStyle name="Normal 2 51 21" xfId="4933" xr:uid="{00000000-0005-0000-0000-000085180000}"/>
    <cellStyle name="Normal 2 51 21 2" xfId="22704" xr:uid="{00000000-0005-0000-0000-000086180000}"/>
    <cellStyle name="Normal 2 51 22" xfId="4934" xr:uid="{00000000-0005-0000-0000-000087180000}"/>
    <cellStyle name="Normal 2 51 22 2" xfId="22705" xr:uid="{00000000-0005-0000-0000-000088180000}"/>
    <cellStyle name="Normal 2 51 23" xfId="4935" xr:uid="{00000000-0005-0000-0000-000089180000}"/>
    <cellStyle name="Normal 2 51 23 2" xfId="22706" xr:uid="{00000000-0005-0000-0000-00008A180000}"/>
    <cellStyle name="Normal 2 51 24" xfId="22651" xr:uid="{00000000-0005-0000-0000-00008B180000}"/>
    <cellStyle name="Normal 2 51 3" xfId="4936" xr:uid="{00000000-0005-0000-0000-00008C180000}"/>
    <cellStyle name="Normal 2 51 3 10" xfId="4937" xr:uid="{00000000-0005-0000-0000-00008D180000}"/>
    <cellStyle name="Normal 2 51 3 10 2" xfId="22708" xr:uid="{00000000-0005-0000-0000-00008E180000}"/>
    <cellStyle name="Normal 2 51 3 11" xfId="4938" xr:uid="{00000000-0005-0000-0000-00008F180000}"/>
    <cellStyle name="Normal 2 51 3 11 2" xfId="22709" xr:uid="{00000000-0005-0000-0000-000090180000}"/>
    <cellStyle name="Normal 2 51 3 12" xfId="4939" xr:uid="{00000000-0005-0000-0000-000091180000}"/>
    <cellStyle name="Normal 2 51 3 12 2" xfId="22710" xr:uid="{00000000-0005-0000-0000-000092180000}"/>
    <cellStyle name="Normal 2 51 3 13" xfId="4940" xr:uid="{00000000-0005-0000-0000-000093180000}"/>
    <cellStyle name="Normal 2 51 3 13 2" xfId="22711" xr:uid="{00000000-0005-0000-0000-000094180000}"/>
    <cellStyle name="Normal 2 51 3 14" xfId="4941" xr:uid="{00000000-0005-0000-0000-000095180000}"/>
    <cellStyle name="Normal 2 51 3 14 2" xfId="22712" xr:uid="{00000000-0005-0000-0000-000096180000}"/>
    <cellStyle name="Normal 2 51 3 15" xfId="4942" xr:uid="{00000000-0005-0000-0000-000097180000}"/>
    <cellStyle name="Normal 2 51 3 15 2" xfId="22713" xr:uid="{00000000-0005-0000-0000-000098180000}"/>
    <cellStyle name="Normal 2 51 3 16" xfId="22707" xr:uid="{00000000-0005-0000-0000-000099180000}"/>
    <cellStyle name="Normal 2 51 3 2" xfId="4943" xr:uid="{00000000-0005-0000-0000-00009A180000}"/>
    <cellStyle name="Normal 2 51 3 2 10" xfId="4944" xr:uid="{00000000-0005-0000-0000-00009B180000}"/>
    <cellStyle name="Normal 2 51 3 2 10 2" xfId="22715" xr:uid="{00000000-0005-0000-0000-00009C180000}"/>
    <cellStyle name="Normal 2 51 3 2 11" xfId="4945" xr:uid="{00000000-0005-0000-0000-00009D180000}"/>
    <cellStyle name="Normal 2 51 3 2 11 2" xfId="22716" xr:uid="{00000000-0005-0000-0000-00009E180000}"/>
    <cellStyle name="Normal 2 51 3 2 12" xfId="4946" xr:uid="{00000000-0005-0000-0000-00009F180000}"/>
    <cellStyle name="Normal 2 51 3 2 12 2" xfId="22717" xr:uid="{00000000-0005-0000-0000-0000A0180000}"/>
    <cellStyle name="Normal 2 51 3 2 13" xfId="4947" xr:uid="{00000000-0005-0000-0000-0000A1180000}"/>
    <cellStyle name="Normal 2 51 3 2 13 2" xfId="22718" xr:uid="{00000000-0005-0000-0000-0000A2180000}"/>
    <cellStyle name="Normal 2 51 3 2 14" xfId="4948" xr:uid="{00000000-0005-0000-0000-0000A3180000}"/>
    <cellStyle name="Normal 2 51 3 2 14 2" xfId="22719" xr:uid="{00000000-0005-0000-0000-0000A4180000}"/>
    <cellStyle name="Normal 2 51 3 2 15" xfId="22714" xr:uid="{00000000-0005-0000-0000-0000A5180000}"/>
    <cellStyle name="Normal 2 51 3 2 2" xfId="4949" xr:uid="{00000000-0005-0000-0000-0000A6180000}"/>
    <cellStyle name="Normal 2 51 3 2 2 2" xfId="22720" xr:uid="{00000000-0005-0000-0000-0000A7180000}"/>
    <cellStyle name="Normal 2 51 3 2 3" xfId="4950" xr:uid="{00000000-0005-0000-0000-0000A8180000}"/>
    <cellStyle name="Normal 2 51 3 2 3 2" xfId="22721" xr:uid="{00000000-0005-0000-0000-0000A9180000}"/>
    <cellStyle name="Normal 2 51 3 2 4" xfId="4951" xr:uid="{00000000-0005-0000-0000-0000AA180000}"/>
    <cellStyle name="Normal 2 51 3 2 4 2" xfId="22722" xr:uid="{00000000-0005-0000-0000-0000AB180000}"/>
    <cellStyle name="Normal 2 51 3 2 5" xfId="4952" xr:uid="{00000000-0005-0000-0000-0000AC180000}"/>
    <cellStyle name="Normal 2 51 3 2 5 2" xfId="22723" xr:uid="{00000000-0005-0000-0000-0000AD180000}"/>
    <cellStyle name="Normal 2 51 3 2 6" xfId="4953" xr:uid="{00000000-0005-0000-0000-0000AE180000}"/>
    <cellStyle name="Normal 2 51 3 2 6 2" xfId="22724" xr:uid="{00000000-0005-0000-0000-0000AF180000}"/>
    <cellStyle name="Normal 2 51 3 2 7" xfId="4954" xr:uid="{00000000-0005-0000-0000-0000B0180000}"/>
    <cellStyle name="Normal 2 51 3 2 7 2" xfId="22725" xr:uid="{00000000-0005-0000-0000-0000B1180000}"/>
    <cellStyle name="Normal 2 51 3 2 8" xfId="4955" xr:uid="{00000000-0005-0000-0000-0000B2180000}"/>
    <cellStyle name="Normal 2 51 3 2 8 2" xfId="22726" xr:uid="{00000000-0005-0000-0000-0000B3180000}"/>
    <cellStyle name="Normal 2 51 3 2 9" xfId="4956" xr:uid="{00000000-0005-0000-0000-0000B4180000}"/>
    <cellStyle name="Normal 2 51 3 2 9 2" xfId="22727" xr:uid="{00000000-0005-0000-0000-0000B5180000}"/>
    <cellStyle name="Normal 2 51 3 3" xfId="4957" xr:uid="{00000000-0005-0000-0000-0000B6180000}"/>
    <cellStyle name="Normal 2 51 3 3 2" xfId="22728" xr:uid="{00000000-0005-0000-0000-0000B7180000}"/>
    <cellStyle name="Normal 2 51 3 4" xfId="4958" xr:uid="{00000000-0005-0000-0000-0000B8180000}"/>
    <cellStyle name="Normal 2 51 3 4 2" xfId="22729" xr:uid="{00000000-0005-0000-0000-0000B9180000}"/>
    <cellStyle name="Normal 2 51 3 5" xfId="4959" xr:uid="{00000000-0005-0000-0000-0000BA180000}"/>
    <cellStyle name="Normal 2 51 3 5 2" xfId="22730" xr:uid="{00000000-0005-0000-0000-0000BB180000}"/>
    <cellStyle name="Normal 2 51 3 6" xfId="4960" xr:uid="{00000000-0005-0000-0000-0000BC180000}"/>
    <cellStyle name="Normal 2 51 3 6 2" xfId="22731" xr:uid="{00000000-0005-0000-0000-0000BD180000}"/>
    <cellStyle name="Normal 2 51 3 7" xfId="4961" xr:uid="{00000000-0005-0000-0000-0000BE180000}"/>
    <cellStyle name="Normal 2 51 3 7 2" xfId="22732" xr:uid="{00000000-0005-0000-0000-0000BF180000}"/>
    <cellStyle name="Normal 2 51 3 8" xfId="4962" xr:uid="{00000000-0005-0000-0000-0000C0180000}"/>
    <cellStyle name="Normal 2 51 3 8 2" xfId="22733" xr:uid="{00000000-0005-0000-0000-0000C1180000}"/>
    <cellStyle name="Normal 2 51 3 9" xfId="4963" xr:uid="{00000000-0005-0000-0000-0000C2180000}"/>
    <cellStyle name="Normal 2 51 3 9 2" xfId="22734" xr:uid="{00000000-0005-0000-0000-0000C3180000}"/>
    <cellStyle name="Normal 2 51 4" xfId="4964" xr:uid="{00000000-0005-0000-0000-0000C4180000}"/>
    <cellStyle name="Normal 2 51 4 10" xfId="4965" xr:uid="{00000000-0005-0000-0000-0000C5180000}"/>
    <cellStyle name="Normal 2 51 4 10 2" xfId="22736" xr:uid="{00000000-0005-0000-0000-0000C6180000}"/>
    <cellStyle name="Normal 2 51 4 11" xfId="4966" xr:uid="{00000000-0005-0000-0000-0000C7180000}"/>
    <cellStyle name="Normal 2 51 4 11 2" xfId="22737" xr:uid="{00000000-0005-0000-0000-0000C8180000}"/>
    <cellStyle name="Normal 2 51 4 12" xfId="4967" xr:uid="{00000000-0005-0000-0000-0000C9180000}"/>
    <cellStyle name="Normal 2 51 4 12 2" xfId="22738" xr:uid="{00000000-0005-0000-0000-0000CA180000}"/>
    <cellStyle name="Normal 2 51 4 13" xfId="4968" xr:uid="{00000000-0005-0000-0000-0000CB180000}"/>
    <cellStyle name="Normal 2 51 4 13 2" xfId="22739" xr:uid="{00000000-0005-0000-0000-0000CC180000}"/>
    <cellStyle name="Normal 2 51 4 14" xfId="4969" xr:uid="{00000000-0005-0000-0000-0000CD180000}"/>
    <cellStyle name="Normal 2 51 4 14 2" xfId="22740" xr:uid="{00000000-0005-0000-0000-0000CE180000}"/>
    <cellStyle name="Normal 2 51 4 15" xfId="4970" xr:uid="{00000000-0005-0000-0000-0000CF180000}"/>
    <cellStyle name="Normal 2 51 4 15 2" xfId="22741" xr:uid="{00000000-0005-0000-0000-0000D0180000}"/>
    <cellStyle name="Normal 2 51 4 16" xfId="22735" xr:uid="{00000000-0005-0000-0000-0000D1180000}"/>
    <cellStyle name="Normal 2 51 4 2" xfId="4971" xr:uid="{00000000-0005-0000-0000-0000D2180000}"/>
    <cellStyle name="Normal 2 51 4 2 10" xfId="4972" xr:uid="{00000000-0005-0000-0000-0000D3180000}"/>
    <cellStyle name="Normal 2 51 4 2 10 2" xfId="22743" xr:uid="{00000000-0005-0000-0000-0000D4180000}"/>
    <cellStyle name="Normal 2 51 4 2 11" xfId="4973" xr:uid="{00000000-0005-0000-0000-0000D5180000}"/>
    <cellStyle name="Normal 2 51 4 2 11 2" xfId="22744" xr:uid="{00000000-0005-0000-0000-0000D6180000}"/>
    <cellStyle name="Normal 2 51 4 2 12" xfId="4974" xr:uid="{00000000-0005-0000-0000-0000D7180000}"/>
    <cellStyle name="Normal 2 51 4 2 12 2" xfId="22745" xr:uid="{00000000-0005-0000-0000-0000D8180000}"/>
    <cellStyle name="Normal 2 51 4 2 13" xfId="4975" xr:uid="{00000000-0005-0000-0000-0000D9180000}"/>
    <cellStyle name="Normal 2 51 4 2 13 2" xfId="22746" xr:uid="{00000000-0005-0000-0000-0000DA180000}"/>
    <cellStyle name="Normal 2 51 4 2 14" xfId="4976" xr:uid="{00000000-0005-0000-0000-0000DB180000}"/>
    <cellStyle name="Normal 2 51 4 2 14 2" xfId="22747" xr:uid="{00000000-0005-0000-0000-0000DC180000}"/>
    <cellStyle name="Normal 2 51 4 2 15" xfId="22742" xr:uid="{00000000-0005-0000-0000-0000DD180000}"/>
    <cellStyle name="Normal 2 51 4 2 2" xfId="4977" xr:uid="{00000000-0005-0000-0000-0000DE180000}"/>
    <cellStyle name="Normal 2 51 4 2 2 2" xfId="22748" xr:uid="{00000000-0005-0000-0000-0000DF180000}"/>
    <cellStyle name="Normal 2 51 4 2 3" xfId="4978" xr:uid="{00000000-0005-0000-0000-0000E0180000}"/>
    <cellStyle name="Normal 2 51 4 2 3 2" xfId="22749" xr:uid="{00000000-0005-0000-0000-0000E1180000}"/>
    <cellStyle name="Normal 2 51 4 2 4" xfId="4979" xr:uid="{00000000-0005-0000-0000-0000E2180000}"/>
    <cellStyle name="Normal 2 51 4 2 4 2" xfId="22750" xr:uid="{00000000-0005-0000-0000-0000E3180000}"/>
    <cellStyle name="Normal 2 51 4 2 5" xfId="4980" xr:uid="{00000000-0005-0000-0000-0000E4180000}"/>
    <cellStyle name="Normal 2 51 4 2 5 2" xfId="22751" xr:uid="{00000000-0005-0000-0000-0000E5180000}"/>
    <cellStyle name="Normal 2 51 4 2 6" xfId="4981" xr:uid="{00000000-0005-0000-0000-0000E6180000}"/>
    <cellStyle name="Normal 2 51 4 2 6 2" xfId="22752" xr:uid="{00000000-0005-0000-0000-0000E7180000}"/>
    <cellStyle name="Normal 2 51 4 2 7" xfId="4982" xr:uid="{00000000-0005-0000-0000-0000E8180000}"/>
    <cellStyle name="Normal 2 51 4 2 7 2" xfId="22753" xr:uid="{00000000-0005-0000-0000-0000E9180000}"/>
    <cellStyle name="Normal 2 51 4 2 8" xfId="4983" xr:uid="{00000000-0005-0000-0000-0000EA180000}"/>
    <cellStyle name="Normal 2 51 4 2 8 2" xfId="22754" xr:uid="{00000000-0005-0000-0000-0000EB180000}"/>
    <cellStyle name="Normal 2 51 4 2 9" xfId="4984" xr:uid="{00000000-0005-0000-0000-0000EC180000}"/>
    <cellStyle name="Normal 2 51 4 2 9 2" xfId="22755" xr:uid="{00000000-0005-0000-0000-0000ED180000}"/>
    <cellStyle name="Normal 2 51 4 3" xfId="4985" xr:uid="{00000000-0005-0000-0000-0000EE180000}"/>
    <cellStyle name="Normal 2 51 4 3 2" xfId="22756" xr:uid="{00000000-0005-0000-0000-0000EF180000}"/>
    <cellStyle name="Normal 2 51 4 4" xfId="4986" xr:uid="{00000000-0005-0000-0000-0000F0180000}"/>
    <cellStyle name="Normal 2 51 4 4 2" xfId="22757" xr:uid="{00000000-0005-0000-0000-0000F1180000}"/>
    <cellStyle name="Normal 2 51 4 5" xfId="4987" xr:uid="{00000000-0005-0000-0000-0000F2180000}"/>
    <cellStyle name="Normal 2 51 4 5 2" xfId="22758" xr:uid="{00000000-0005-0000-0000-0000F3180000}"/>
    <cellStyle name="Normal 2 51 4 6" xfId="4988" xr:uid="{00000000-0005-0000-0000-0000F4180000}"/>
    <cellStyle name="Normal 2 51 4 6 2" xfId="22759" xr:uid="{00000000-0005-0000-0000-0000F5180000}"/>
    <cellStyle name="Normal 2 51 4 7" xfId="4989" xr:uid="{00000000-0005-0000-0000-0000F6180000}"/>
    <cellStyle name="Normal 2 51 4 7 2" xfId="22760" xr:uid="{00000000-0005-0000-0000-0000F7180000}"/>
    <cellStyle name="Normal 2 51 4 8" xfId="4990" xr:uid="{00000000-0005-0000-0000-0000F8180000}"/>
    <cellStyle name="Normal 2 51 4 8 2" xfId="22761" xr:uid="{00000000-0005-0000-0000-0000F9180000}"/>
    <cellStyle name="Normal 2 51 4 9" xfId="4991" xr:uid="{00000000-0005-0000-0000-0000FA180000}"/>
    <cellStyle name="Normal 2 51 4 9 2" xfId="22762" xr:uid="{00000000-0005-0000-0000-0000FB180000}"/>
    <cellStyle name="Normal 2 51 5" xfId="4992" xr:uid="{00000000-0005-0000-0000-0000FC180000}"/>
    <cellStyle name="Normal 2 51 5 10" xfId="4993" xr:uid="{00000000-0005-0000-0000-0000FD180000}"/>
    <cellStyle name="Normal 2 51 5 10 2" xfId="22764" xr:uid="{00000000-0005-0000-0000-0000FE180000}"/>
    <cellStyle name="Normal 2 51 5 11" xfId="4994" xr:uid="{00000000-0005-0000-0000-0000FF180000}"/>
    <cellStyle name="Normal 2 51 5 11 2" xfId="22765" xr:uid="{00000000-0005-0000-0000-000000190000}"/>
    <cellStyle name="Normal 2 51 5 12" xfId="4995" xr:uid="{00000000-0005-0000-0000-000001190000}"/>
    <cellStyle name="Normal 2 51 5 12 2" xfId="22766" xr:uid="{00000000-0005-0000-0000-000002190000}"/>
    <cellStyle name="Normal 2 51 5 13" xfId="4996" xr:uid="{00000000-0005-0000-0000-000003190000}"/>
    <cellStyle name="Normal 2 51 5 13 2" xfId="22767" xr:uid="{00000000-0005-0000-0000-000004190000}"/>
    <cellStyle name="Normal 2 51 5 14" xfId="4997" xr:uid="{00000000-0005-0000-0000-000005190000}"/>
    <cellStyle name="Normal 2 51 5 14 2" xfId="22768" xr:uid="{00000000-0005-0000-0000-000006190000}"/>
    <cellStyle name="Normal 2 51 5 15" xfId="22763" xr:uid="{00000000-0005-0000-0000-000007190000}"/>
    <cellStyle name="Normal 2 51 5 2" xfId="4998" xr:uid="{00000000-0005-0000-0000-000008190000}"/>
    <cellStyle name="Normal 2 51 5 2 2" xfId="22769" xr:uid="{00000000-0005-0000-0000-000009190000}"/>
    <cellStyle name="Normal 2 51 5 3" xfId="4999" xr:uid="{00000000-0005-0000-0000-00000A190000}"/>
    <cellStyle name="Normal 2 51 5 3 2" xfId="22770" xr:uid="{00000000-0005-0000-0000-00000B190000}"/>
    <cellStyle name="Normal 2 51 5 4" xfId="5000" xr:uid="{00000000-0005-0000-0000-00000C190000}"/>
    <cellStyle name="Normal 2 51 5 4 2" xfId="22771" xr:uid="{00000000-0005-0000-0000-00000D190000}"/>
    <cellStyle name="Normal 2 51 5 5" xfId="5001" xr:uid="{00000000-0005-0000-0000-00000E190000}"/>
    <cellStyle name="Normal 2 51 5 5 2" xfId="22772" xr:uid="{00000000-0005-0000-0000-00000F190000}"/>
    <cellStyle name="Normal 2 51 5 6" xfId="5002" xr:uid="{00000000-0005-0000-0000-000010190000}"/>
    <cellStyle name="Normal 2 51 5 6 2" xfId="22773" xr:uid="{00000000-0005-0000-0000-000011190000}"/>
    <cellStyle name="Normal 2 51 5 7" xfId="5003" xr:uid="{00000000-0005-0000-0000-000012190000}"/>
    <cellStyle name="Normal 2 51 5 7 2" xfId="22774" xr:uid="{00000000-0005-0000-0000-000013190000}"/>
    <cellStyle name="Normal 2 51 5 8" xfId="5004" xr:uid="{00000000-0005-0000-0000-000014190000}"/>
    <cellStyle name="Normal 2 51 5 8 2" xfId="22775" xr:uid="{00000000-0005-0000-0000-000015190000}"/>
    <cellStyle name="Normal 2 51 5 9" xfId="5005" xr:uid="{00000000-0005-0000-0000-000016190000}"/>
    <cellStyle name="Normal 2 51 5 9 2" xfId="22776" xr:uid="{00000000-0005-0000-0000-000017190000}"/>
    <cellStyle name="Normal 2 51 6" xfId="5006" xr:uid="{00000000-0005-0000-0000-000018190000}"/>
    <cellStyle name="Normal 2 51 6 10" xfId="5007" xr:uid="{00000000-0005-0000-0000-000019190000}"/>
    <cellStyle name="Normal 2 51 6 10 2" xfId="22778" xr:uid="{00000000-0005-0000-0000-00001A190000}"/>
    <cellStyle name="Normal 2 51 6 11" xfId="5008" xr:uid="{00000000-0005-0000-0000-00001B190000}"/>
    <cellStyle name="Normal 2 51 6 11 2" xfId="22779" xr:uid="{00000000-0005-0000-0000-00001C190000}"/>
    <cellStyle name="Normal 2 51 6 12" xfId="5009" xr:uid="{00000000-0005-0000-0000-00001D190000}"/>
    <cellStyle name="Normal 2 51 6 12 2" xfId="22780" xr:uid="{00000000-0005-0000-0000-00001E190000}"/>
    <cellStyle name="Normal 2 51 6 13" xfId="5010" xr:uid="{00000000-0005-0000-0000-00001F190000}"/>
    <cellStyle name="Normal 2 51 6 13 2" xfId="22781" xr:uid="{00000000-0005-0000-0000-000020190000}"/>
    <cellStyle name="Normal 2 51 6 14" xfId="5011" xr:uid="{00000000-0005-0000-0000-000021190000}"/>
    <cellStyle name="Normal 2 51 6 14 2" xfId="22782" xr:uid="{00000000-0005-0000-0000-000022190000}"/>
    <cellStyle name="Normal 2 51 6 15" xfId="22777" xr:uid="{00000000-0005-0000-0000-000023190000}"/>
    <cellStyle name="Normal 2 51 6 2" xfId="5012" xr:uid="{00000000-0005-0000-0000-000024190000}"/>
    <cellStyle name="Normal 2 51 6 2 2" xfId="22783" xr:uid="{00000000-0005-0000-0000-000025190000}"/>
    <cellStyle name="Normal 2 51 6 3" xfId="5013" xr:uid="{00000000-0005-0000-0000-000026190000}"/>
    <cellStyle name="Normal 2 51 6 3 2" xfId="22784" xr:uid="{00000000-0005-0000-0000-000027190000}"/>
    <cellStyle name="Normal 2 51 6 4" xfId="5014" xr:uid="{00000000-0005-0000-0000-000028190000}"/>
    <cellStyle name="Normal 2 51 6 4 2" xfId="22785" xr:uid="{00000000-0005-0000-0000-000029190000}"/>
    <cellStyle name="Normal 2 51 6 5" xfId="5015" xr:uid="{00000000-0005-0000-0000-00002A190000}"/>
    <cellStyle name="Normal 2 51 6 5 2" xfId="22786" xr:uid="{00000000-0005-0000-0000-00002B190000}"/>
    <cellStyle name="Normal 2 51 6 6" xfId="5016" xr:uid="{00000000-0005-0000-0000-00002C190000}"/>
    <cellStyle name="Normal 2 51 6 6 2" xfId="22787" xr:uid="{00000000-0005-0000-0000-00002D190000}"/>
    <cellStyle name="Normal 2 51 6 7" xfId="5017" xr:uid="{00000000-0005-0000-0000-00002E190000}"/>
    <cellStyle name="Normal 2 51 6 7 2" xfId="22788" xr:uid="{00000000-0005-0000-0000-00002F190000}"/>
    <cellStyle name="Normal 2 51 6 8" xfId="5018" xr:uid="{00000000-0005-0000-0000-000030190000}"/>
    <cellStyle name="Normal 2 51 6 8 2" xfId="22789" xr:uid="{00000000-0005-0000-0000-000031190000}"/>
    <cellStyle name="Normal 2 51 6 9" xfId="5019" xr:uid="{00000000-0005-0000-0000-000032190000}"/>
    <cellStyle name="Normal 2 51 6 9 2" xfId="22790" xr:uid="{00000000-0005-0000-0000-000033190000}"/>
    <cellStyle name="Normal 2 51 7" xfId="5020" xr:uid="{00000000-0005-0000-0000-000034190000}"/>
    <cellStyle name="Normal 2 51 7 10" xfId="5021" xr:uid="{00000000-0005-0000-0000-000035190000}"/>
    <cellStyle name="Normal 2 51 7 10 2" xfId="22792" xr:uid="{00000000-0005-0000-0000-000036190000}"/>
    <cellStyle name="Normal 2 51 7 11" xfId="5022" xr:uid="{00000000-0005-0000-0000-000037190000}"/>
    <cellStyle name="Normal 2 51 7 11 2" xfId="22793" xr:uid="{00000000-0005-0000-0000-000038190000}"/>
    <cellStyle name="Normal 2 51 7 12" xfId="5023" xr:uid="{00000000-0005-0000-0000-000039190000}"/>
    <cellStyle name="Normal 2 51 7 12 2" xfId="22794" xr:uid="{00000000-0005-0000-0000-00003A190000}"/>
    <cellStyle name="Normal 2 51 7 13" xfId="5024" xr:uid="{00000000-0005-0000-0000-00003B190000}"/>
    <cellStyle name="Normal 2 51 7 13 2" xfId="22795" xr:uid="{00000000-0005-0000-0000-00003C190000}"/>
    <cellStyle name="Normal 2 51 7 14" xfId="5025" xr:uid="{00000000-0005-0000-0000-00003D190000}"/>
    <cellStyle name="Normal 2 51 7 14 2" xfId="22796" xr:uid="{00000000-0005-0000-0000-00003E190000}"/>
    <cellStyle name="Normal 2 51 7 15" xfId="22791" xr:uid="{00000000-0005-0000-0000-00003F190000}"/>
    <cellStyle name="Normal 2 51 7 2" xfId="5026" xr:uid="{00000000-0005-0000-0000-000040190000}"/>
    <cellStyle name="Normal 2 51 7 2 2" xfId="22797" xr:uid="{00000000-0005-0000-0000-000041190000}"/>
    <cellStyle name="Normal 2 51 7 3" xfId="5027" xr:uid="{00000000-0005-0000-0000-000042190000}"/>
    <cellStyle name="Normal 2 51 7 3 2" xfId="22798" xr:uid="{00000000-0005-0000-0000-000043190000}"/>
    <cellStyle name="Normal 2 51 7 4" xfId="5028" xr:uid="{00000000-0005-0000-0000-000044190000}"/>
    <cellStyle name="Normal 2 51 7 4 2" xfId="22799" xr:uid="{00000000-0005-0000-0000-000045190000}"/>
    <cellStyle name="Normal 2 51 7 5" xfId="5029" xr:uid="{00000000-0005-0000-0000-000046190000}"/>
    <cellStyle name="Normal 2 51 7 5 2" xfId="22800" xr:uid="{00000000-0005-0000-0000-000047190000}"/>
    <cellStyle name="Normal 2 51 7 6" xfId="5030" xr:uid="{00000000-0005-0000-0000-000048190000}"/>
    <cellStyle name="Normal 2 51 7 6 2" xfId="22801" xr:uid="{00000000-0005-0000-0000-000049190000}"/>
    <cellStyle name="Normal 2 51 7 7" xfId="5031" xr:uid="{00000000-0005-0000-0000-00004A190000}"/>
    <cellStyle name="Normal 2 51 7 7 2" xfId="22802" xr:uid="{00000000-0005-0000-0000-00004B190000}"/>
    <cellStyle name="Normal 2 51 7 8" xfId="5032" xr:uid="{00000000-0005-0000-0000-00004C190000}"/>
    <cellStyle name="Normal 2 51 7 8 2" xfId="22803" xr:uid="{00000000-0005-0000-0000-00004D190000}"/>
    <cellStyle name="Normal 2 51 7 9" xfId="5033" xr:uid="{00000000-0005-0000-0000-00004E190000}"/>
    <cellStyle name="Normal 2 51 7 9 2" xfId="22804" xr:uid="{00000000-0005-0000-0000-00004F190000}"/>
    <cellStyle name="Normal 2 51 8" xfId="5034" xr:uid="{00000000-0005-0000-0000-000050190000}"/>
    <cellStyle name="Normal 2 51 8 10" xfId="5035" xr:uid="{00000000-0005-0000-0000-000051190000}"/>
    <cellStyle name="Normal 2 51 8 10 2" xfId="22806" xr:uid="{00000000-0005-0000-0000-000052190000}"/>
    <cellStyle name="Normal 2 51 8 11" xfId="5036" xr:uid="{00000000-0005-0000-0000-000053190000}"/>
    <cellStyle name="Normal 2 51 8 11 2" xfId="22807" xr:uid="{00000000-0005-0000-0000-000054190000}"/>
    <cellStyle name="Normal 2 51 8 12" xfId="5037" xr:uid="{00000000-0005-0000-0000-000055190000}"/>
    <cellStyle name="Normal 2 51 8 12 2" xfId="22808" xr:uid="{00000000-0005-0000-0000-000056190000}"/>
    <cellStyle name="Normal 2 51 8 13" xfId="5038" xr:uid="{00000000-0005-0000-0000-000057190000}"/>
    <cellStyle name="Normal 2 51 8 13 2" xfId="22809" xr:uid="{00000000-0005-0000-0000-000058190000}"/>
    <cellStyle name="Normal 2 51 8 14" xfId="5039" xr:uid="{00000000-0005-0000-0000-000059190000}"/>
    <cellStyle name="Normal 2 51 8 14 2" xfId="22810" xr:uid="{00000000-0005-0000-0000-00005A190000}"/>
    <cellStyle name="Normal 2 51 8 15" xfId="22805" xr:uid="{00000000-0005-0000-0000-00005B190000}"/>
    <cellStyle name="Normal 2 51 8 2" xfId="5040" xr:uid="{00000000-0005-0000-0000-00005C190000}"/>
    <cellStyle name="Normal 2 51 8 2 2" xfId="22811" xr:uid="{00000000-0005-0000-0000-00005D190000}"/>
    <cellStyle name="Normal 2 51 8 3" xfId="5041" xr:uid="{00000000-0005-0000-0000-00005E190000}"/>
    <cellStyle name="Normal 2 51 8 3 2" xfId="22812" xr:uid="{00000000-0005-0000-0000-00005F190000}"/>
    <cellStyle name="Normal 2 51 8 4" xfId="5042" xr:uid="{00000000-0005-0000-0000-000060190000}"/>
    <cellStyle name="Normal 2 51 8 4 2" xfId="22813" xr:uid="{00000000-0005-0000-0000-000061190000}"/>
    <cellStyle name="Normal 2 51 8 5" xfId="5043" xr:uid="{00000000-0005-0000-0000-000062190000}"/>
    <cellStyle name="Normal 2 51 8 5 2" xfId="22814" xr:uid="{00000000-0005-0000-0000-000063190000}"/>
    <cellStyle name="Normal 2 51 8 6" xfId="5044" xr:uid="{00000000-0005-0000-0000-000064190000}"/>
    <cellStyle name="Normal 2 51 8 6 2" xfId="22815" xr:uid="{00000000-0005-0000-0000-000065190000}"/>
    <cellStyle name="Normal 2 51 8 7" xfId="5045" xr:uid="{00000000-0005-0000-0000-000066190000}"/>
    <cellStyle name="Normal 2 51 8 7 2" xfId="22816" xr:uid="{00000000-0005-0000-0000-000067190000}"/>
    <cellStyle name="Normal 2 51 8 8" xfId="5046" xr:uid="{00000000-0005-0000-0000-000068190000}"/>
    <cellStyle name="Normal 2 51 8 8 2" xfId="22817" xr:uid="{00000000-0005-0000-0000-000069190000}"/>
    <cellStyle name="Normal 2 51 8 9" xfId="5047" xr:uid="{00000000-0005-0000-0000-00006A190000}"/>
    <cellStyle name="Normal 2 51 8 9 2" xfId="22818" xr:uid="{00000000-0005-0000-0000-00006B190000}"/>
    <cellStyle name="Normal 2 51 9" xfId="5048" xr:uid="{00000000-0005-0000-0000-00006C190000}"/>
    <cellStyle name="Normal 2 51 9 10" xfId="5049" xr:uid="{00000000-0005-0000-0000-00006D190000}"/>
    <cellStyle name="Normal 2 51 9 10 2" xfId="22820" xr:uid="{00000000-0005-0000-0000-00006E190000}"/>
    <cellStyle name="Normal 2 51 9 11" xfId="5050" xr:uid="{00000000-0005-0000-0000-00006F190000}"/>
    <cellStyle name="Normal 2 51 9 11 2" xfId="22821" xr:uid="{00000000-0005-0000-0000-000070190000}"/>
    <cellStyle name="Normal 2 51 9 12" xfId="5051" xr:uid="{00000000-0005-0000-0000-000071190000}"/>
    <cellStyle name="Normal 2 51 9 12 2" xfId="22822" xr:uid="{00000000-0005-0000-0000-000072190000}"/>
    <cellStyle name="Normal 2 51 9 13" xfId="5052" xr:uid="{00000000-0005-0000-0000-000073190000}"/>
    <cellStyle name="Normal 2 51 9 13 2" xfId="22823" xr:uid="{00000000-0005-0000-0000-000074190000}"/>
    <cellStyle name="Normal 2 51 9 14" xfId="5053" xr:uid="{00000000-0005-0000-0000-000075190000}"/>
    <cellStyle name="Normal 2 51 9 14 2" xfId="22824" xr:uid="{00000000-0005-0000-0000-000076190000}"/>
    <cellStyle name="Normal 2 51 9 15" xfId="22819" xr:uid="{00000000-0005-0000-0000-000077190000}"/>
    <cellStyle name="Normal 2 51 9 2" xfId="5054" xr:uid="{00000000-0005-0000-0000-000078190000}"/>
    <cellStyle name="Normal 2 51 9 2 2" xfId="22825" xr:uid="{00000000-0005-0000-0000-000079190000}"/>
    <cellStyle name="Normal 2 51 9 3" xfId="5055" xr:uid="{00000000-0005-0000-0000-00007A190000}"/>
    <cellStyle name="Normal 2 51 9 3 2" xfId="22826" xr:uid="{00000000-0005-0000-0000-00007B190000}"/>
    <cellStyle name="Normal 2 51 9 4" xfId="5056" xr:uid="{00000000-0005-0000-0000-00007C190000}"/>
    <cellStyle name="Normal 2 51 9 4 2" xfId="22827" xr:uid="{00000000-0005-0000-0000-00007D190000}"/>
    <cellStyle name="Normal 2 51 9 5" xfId="5057" xr:uid="{00000000-0005-0000-0000-00007E190000}"/>
    <cellStyle name="Normal 2 51 9 5 2" xfId="22828" xr:uid="{00000000-0005-0000-0000-00007F190000}"/>
    <cellStyle name="Normal 2 51 9 6" xfId="5058" xr:uid="{00000000-0005-0000-0000-000080190000}"/>
    <cellStyle name="Normal 2 51 9 6 2" xfId="22829" xr:uid="{00000000-0005-0000-0000-000081190000}"/>
    <cellStyle name="Normal 2 51 9 7" xfId="5059" xr:uid="{00000000-0005-0000-0000-000082190000}"/>
    <cellStyle name="Normal 2 51 9 7 2" xfId="22830" xr:uid="{00000000-0005-0000-0000-000083190000}"/>
    <cellStyle name="Normal 2 51 9 8" xfId="5060" xr:uid="{00000000-0005-0000-0000-000084190000}"/>
    <cellStyle name="Normal 2 51 9 8 2" xfId="22831" xr:uid="{00000000-0005-0000-0000-000085190000}"/>
    <cellStyle name="Normal 2 51 9 9" xfId="5061" xr:uid="{00000000-0005-0000-0000-000086190000}"/>
    <cellStyle name="Normal 2 51 9 9 2" xfId="22832" xr:uid="{00000000-0005-0000-0000-000087190000}"/>
    <cellStyle name="Normal 2 52" xfId="5062" xr:uid="{00000000-0005-0000-0000-000088190000}"/>
    <cellStyle name="Normal 2 52 10" xfId="5063" xr:uid="{00000000-0005-0000-0000-000089190000}"/>
    <cellStyle name="Normal 2 52 10 10" xfId="5064" xr:uid="{00000000-0005-0000-0000-00008A190000}"/>
    <cellStyle name="Normal 2 52 10 10 2" xfId="22835" xr:uid="{00000000-0005-0000-0000-00008B190000}"/>
    <cellStyle name="Normal 2 52 10 11" xfId="5065" xr:uid="{00000000-0005-0000-0000-00008C190000}"/>
    <cellStyle name="Normal 2 52 10 11 2" xfId="22836" xr:uid="{00000000-0005-0000-0000-00008D190000}"/>
    <cellStyle name="Normal 2 52 10 12" xfId="5066" xr:uid="{00000000-0005-0000-0000-00008E190000}"/>
    <cellStyle name="Normal 2 52 10 12 2" xfId="22837" xr:uid="{00000000-0005-0000-0000-00008F190000}"/>
    <cellStyle name="Normal 2 52 10 13" xfId="5067" xr:uid="{00000000-0005-0000-0000-000090190000}"/>
    <cellStyle name="Normal 2 52 10 13 2" xfId="22838" xr:uid="{00000000-0005-0000-0000-000091190000}"/>
    <cellStyle name="Normal 2 52 10 14" xfId="5068" xr:uid="{00000000-0005-0000-0000-000092190000}"/>
    <cellStyle name="Normal 2 52 10 14 2" xfId="22839" xr:uid="{00000000-0005-0000-0000-000093190000}"/>
    <cellStyle name="Normal 2 52 10 15" xfId="22834" xr:uid="{00000000-0005-0000-0000-000094190000}"/>
    <cellStyle name="Normal 2 52 10 2" xfId="5069" xr:uid="{00000000-0005-0000-0000-000095190000}"/>
    <cellStyle name="Normal 2 52 10 2 2" xfId="22840" xr:uid="{00000000-0005-0000-0000-000096190000}"/>
    <cellStyle name="Normal 2 52 10 3" xfId="5070" xr:uid="{00000000-0005-0000-0000-000097190000}"/>
    <cellStyle name="Normal 2 52 10 3 2" xfId="22841" xr:uid="{00000000-0005-0000-0000-000098190000}"/>
    <cellStyle name="Normal 2 52 10 4" xfId="5071" xr:uid="{00000000-0005-0000-0000-000099190000}"/>
    <cellStyle name="Normal 2 52 10 4 2" xfId="22842" xr:uid="{00000000-0005-0000-0000-00009A190000}"/>
    <cellStyle name="Normal 2 52 10 5" xfId="5072" xr:uid="{00000000-0005-0000-0000-00009B190000}"/>
    <cellStyle name="Normal 2 52 10 5 2" xfId="22843" xr:uid="{00000000-0005-0000-0000-00009C190000}"/>
    <cellStyle name="Normal 2 52 10 6" xfId="5073" xr:uid="{00000000-0005-0000-0000-00009D190000}"/>
    <cellStyle name="Normal 2 52 10 6 2" xfId="22844" xr:uid="{00000000-0005-0000-0000-00009E190000}"/>
    <cellStyle name="Normal 2 52 10 7" xfId="5074" xr:uid="{00000000-0005-0000-0000-00009F190000}"/>
    <cellStyle name="Normal 2 52 10 7 2" xfId="22845" xr:uid="{00000000-0005-0000-0000-0000A0190000}"/>
    <cellStyle name="Normal 2 52 10 8" xfId="5075" xr:uid="{00000000-0005-0000-0000-0000A1190000}"/>
    <cellStyle name="Normal 2 52 10 8 2" xfId="22846" xr:uid="{00000000-0005-0000-0000-0000A2190000}"/>
    <cellStyle name="Normal 2 52 10 9" xfId="5076" xr:uid="{00000000-0005-0000-0000-0000A3190000}"/>
    <cellStyle name="Normal 2 52 10 9 2" xfId="22847" xr:uid="{00000000-0005-0000-0000-0000A4190000}"/>
    <cellStyle name="Normal 2 52 11" xfId="5077" xr:uid="{00000000-0005-0000-0000-0000A5190000}"/>
    <cellStyle name="Normal 2 52 11 2" xfId="22848" xr:uid="{00000000-0005-0000-0000-0000A6190000}"/>
    <cellStyle name="Normal 2 52 12" xfId="5078" xr:uid="{00000000-0005-0000-0000-0000A7190000}"/>
    <cellStyle name="Normal 2 52 12 2" xfId="22849" xr:uid="{00000000-0005-0000-0000-0000A8190000}"/>
    <cellStyle name="Normal 2 52 13" xfId="5079" xr:uid="{00000000-0005-0000-0000-0000A9190000}"/>
    <cellStyle name="Normal 2 52 13 2" xfId="22850" xr:uid="{00000000-0005-0000-0000-0000AA190000}"/>
    <cellStyle name="Normal 2 52 14" xfId="5080" xr:uid="{00000000-0005-0000-0000-0000AB190000}"/>
    <cellStyle name="Normal 2 52 14 2" xfId="22851" xr:uid="{00000000-0005-0000-0000-0000AC190000}"/>
    <cellStyle name="Normal 2 52 15" xfId="5081" xr:uid="{00000000-0005-0000-0000-0000AD190000}"/>
    <cellStyle name="Normal 2 52 15 2" xfId="22852" xr:uid="{00000000-0005-0000-0000-0000AE190000}"/>
    <cellStyle name="Normal 2 52 16" xfId="5082" xr:uid="{00000000-0005-0000-0000-0000AF190000}"/>
    <cellStyle name="Normal 2 52 16 2" xfId="22853" xr:uid="{00000000-0005-0000-0000-0000B0190000}"/>
    <cellStyle name="Normal 2 52 17" xfId="5083" xr:uid="{00000000-0005-0000-0000-0000B1190000}"/>
    <cellStyle name="Normal 2 52 17 2" xfId="22854" xr:uid="{00000000-0005-0000-0000-0000B2190000}"/>
    <cellStyle name="Normal 2 52 18" xfId="5084" xr:uid="{00000000-0005-0000-0000-0000B3190000}"/>
    <cellStyle name="Normal 2 52 18 2" xfId="22855" xr:uid="{00000000-0005-0000-0000-0000B4190000}"/>
    <cellStyle name="Normal 2 52 19" xfId="5085" xr:uid="{00000000-0005-0000-0000-0000B5190000}"/>
    <cellStyle name="Normal 2 52 19 2" xfId="22856" xr:uid="{00000000-0005-0000-0000-0000B6190000}"/>
    <cellStyle name="Normal 2 52 2" xfId="5086" xr:uid="{00000000-0005-0000-0000-0000B7190000}"/>
    <cellStyle name="Normal 2 52 2 10" xfId="5087" xr:uid="{00000000-0005-0000-0000-0000B8190000}"/>
    <cellStyle name="Normal 2 52 2 10 2" xfId="22858" xr:uid="{00000000-0005-0000-0000-0000B9190000}"/>
    <cellStyle name="Normal 2 52 2 11" xfId="5088" xr:uid="{00000000-0005-0000-0000-0000BA190000}"/>
    <cellStyle name="Normal 2 52 2 11 2" xfId="22859" xr:uid="{00000000-0005-0000-0000-0000BB190000}"/>
    <cellStyle name="Normal 2 52 2 12" xfId="5089" xr:uid="{00000000-0005-0000-0000-0000BC190000}"/>
    <cellStyle name="Normal 2 52 2 12 2" xfId="22860" xr:uid="{00000000-0005-0000-0000-0000BD190000}"/>
    <cellStyle name="Normal 2 52 2 13" xfId="5090" xr:uid="{00000000-0005-0000-0000-0000BE190000}"/>
    <cellStyle name="Normal 2 52 2 13 2" xfId="22861" xr:uid="{00000000-0005-0000-0000-0000BF190000}"/>
    <cellStyle name="Normal 2 52 2 14" xfId="5091" xr:uid="{00000000-0005-0000-0000-0000C0190000}"/>
    <cellStyle name="Normal 2 52 2 14 2" xfId="22862" xr:uid="{00000000-0005-0000-0000-0000C1190000}"/>
    <cellStyle name="Normal 2 52 2 15" xfId="5092" xr:uid="{00000000-0005-0000-0000-0000C2190000}"/>
    <cellStyle name="Normal 2 52 2 15 2" xfId="22863" xr:uid="{00000000-0005-0000-0000-0000C3190000}"/>
    <cellStyle name="Normal 2 52 2 16" xfId="22857" xr:uid="{00000000-0005-0000-0000-0000C4190000}"/>
    <cellStyle name="Normal 2 52 2 2" xfId="5093" xr:uid="{00000000-0005-0000-0000-0000C5190000}"/>
    <cellStyle name="Normal 2 52 2 2 10" xfId="5094" xr:uid="{00000000-0005-0000-0000-0000C6190000}"/>
    <cellStyle name="Normal 2 52 2 2 10 2" xfId="22865" xr:uid="{00000000-0005-0000-0000-0000C7190000}"/>
    <cellStyle name="Normal 2 52 2 2 11" xfId="5095" xr:uid="{00000000-0005-0000-0000-0000C8190000}"/>
    <cellStyle name="Normal 2 52 2 2 11 2" xfId="22866" xr:uid="{00000000-0005-0000-0000-0000C9190000}"/>
    <cellStyle name="Normal 2 52 2 2 12" xfId="5096" xr:uid="{00000000-0005-0000-0000-0000CA190000}"/>
    <cellStyle name="Normal 2 52 2 2 12 2" xfId="22867" xr:uid="{00000000-0005-0000-0000-0000CB190000}"/>
    <cellStyle name="Normal 2 52 2 2 13" xfId="5097" xr:uid="{00000000-0005-0000-0000-0000CC190000}"/>
    <cellStyle name="Normal 2 52 2 2 13 2" xfId="22868" xr:uid="{00000000-0005-0000-0000-0000CD190000}"/>
    <cellStyle name="Normal 2 52 2 2 14" xfId="5098" xr:uid="{00000000-0005-0000-0000-0000CE190000}"/>
    <cellStyle name="Normal 2 52 2 2 14 2" xfId="22869" xr:uid="{00000000-0005-0000-0000-0000CF190000}"/>
    <cellStyle name="Normal 2 52 2 2 15" xfId="22864" xr:uid="{00000000-0005-0000-0000-0000D0190000}"/>
    <cellStyle name="Normal 2 52 2 2 2" xfId="5099" xr:uid="{00000000-0005-0000-0000-0000D1190000}"/>
    <cellStyle name="Normal 2 52 2 2 2 2" xfId="22870" xr:uid="{00000000-0005-0000-0000-0000D2190000}"/>
    <cellStyle name="Normal 2 52 2 2 3" xfId="5100" xr:uid="{00000000-0005-0000-0000-0000D3190000}"/>
    <cellStyle name="Normal 2 52 2 2 3 2" xfId="22871" xr:uid="{00000000-0005-0000-0000-0000D4190000}"/>
    <cellStyle name="Normal 2 52 2 2 4" xfId="5101" xr:uid="{00000000-0005-0000-0000-0000D5190000}"/>
    <cellStyle name="Normal 2 52 2 2 4 2" xfId="22872" xr:uid="{00000000-0005-0000-0000-0000D6190000}"/>
    <cellStyle name="Normal 2 52 2 2 5" xfId="5102" xr:uid="{00000000-0005-0000-0000-0000D7190000}"/>
    <cellStyle name="Normal 2 52 2 2 5 2" xfId="22873" xr:uid="{00000000-0005-0000-0000-0000D8190000}"/>
    <cellStyle name="Normal 2 52 2 2 6" xfId="5103" xr:uid="{00000000-0005-0000-0000-0000D9190000}"/>
    <cellStyle name="Normal 2 52 2 2 6 2" xfId="22874" xr:uid="{00000000-0005-0000-0000-0000DA190000}"/>
    <cellStyle name="Normal 2 52 2 2 7" xfId="5104" xr:uid="{00000000-0005-0000-0000-0000DB190000}"/>
    <cellStyle name="Normal 2 52 2 2 7 2" xfId="22875" xr:uid="{00000000-0005-0000-0000-0000DC190000}"/>
    <cellStyle name="Normal 2 52 2 2 8" xfId="5105" xr:uid="{00000000-0005-0000-0000-0000DD190000}"/>
    <cellStyle name="Normal 2 52 2 2 8 2" xfId="22876" xr:uid="{00000000-0005-0000-0000-0000DE190000}"/>
    <cellStyle name="Normal 2 52 2 2 9" xfId="5106" xr:uid="{00000000-0005-0000-0000-0000DF190000}"/>
    <cellStyle name="Normal 2 52 2 2 9 2" xfId="22877" xr:uid="{00000000-0005-0000-0000-0000E0190000}"/>
    <cellStyle name="Normal 2 52 2 3" xfId="5107" xr:uid="{00000000-0005-0000-0000-0000E1190000}"/>
    <cellStyle name="Normal 2 52 2 3 2" xfId="22878" xr:uid="{00000000-0005-0000-0000-0000E2190000}"/>
    <cellStyle name="Normal 2 52 2 4" xfId="5108" xr:uid="{00000000-0005-0000-0000-0000E3190000}"/>
    <cellStyle name="Normal 2 52 2 4 2" xfId="22879" xr:uid="{00000000-0005-0000-0000-0000E4190000}"/>
    <cellStyle name="Normal 2 52 2 5" xfId="5109" xr:uid="{00000000-0005-0000-0000-0000E5190000}"/>
    <cellStyle name="Normal 2 52 2 5 2" xfId="22880" xr:uid="{00000000-0005-0000-0000-0000E6190000}"/>
    <cellStyle name="Normal 2 52 2 6" xfId="5110" xr:uid="{00000000-0005-0000-0000-0000E7190000}"/>
    <cellStyle name="Normal 2 52 2 6 2" xfId="22881" xr:uid="{00000000-0005-0000-0000-0000E8190000}"/>
    <cellStyle name="Normal 2 52 2 7" xfId="5111" xr:uid="{00000000-0005-0000-0000-0000E9190000}"/>
    <cellStyle name="Normal 2 52 2 7 2" xfId="22882" xr:uid="{00000000-0005-0000-0000-0000EA190000}"/>
    <cellStyle name="Normal 2 52 2 8" xfId="5112" xr:uid="{00000000-0005-0000-0000-0000EB190000}"/>
    <cellStyle name="Normal 2 52 2 8 2" xfId="22883" xr:uid="{00000000-0005-0000-0000-0000EC190000}"/>
    <cellStyle name="Normal 2 52 2 9" xfId="5113" xr:uid="{00000000-0005-0000-0000-0000ED190000}"/>
    <cellStyle name="Normal 2 52 2 9 2" xfId="22884" xr:uid="{00000000-0005-0000-0000-0000EE190000}"/>
    <cellStyle name="Normal 2 52 20" xfId="5114" xr:uid="{00000000-0005-0000-0000-0000EF190000}"/>
    <cellStyle name="Normal 2 52 20 2" xfId="22885" xr:uid="{00000000-0005-0000-0000-0000F0190000}"/>
    <cellStyle name="Normal 2 52 21" xfId="5115" xr:uid="{00000000-0005-0000-0000-0000F1190000}"/>
    <cellStyle name="Normal 2 52 21 2" xfId="22886" xr:uid="{00000000-0005-0000-0000-0000F2190000}"/>
    <cellStyle name="Normal 2 52 22" xfId="5116" xr:uid="{00000000-0005-0000-0000-0000F3190000}"/>
    <cellStyle name="Normal 2 52 22 2" xfId="22887" xr:uid="{00000000-0005-0000-0000-0000F4190000}"/>
    <cellStyle name="Normal 2 52 23" xfId="5117" xr:uid="{00000000-0005-0000-0000-0000F5190000}"/>
    <cellStyle name="Normal 2 52 23 2" xfId="22888" xr:uid="{00000000-0005-0000-0000-0000F6190000}"/>
    <cellStyle name="Normal 2 52 24" xfId="22833" xr:uid="{00000000-0005-0000-0000-0000F7190000}"/>
    <cellStyle name="Normal 2 52 3" xfId="5118" xr:uid="{00000000-0005-0000-0000-0000F8190000}"/>
    <cellStyle name="Normal 2 52 3 10" xfId="5119" xr:uid="{00000000-0005-0000-0000-0000F9190000}"/>
    <cellStyle name="Normal 2 52 3 10 2" xfId="22890" xr:uid="{00000000-0005-0000-0000-0000FA190000}"/>
    <cellStyle name="Normal 2 52 3 11" xfId="5120" xr:uid="{00000000-0005-0000-0000-0000FB190000}"/>
    <cellStyle name="Normal 2 52 3 11 2" xfId="22891" xr:uid="{00000000-0005-0000-0000-0000FC190000}"/>
    <cellStyle name="Normal 2 52 3 12" xfId="5121" xr:uid="{00000000-0005-0000-0000-0000FD190000}"/>
    <cellStyle name="Normal 2 52 3 12 2" xfId="22892" xr:uid="{00000000-0005-0000-0000-0000FE190000}"/>
    <cellStyle name="Normal 2 52 3 13" xfId="5122" xr:uid="{00000000-0005-0000-0000-0000FF190000}"/>
    <cellStyle name="Normal 2 52 3 13 2" xfId="22893" xr:uid="{00000000-0005-0000-0000-0000001A0000}"/>
    <cellStyle name="Normal 2 52 3 14" xfId="5123" xr:uid="{00000000-0005-0000-0000-0000011A0000}"/>
    <cellStyle name="Normal 2 52 3 14 2" xfId="22894" xr:uid="{00000000-0005-0000-0000-0000021A0000}"/>
    <cellStyle name="Normal 2 52 3 15" xfId="5124" xr:uid="{00000000-0005-0000-0000-0000031A0000}"/>
    <cellStyle name="Normal 2 52 3 15 2" xfId="22895" xr:uid="{00000000-0005-0000-0000-0000041A0000}"/>
    <cellStyle name="Normal 2 52 3 16" xfId="22889" xr:uid="{00000000-0005-0000-0000-0000051A0000}"/>
    <cellStyle name="Normal 2 52 3 2" xfId="5125" xr:uid="{00000000-0005-0000-0000-0000061A0000}"/>
    <cellStyle name="Normal 2 52 3 2 10" xfId="5126" xr:uid="{00000000-0005-0000-0000-0000071A0000}"/>
    <cellStyle name="Normal 2 52 3 2 10 2" xfId="22897" xr:uid="{00000000-0005-0000-0000-0000081A0000}"/>
    <cellStyle name="Normal 2 52 3 2 11" xfId="5127" xr:uid="{00000000-0005-0000-0000-0000091A0000}"/>
    <cellStyle name="Normal 2 52 3 2 11 2" xfId="22898" xr:uid="{00000000-0005-0000-0000-00000A1A0000}"/>
    <cellStyle name="Normal 2 52 3 2 12" xfId="5128" xr:uid="{00000000-0005-0000-0000-00000B1A0000}"/>
    <cellStyle name="Normal 2 52 3 2 12 2" xfId="22899" xr:uid="{00000000-0005-0000-0000-00000C1A0000}"/>
    <cellStyle name="Normal 2 52 3 2 13" xfId="5129" xr:uid="{00000000-0005-0000-0000-00000D1A0000}"/>
    <cellStyle name="Normal 2 52 3 2 13 2" xfId="22900" xr:uid="{00000000-0005-0000-0000-00000E1A0000}"/>
    <cellStyle name="Normal 2 52 3 2 14" xfId="5130" xr:uid="{00000000-0005-0000-0000-00000F1A0000}"/>
    <cellStyle name="Normal 2 52 3 2 14 2" xfId="22901" xr:uid="{00000000-0005-0000-0000-0000101A0000}"/>
    <cellStyle name="Normal 2 52 3 2 15" xfId="22896" xr:uid="{00000000-0005-0000-0000-0000111A0000}"/>
    <cellStyle name="Normal 2 52 3 2 2" xfId="5131" xr:uid="{00000000-0005-0000-0000-0000121A0000}"/>
    <cellStyle name="Normal 2 52 3 2 2 2" xfId="22902" xr:uid="{00000000-0005-0000-0000-0000131A0000}"/>
    <cellStyle name="Normal 2 52 3 2 3" xfId="5132" xr:uid="{00000000-0005-0000-0000-0000141A0000}"/>
    <cellStyle name="Normal 2 52 3 2 3 2" xfId="22903" xr:uid="{00000000-0005-0000-0000-0000151A0000}"/>
    <cellStyle name="Normal 2 52 3 2 4" xfId="5133" xr:uid="{00000000-0005-0000-0000-0000161A0000}"/>
    <cellStyle name="Normal 2 52 3 2 4 2" xfId="22904" xr:uid="{00000000-0005-0000-0000-0000171A0000}"/>
    <cellStyle name="Normal 2 52 3 2 5" xfId="5134" xr:uid="{00000000-0005-0000-0000-0000181A0000}"/>
    <cellStyle name="Normal 2 52 3 2 5 2" xfId="22905" xr:uid="{00000000-0005-0000-0000-0000191A0000}"/>
    <cellStyle name="Normal 2 52 3 2 6" xfId="5135" xr:uid="{00000000-0005-0000-0000-00001A1A0000}"/>
    <cellStyle name="Normal 2 52 3 2 6 2" xfId="22906" xr:uid="{00000000-0005-0000-0000-00001B1A0000}"/>
    <cellStyle name="Normal 2 52 3 2 7" xfId="5136" xr:uid="{00000000-0005-0000-0000-00001C1A0000}"/>
    <cellStyle name="Normal 2 52 3 2 7 2" xfId="22907" xr:uid="{00000000-0005-0000-0000-00001D1A0000}"/>
    <cellStyle name="Normal 2 52 3 2 8" xfId="5137" xr:uid="{00000000-0005-0000-0000-00001E1A0000}"/>
    <cellStyle name="Normal 2 52 3 2 8 2" xfId="22908" xr:uid="{00000000-0005-0000-0000-00001F1A0000}"/>
    <cellStyle name="Normal 2 52 3 2 9" xfId="5138" xr:uid="{00000000-0005-0000-0000-0000201A0000}"/>
    <cellStyle name="Normal 2 52 3 2 9 2" xfId="22909" xr:uid="{00000000-0005-0000-0000-0000211A0000}"/>
    <cellStyle name="Normal 2 52 3 3" xfId="5139" xr:uid="{00000000-0005-0000-0000-0000221A0000}"/>
    <cellStyle name="Normal 2 52 3 3 2" xfId="22910" xr:uid="{00000000-0005-0000-0000-0000231A0000}"/>
    <cellStyle name="Normal 2 52 3 4" xfId="5140" xr:uid="{00000000-0005-0000-0000-0000241A0000}"/>
    <cellStyle name="Normal 2 52 3 4 2" xfId="22911" xr:uid="{00000000-0005-0000-0000-0000251A0000}"/>
    <cellStyle name="Normal 2 52 3 5" xfId="5141" xr:uid="{00000000-0005-0000-0000-0000261A0000}"/>
    <cellStyle name="Normal 2 52 3 5 2" xfId="22912" xr:uid="{00000000-0005-0000-0000-0000271A0000}"/>
    <cellStyle name="Normal 2 52 3 6" xfId="5142" xr:uid="{00000000-0005-0000-0000-0000281A0000}"/>
    <cellStyle name="Normal 2 52 3 6 2" xfId="22913" xr:uid="{00000000-0005-0000-0000-0000291A0000}"/>
    <cellStyle name="Normal 2 52 3 7" xfId="5143" xr:uid="{00000000-0005-0000-0000-00002A1A0000}"/>
    <cellStyle name="Normal 2 52 3 7 2" xfId="22914" xr:uid="{00000000-0005-0000-0000-00002B1A0000}"/>
    <cellStyle name="Normal 2 52 3 8" xfId="5144" xr:uid="{00000000-0005-0000-0000-00002C1A0000}"/>
    <cellStyle name="Normal 2 52 3 8 2" xfId="22915" xr:uid="{00000000-0005-0000-0000-00002D1A0000}"/>
    <cellStyle name="Normal 2 52 3 9" xfId="5145" xr:uid="{00000000-0005-0000-0000-00002E1A0000}"/>
    <cellStyle name="Normal 2 52 3 9 2" xfId="22916" xr:uid="{00000000-0005-0000-0000-00002F1A0000}"/>
    <cellStyle name="Normal 2 52 4" xfId="5146" xr:uid="{00000000-0005-0000-0000-0000301A0000}"/>
    <cellStyle name="Normal 2 52 4 10" xfId="5147" xr:uid="{00000000-0005-0000-0000-0000311A0000}"/>
    <cellStyle name="Normal 2 52 4 10 2" xfId="22918" xr:uid="{00000000-0005-0000-0000-0000321A0000}"/>
    <cellStyle name="Normal 2 52 4 11" xfId="5148" xr:uid="{00000000-0005-0000-0000-0000331A0000}"/>
    <cellStyle name="Normal 2 52 4 11 2" xfId="22919" xr:uid="{00000000-0005-0000-0000-0000341A0000}"/>
    <cellStyle name="Normal 2 52 4 12" xfId="5149" xr:uid="{00000000-0005-0000-0000-0000351A0000}"/>
    <cellStyle name="Normal 2 52 4 12 2" xfId="22920" xr:uid="{00000000-0005-0000-0000-0000361A0000}"/>
    <cellStyle name="Normal 2 52 4 13" xfId="5150" xr:uid="{00000000-0005-0000-0000-0000371A0000}"/>
    <cellStyle name="Normal 2 52 4 13 2" xfId="22921" xr:uid="{00000000-0005-0000-0000-0000381A0000}"/>
    <cellStyle name="Normal 2 52 4 14" xfId="5151" xr:uid="{00000000-0005-0000-0000-0000391A0000}"/>
    <cellStyle name="Normal 2 52 4 14 2" xfId="22922" xr:uid="{00000000-0005-0000-0000-00003A1A0000}"/>
    <cellStyle name="Normal 2 52 4 15" xfId="5152" xr:uid="{00000000-0005-0000-0000-00003B1A0000}"/>
    <cellStyle name="Normal 2 52 4 15 2" xfId="22923" xr:uid="{00000000-0005-0000-0000-00003C1A0000}"/>
    <cellStyle name="Normal 2 52 4 16" xfId="22917" xr:uid="{00000000-0005-0000-0000-00003D1A0000}"/>
    <cellStyle name="Normal 2 52 4 2" xfId="5153" xr:uid="{00000000-0005-0000-0000-00003E1A0000}"/>
    <cellStyle name="Normal 2 52 4 2 10" xfId="5154" xr:uid="{00000000-0005-0000-0000-00003F1A0000}"/>
    <cellStyle name="Normal 2 52 4 2 10 2" xfId="22925" xr:uid="{00000000-0005-0000-0000-0000401A0000}"/>
    <cellStyle name="Normal 2 52 4 2 11" xfId="5155" xr:uid="{00000000-0005-0000-0000-0000411A0000}"/>
    <cellStyle name="Normal 2 52 4 2 11 2" xfId="22926" xr:uid="{00000000-0005-0000-0000-0000421A0000}"/>
    <cellStyle name="Normal 2 52 4 2 12" xfId="5156" xr:uid="{00000000-0005-0000-0000-0000431A0000}"/>
    <cellStyle name="Normal 2 52 4 2 12 2" xfId="22927" xr:uid="{00000000-0005-0000-0000-0000441A0000}"/>
    <cellStyle name="Normal 2 52 4 2 13" xfId="5157" xr:uid="{00000000-0005-0000-0000-0000451A0000}"/>
    <cellStyle name="Normal 2 52 4 2 13 2" xfId="22928" xr:uid="{00000000-0005-0000-0000-0000461A0000}"/>
    <cellStyle name="Normal 2 52 4 2 14" xfId="5158" xr:uid="{00000000-0005-0000-0000-0000471A0000}"/>
    <cellStyle name="Normal 2 52 4 2 14 2" xfId="22929" xr:uid="{00000000-0005-0000-0000-0000481A0000}"/>
    <cellStyle name="Normal 2 52 4 2 15" xfId="22924" xr:uid="{00000000-0005-0000-0000-0000491A0000}"/>
    <cellStyle name="Normal 2 52 4 2 2" xfId="5159" xr:uid="{00000000-0005-0000-0000-00004A1A0000}"/>
    <cellStyle name="Normal 2 52 4 2 2 2" xfId="22930" xr:uid="{00000000-0005-0000-0000-00004B1A0000}"/>
    <cellStyle name="Normal 2 52 4 2 3" xfId="5160" xr:uid="{00000000-0005-0000-0000-00004C1A0000}"/>
    <cellStyle name="Normal 2 52 4 2 3 2" xfId="22931" xr:uid="{00000000-0005-0000-0000-00004D1A0000}"/>
    <cellStyle name="Normal 2 52 4 2 4" xfId="5161" xr:uid="{00000000-0005-0000-0000-00004E1A0000}"/>
    <cellStyle name="Normal 2 52 4 2 4 2" xfId="22932" xr:uid="{00000000-0005-0000-0000-00004F1A0000}"/>
    <cellStyle name="Normal 2 52 4 2 5" xfId="5162" xr:uid="{00000000-0005-0000-0000-0000501A0000}"/>
    <cellStyle name="Normal 2 52 4 2 5 2" xfId="22933" xr:uid="{00000000-0005-0000-0000-0000511A0000}"/>
    <cellStyle name="Normal 2 52 4 2 6" xfId="5163" xr:uid="{00000000-0005-0000-0000-0000521A0000}"/>
    <cellStyle name="Normal 2 52 4 2 6 2" xfId="22934" xr:uid="{00000000-0005-0000-0000-0000531A0000}"/>
    <cellStyle name="Normal 2 52 4 2 7" xfId="5164" xr:uid="{00000000-0005-0000-0000-0000541A0000}"/>
    <cellStyle name="Normal 2 52 4 2 7 2" xfId="22935" xr:uid="{00000000-0005-0000-0000-0000551A0000}"/>
    <cellStyle name="Normal 2 52 4 2 8" xfId="5165" xr:uid="{00000000-0005-0000-0000-0000561A0000}"/>
    <cellStyle name="Normal 2 52 4 2 8 2" xfId="22936" xr:uid="{00000000-0005-0000-0000-0000571A0000}"/>
    <cellStyle name="Normal 2 52 4 2 9" xfId="5166" xr:uid="{00000000-0005-0000-0000-0000581A0000}"/>
    <cellStyle name="Normal 2 52 4 2 9 2" xfId="22937" xr:uid="{00000000-0005-0000-0000-0000591A0000}"/>
    <cellStyle name="Normal 2 52 4 3" xfId="5167" xr:uid="{00000000-0005-0000-0000-00005A1A0000}"/>
    <cellStyle name="Normal 2 52 4 3 2" xfId="22938" xr:uid="{00000000-0005-0000-0000-00005B1A0000}"/>
    <cellStyle name="Normal 2 52 4 4" xfId="5168" xr:uid="{00000000-0005-0000-0000-00005C1A0000}"/>
    <cellStyle name="Normal 2 52 4 4 2" xfId="22939" xr:uid="{00000000-0005-0000-0000-00005D1A0000}"/>
    <cellStyle name="Normal 2 52 4 5" xfId="5169" xr:uid="{00000000-0005-0000-0000-00005E1A0000}"/>
    <cellStyle name="Normal 2 52 4 5 2" xfId="22940" xr:uid="{00000000-0005-0000-0000-00005F1A0000}"/>
    <cellStyle name="Normal 2 52 4 6" xfId="5170" xr:uid="{00000000-0005-0000-0000-0000601A0000}"/>
    <cellStyle name="Normal 2 52 4 6 2" xfId="22941" xr:uid="{00000000-0005-0000-0000-0000611A0000}"/>
    <cellStyle name="Normal 2 52 4 7" xfId="5171" xr:uid="{00000000-0005-0000-0000-0000621A0000}"/>
    <cellStyle name="Normal 2 52 4 7 2" xfId="22942" xr:uid="{00000000-0005-0000-0000-0000631A0000}"/>
    <cellStyle name="Normal 2 52 4 8" xfId="5172" xr:uid="{00000000-0005-0000-0000-0000641A0000}"/>
    <cellStyle name="Normal 2 52 4 8 2" xfId="22943" xr:uid="{00000000-0005-0000-0000-0000651A0000}"/>
    <cellStyle name="Normal 2 52 4 9" xfId="5173" xr:uid="{00000000-0005-0000-0000-0000661A0000}"/>
    <cellStyle name="Normal 2 52 4 9 2" xfId="22944" xr:uid="{00000000-0005-0000-0000-0000671A0000}"/>
    <cellStyle name="Normal 2 52 5" xfId="5174" xr:uid="{00000000-0005-0000-0000-0000681A0000}"/>
    <cellStyle name="Normal 2 52 5 10" xfId="5175" xr:uid="{00000000-0005-0000-0000-0000691A0000}"/>
    <cellStyle name="Normal 2 52 5 10 2" xfId="22946" xr:uid="{00000000-0005-0000-0000-00006A1A0000}"/>
    <cellStyle name="Normal 2 52 5 11" xfId="5176" xr:uid="{00000000-0005-0000-0000-00006B1A0000}"/>
    <cellStyle name="Normal 2 52 5 11 2" xfId="22947" xr:uid="{00000000-0005-0000-0000-00006C1A0000}"/>
    <cellStyle name="Normal 2 52 5 12" xfId="5177" xr:uid="{00000000-0005-0000-0000-00006D1A0000}"/>
    <cellStyle name="Normal 2 52 5 12 2" xfId="22948" xr:uid="{00000000-0005-0000-0000-00006E1A0000}"/>
    <cellStyle name="Normal 2 52 5 13" xfId="5178" xr:uid="{00000000-0005-0000-0000-00006F1A0000}"/>
    <cellStyle name="Normal 2 52 5 13 2" xfId="22949" xr:uid="{00000000-0005-0000-0000-0000701A0000}"/>
    <cellStyle name="Normal 2 52 5 14" xfId="5179" xr:uid="{00000000-0005-0000-0000-0000711A0000}"/>
    <cellStyle name="Normal 2 52 5 14 2" xfId="22950" xr:uid="{00000000-0005-0000-0000-0000721A0000}"/>
    <cellStyle name="Normal 2 52 5 15" xfId="22945" xr:uid="{00000000-0005-0000-0000-0000731A0000}"/>
    <cellStyle name="Normal 2 52 5 2" xfId="5180" xr:uid="{00000000-0005-0000-0000-0000741A0000}"/>
    <cellStyle name="Normal 2 52 5 2 2" xfId="22951" xr:uid="{00000000-0005-0000-0000-0000751A0000}"/>
    <cellStyle name="Normal 2 52 5 3" xfId="5181" xr:uid="{00000000-0005-0000-0000-0000761A0000}"/>
    <cellStyle name="Normal 2 52 5 3 2" xfId="22952" xr:uid="{00000000-0005-0000-0000-0000771A0000}"/>
    <cellStyle name="Normal 2 52 5 4" xfId="5182" xr:uid="{00000000-0005-0000-0000-0000781A0000}"/>
    <cellStyle name="Normal 2 52 5 4 2" xfId="22953" xr:uid="{00000000-0005-0000-0000-0000791A0000}"/>
    <cellStyle name="Normal 2 52 5 5" xfId="5183" xr:uid="{00000000-0005-0000-0000-00007A1A0000}"/>
    <cellStyle name="Normal 2 52 5 5 2" xfId="22954" xr:uid="{00000000-0005-0000-0000-00007B1A0000}"/>
    <cellStyle name="Normal 2 52 5 6" xfId="5184" xr:uid="{00000000-0005-0000-0000-00007C1A0000}"/>
    <cellStyle name="Normal 2 52 5 6 2" xfId="22955" xr:uid="{00000000-0005-0000-0000-00007D1A0000}"/>
    <cellStyle name="Normal 2 52 5 7" xfId="5185" xr:uid="{00000000-0005-0000-0000-00007E1A0000}"/>
    <cellStyle name="Normal 2 52 5 7 2" xfId="22956" xr:uid="{00000000-0005-0000-0000-00007F1A0000}"/>
    <cellStyle name="Normal 2 52 5 8" xfId="5186" xr:uid="{00000000-0005-0000-0000-0000801A0000}"/>
    <cellStyle name="Normal 2 52 5 8 2" xfId="22957" xr:uid="{00000000-0005-0000-0000-0000811A0000}"/>
    <cellStyle name="Normal 2 52 5 9" xfId="5187" xr:uid="{00000000-0005-0000-0000-0000821A0000}"/>
    <cellStyle name="Normal 2 52 5 9 2" xfId="22958" xr:uid="{00000000-0005-0000-0000-0000831A0000}"/>
    <cellStyle name="Normal 2 52 6" xfId="5188" xr:uid="{00000000-0005-0000-0000-0000841A0000}"/>
    <cellStyle name="Normal 2 52 6 10" xfId="5189" xr:uid="{00000000-0005-0000-0000-0000851A0000}"/>
    <cellStyle name="Normal 2 52 6 10 2" xfId="22960" xr:uid="{00000000-0005-0000-0000-0000861A0000}"/>
    <cellStyle name="Normal 2 52 6 11" xfId="5190" xr:uid="{00000000-0005-0000-0000-0000871A0000}"/>
    <cellStyle name="Normal 2 52 6 11 2" xfId="22961" xr:uid="{00000000-0005-0000-0000-0000881A0000}"/>
    <cellStyle name="Normal 2 52 6 12" xfId="5191" xr:uid="{00000000-0005-0000-0000-0000891A0000}"/>
    <cellStyle name="Normal 2 52 6 12 2" xfId="22962" xr:uid="{00000000-0005-0000-0000-00008A1A0000}"/>
    <cellStyle name="Normal 2 52 6 13" xfId="5192" xr:uid="{00000000-0005-0000-0000-00008B1A0000}"/>
    <cellStyle name="Normal 2 52 6 13 2" xfId="22963" xr:uid="{00000000-0005-0000-0000-00008C1A0000}"/>
    <cellStyle name="Normal 2 52 6 14" xfId="5193" xr:uid="{00000000-0005-0000-0000-00008D1A0000}"/>
    <cellStyle name="Normal 2 52 6 14 2" xfId="22964" xr:uid="{00000000-0005-0000-0000-00008E1A0000}"/>
    <cellStyle name="Normal 2 52 6 15" xfId="22959" xr:uid="{00000000-0005-0000-0000-00008F1A0000}"/>
    <cellStyle name="Normal 2 52 6 2" xfId="5194" xr:uid="{00000000-0005-0000-0000-0000901A0000}"/>
    <cellStyle name="Normal 2 52 6 2 2" xfId="22965" xr:uid="{00000000-0005-0000-0000-0000911A0000}"/>
    <cellStyle name="Normal 2 52 6 3" xfId="5195" xr:uid="{00000000-0005-0000-0000-0000921A0000}"/>
    <cellStyle name="Normal 2 52 6 3 2" xfId="22966" xr:uid="{00000000-0005-0000-0000-0000931A0000}"/>
    <cellStyle name="Normal 2 52 6 4" xfId="5196" xr:uid="{00000000-0005-0000-0000-0000941A0000}"/>
    <cellStyle name="Normal 2 52 6 4 2" xfId="22967" xr:uid="{00000000-0005-0000-0000-0000951A0000}"/>
    <cellStyle name="Normal 2 52 6 5" xfId="5197" xr:uid="{00000000-0005-0000-0000-0000961A0000}"/>
    <cellStyle name="Normal 2 52 6 5 2" xfId="22968" xr:uid="{00000000-0005-0000-0000-0000971A0000}"/>
    <cellStyle name="Normal 2 52 6 6" xfId="5198" xr:uid="{00000000-0005-0000-0000-0000981A0000}"/>
    <cellStyle name="Normal 2 52 6 6 2" xfId="22969" xr:uid="{00000000-0005-0000-0000-0000991A0000}"/>
    <cellStyle name="Normal 2 52 6 7" xfId="5199" xr:uid="{00000000-0005-0000-0000-00009A1A0000}"/>
    <cellStyle name="Normal 2 52 6 7 2" xfId="22970" xr:uid="{00000000-0005-0000-0000-00009B1A0000}"/>
    <cellStyle name="Normal 2 52 6 8" xfId="5200" xr:uid="{00000000-0005-0000-0000-00009C1A0000}"/>
    <cellStyle name="Normal 2 52 6 8 2" xfId="22971" xr:uid="{00000000-0005-0000-0000-00009D1A0000}"/>
    <cellStyle name="Normal 2 52 6 9" xfId="5201" xr:uid="{00000000-0005-0000-0000-00009E1A0000}"/>
    <cellStyle name="Normal 2 52 6 9 2" xfId="22972" xr:uid="{00000000-0005-0000-0000-00009F1A0000}"/>
    <cellStyle name="Normal 2 52 7" xfId="5202" xr:uid="{00000000-0005-0000-0000-0000A01A0000}"/>
    <cellStyle name="Normal 2 52 7 10" xfId="5203" xr:uid="{00000000-0005-0000-0000-0000A11A0000}"/>
    <cellStyle name="Normal 2 52 7 10 2" xfId="22974" xr:uid="{00000000-0005-0000-0000-0000A21A0000}"/>
    <cellStyle name="Normal 2 52 7 11" xfId="5204" xr:uid="{00000000-0005-0000-0000-0000A31A0000}"/>
    <cellStyle name="Normal 2 52 7 11 2" xfId="22975" xr:uid="{00000000-0005-0000-0000-0000A41A0000}"/>
    <cellStyle name="Normal 2 52 7 12" xfId="5205" xr:uid="{00000000-0005-0000-0000-0000A51A0000}"/>
    <cellStyle name="Normal 2 52 7 12 2" xfId="22976" xr:uid="{00000000-0005-0000-0000-0000A61A0000}"/>
    <cellStyle name="Normal 2 52 7 13" xfId="5206" xr:uid="{00000000-0005-0000-0000-0000A71A0000}"/>
    <cellStyle name="Normal 2 52 7 13 2" xfId="22977" xr:uid="{00000000-0005-0000-0000-0000A81A0000}"/>
    <cellStyle name="Normal 2 52 7 14" xfId="5207" xr:uid="{00000000-0005-0000-0000-0000A91A0000}"/>
    <cellStyle name="Normal 2 52 7 14 2" xfId="22978" xr:uid="{00000000-0005-0000-0000-0000AA1A0000}"/>
    <cellStyle name="Normal 2 52 7 15" xfId="22973" xr:uid="{00000000-0005-0000-0000-0000AB1A0000}"/>
    <cellStyle name="Normal 2 52 7 2" xfId="5208" xr:uid="{00000000-0005-0000-0000-0000AC1A0000}"/>
    <cellStyle name="Normal 2 52 7 2 2" xfId="22979" xr:uid="{00000000-0005-0000-0000-0000AD1A0000}"/>
    <cellStyle name="Normal 2 52 7 3" xfId="5209" xr:uid="{00000000-0005-0000-0000-0000AE1A0000}"/>
    <cellStyle name="Normal 2 52 7 3 2" xfId="22980" xr:uid="{00000000-0005-0000-0000-0000AF1A0000}"/>
    <cellStyle name="Normal 2 52 7 4" xfId="5210" xr:uid="{00000000-0005-0000-0000-0000B01A0000}"/>
    <cellStyle name="Normal 2 52 7 4 2" xfId="22981" xr:uid="{00000000-0005-0000-0000-0000B11A0000}"/>
    <cellStyle name="Normal 2 52 7 5" xfId="5211" xr:uid="{00000000-0005-0000-0000-0000B21A0000}"/>
    <cellStyle name="Normal 2 52 7 5 2" xfId="22982" xr:uid="{00000000-0005-0000-0000-0000B31A0000}"/>
    <cellStyle name="Normal 2 52 7 6" xfId="5212" xr:uid="{00000000-0005-0000-0000-0000B41A0000}"/>
    <cellStyle name="Normal 2 52 7 6 2" xfId="22983" xr:uid="{00000000-0005-0000-0000-0000B51A0000}"/>
    <cellStyle name="Normal 2 52 7 7" xfId="5213" xr:uid="{00000000-0005-0000-0000-0000B61A0000}"/>
    <cellStyle name="Normal 2 52 7 7 2" xfId="22984" xr:uid="{00000000-0005-0000-0000-0000B71A0000}"/>
    <cellStyle name="Normal 2 52 7 8" xfId="5214" xr:uid="{00000000-0005-0000-0000-0000B81A0000}"/>
    <cellStyle name="Normal 2 52 7 8 2" xfId="22985" xr:uid="{00000000-0005-0000-0000-0000B91A0000}"/>
    <cellStyle name="Normal 2 52 7 9" xfId="5215" xr:uid="{00000000-0005-0000-0000-0000BA1A0000}"/>
    <cellStyle name="Normal 2 52 7 9 2" xfId="22986" xr:uid="{00000000-0005-0000-0000-0000BB1A0000}"/>
    <cellStyle name="Normal 2 52 8" xfId="5216" xr:uid="{00000000-0005-0000-0000-0000BC1A0000}"/>
    <cellStyle name="Normal 2 52 8 10" xfId="5217" xr:uid="{00000000-0005-0000-0000-0000BD1A0000}"/>
    <cellStyle name="Normal 2 52 8 10 2" xfId="22988" xr:uid="{00000000-0005-0000-0000-0000BE1A0000}"/>
    <cellStyle name="Normal 2 52 8 11" xfId="5218" xr:uid="{00000000-0005-0000-0000-0000BF1A0000}"/>
    <cellStyle name="Normal 2 52 8 11 2" xfId="22989" xr:uid="{00000000-0005-0000-0000-0000C01A0000}"/>
    <cellStyle name="Normal 2 52 8 12" xfId="5219" xr:uid="{00000000-0005-0000-0000-0000C11A0000}"/>
    <cellStyle name="Normal 2 52 8 12 2" xfId="22990" xr:uid="{00000000-0005-0000-0000-0000C21A0000}"/>
    <cellStyle name="Normal 2 52 8 13" xfId="5220" xr:uid="{00000000-0005-0000-0000-0000C31A0000}"/>
    <cellStyle name="Normal 2 52 8 13 2" xfId="22991" xr:uid="{00000000-0005-0000-0000-0000C41A0000}"/>
    <cellStyle name="Normal 2 52 8 14" xfId="5221" xr:uid="{00000000-0005-0000-0000-0000C51A0000}"/>
    <cellStyle name="Normal 2 52 8 14 2" xfId="22992" xr:uid="{00000000-0005-0000-0000-0000C61A0000}"/>
    <cellStyle name="Normal 2 52 8 15" xfId="22987" xr:uid="{00000000-0005-0000-0000-0000C71A0000}"/>
    <cellStyle name="Normal 2 52 8 2" xfId="5222" xr:uid="{00000000-0005-0000-0000-0000C81A0000}"/>
    <cellStyle name="Normal 2 52 8 2 2" xfId="22993" xr:uid="{00000000-0005-0000-0000-0000C91A0000}"/>
    <cellStyle name="Normal 2 52 8 3" xfId="5223" xr:uid="{00000000-0005-0000-0000-0000CA1A0000}"/>
    <cellStyle name="Normal 2 52 8 3 2" xfId="22994" xr:uid="{00000000-0005-0000-0000-0000CB1A0000}"/>
    <cellStyle name="Normal 2 52 8 4" xfId="5224" xr:uid="{00000000-0005-0000-0000-0000CC1A0000}"/>
    <cellStyle name="Normal 2 52 8 4 2" xfId="22995" xr:uid="{00000000-0005-0000-0000-0000CD1A0000}"/>
    <cellStyle name="Normal 2 52 8 5" xfId="5225" xr:uid="{00000000-0005-0000-0000-0000CE1A0000}"/>
    <cellStyle name="Normal 2 52 8 5 2" xfId="22996" xr:uid="{00000000-0005-0000-0000-0000CF1A0000}"/>
    <cellStyle name="Normal 2 52 8 6" xfId="5226" xr:uid="{00000000-0005-0000-0000-0000D01A0000}"/>
    <cellStyle name="Normal 2 52 8 6 2" xfId="22997" xr:uid="{00000000-0005-0000-0000-0000D11A0000}"/>
    <cellStyle name="Normal 2 52 8 7" xfId="5227" xr:uid="{00000000-0005-0000-0000-0000D21A0000}"/>
    <cellStyle name="Normal 2 52 8 7 2" xfId="22998" xr:uid="{00000000-0005-0000-0000-0000D31A0000}"/>
    <cellStyle name="Normal 2 52 8 8" xfId="5228" xr:uid="{00000000-0005-0000-0000-0000D41A0000}"/>
    <cellStyle name="Normal 2 52 8 8 2" xfId="22999" xr:uid="{00000000-0005-0000-0000-0000D51A0000}"/>
    <cellStyle name="Normal 2 52 8 9" xfId="5229" xr:uid="{00000000-0005-0000-0000-0000D61A0000}"/>
    <cellStyle name="Normal 2 52 8 9 2" xfId="23000" xr:uid="{00000000-0005-0000-0000-0000D71A0000}"/>
    <cellStyle name="Normal 2 52 9" xfId="5230" xr:uid="{00000000-0005-0000-0000-0000D81A0000}"/>
    <cellStyle name="Normal 2 52 9 10" xfId="5231" xr:uid="{00000000-0005-0000-0000-0000D91A0000}"/>
    <cellStyle name="Normal 2 52 9 10 2" xfId="23002" xr:uid="{00000000-0005-0000-0000-0000DA1A0000}"/>
    <cellStyle name="Normal 2 52 9 11" xfId="5232" xr:uid="{00000000-0005-0000-0000-0000DB1A0000}"/>
    <cellStyle name="Normal 2 52 9 11 2" xfId="23003" xr:uid="{00000000-0005-0000-0000-0000DC1A0000}"/>
    <cellStyle name="Normal 2 52 9 12" xfId="5233" xr:uid="{00000000-0005-0000-0000-0000DD1A0000}"/>
    <cellStyle name="Normal 2 52 9 12 2" xfId="23004" xr:uid="{00000000-0005-0000-0000-0000DE1A0000}"/>
    <cellStyle name="Normal 2 52 9 13" xfId="5234" xr:uid="{00000000-0005-0000-0000-0000DF1A0000}"/>
    <cellStyle name="Normal 2 52 9 13 2" xfId="23005" xr:uid="{00000000-0005-0000-0000-0000E01A0000}"/>
    <cellStyle name="Normal 2 52 9 14" xfId="5235" xr:uid="{00000000-0005-0000-0000-0000E11A0000}"/>
    <cellStyle name="Normal 2 52 9 14 2" xfId="23006" xr:uid="{00000000-0005-0000-0000-0000E21A0000}"/>
    <cellStyle name="Normal 2 52 9 15" xfId="23001" xr:uid="{00000000-0005-0000-0000-0000E31A0000}"/>
    <cellStyle name="Normal 2 52 9 2" xfId="5236" xr:uid="{00000000-0005-0000-0000-0000E41A0000}"/>
    <cellStyle name="Normal 2 52 9 2 2" xfId="23007" xr:uid="{00000000-0005-0000-0000-0000E51A0000}"/>
    <cellStyle name="Normal 2 52 9 3" xfId="5237" xr:uid="{00000000-0005-0000-0000-0000E61A0000}"/>
    <cellStyle name="Normal 2 52 9 3 2" xfId="23008" xr:uid="{00000000-0005-0000-0000-0000E71A0000}"/>
    <cellStyle name="Normal 2 52 9 4" xfId="5238" xr:uid="{00000000-0005-0000-0000-0000E81A0000}"/>
    <cellStyle name="Normal 2 52 9 4 2" xfId="23009" xr:uid="{00000000-0005-0000-0000-0000E91A0000}"/>
    <cellStyle name="Normal 2 52 9 5" xfId="5239" xr:uid="{00000000-0005-0000-0000-0000EA1A0000}"/>
    <cellStyle name="Normal 2 52 9 5 2" xfId="23010" xr:uid="{00000000-0005-0000-0000-0000EB1A0000}"/>
    <cellStyle name="Normal 2 52 9 6" xfId="5240" xr:uid="{00000000-0005-0000-0000-0000EC1A0000}"/>
    <cellStyle name="Normal 2 52 9 6 2" xfId="23011" xr:uid="{00000000-0005-0000-0000-0000ED1A0000}"/>
    <cellStyle name="Normal 2 52 9 7" xfId="5241" xr:uid="{00000000-0005-0000-0000-0000EE1A0000}"/>
    <cellStyle name="Normal 2 52 9 7 2" xfId="23012" xr:uid="{00000000-0005-0000-0000-0000EF1A0000}"/>
    <cellStyle name="Normal 2 52 9 8" xfId="5242" xr:uid="{00000000-0005-0000-0000-0000F01A0000}"/>
    <cellStyle name="Normal 2 52 9 8 2" xfId="23013" xr:uid="{00000000-0005-0000-0000-0000F11A0000}"/>
    <cellStyle name="Normal 2 52 9 9" xfId="5243" xr:uid="{00000000-0005-0000-0000-0000F21A0000}"/>
    <cellStyle name="Normal 2 52 9 9 2" xfId="23014" xr:uid="{00000000-0005-0000-0000-0000F31A0000}"/>
    <cellStyle name="Normal 2 53" xfId="5244" xr:uid="{00000000-0005-0000-0000-0000F41A0000}"/>
    <cellStyle name="Normal 2 53 10" xfId="5245" xr:uid="{00000000-0005-0000-0000-0000F51A0000}"/>
    <cellStyle name="Normal 2 53 10 10" xfId="5246" xr:uid="{00000000-0005-0000-0000-0000F61A0000}"/>
    <cellStyle name="Normal 2 53 10 10 2" xfId="23017" xr:uid="{00000000-0005-0000-0000-0000F71A0000}"/>
    <cellStyle name="Normal 2 53 10 11" xfId="5247" xr:uid="{00000000-0005-0000-0000-0000F81A0000}"/>
    <cellStyle name="Normal 2 53 10 11 2" xfId="23018" xr:uid="{00000000-0005-0000-0000-0000F91A0000}"/>
    <cellStyle name="Normal 2 53 10 12" xfId="5248" xr:uid="{00000000-0005-0000-0000-0000FA1A0000}"/>
    <cellStyle name="Normal 2 53 10 12 2" xfId="23019" xr:uid="{00000000-0005-0000-0000-0000FB1A0000}"/>
    <cellStyle name="Normal 2 53 10 13" xfId="5249" xr:uid="{00000000-0005-0000-0000-0000FC1A0000}"/>
    <cellStyle name="Normal 2 53 10 13 2" xfId="23020" xr:uid="{00000000-0005-0000-0000-0000FD1A0000}"/>
    <cellStyle name="Normal 2 53 10 14" xfId="5250" xr:uid="{00000000-0005-0000-0000-0000FE1A0000}"/>
    <cellStyle name="Normal 2 53 10 14 2" xfId="23021" xr:uid="{00000000-0005-0000-0000-0000FF1A0000}"/>
    <cellStyle name="Normal 2 53 10 15" xfId="23016" xr:uid="{00000000-0005-0000-0000-0000001B0000}"/>
    <cellStyle name="Normal 2 53 10 2" xfId="5251" xr:uid="{00000000-0005-0000-0000-0000011B0000}"/>
    <cellStyle name="Normal 2 53 10 2 2" xfId="23022" xr:uid="{00000000-0005-0000-0000-0000021B0000}"/>
    <cellStyle name="Normal 2 53 10 3" xfId="5252" xr:uid="{00000000-0005-0000-0000-0000031B0000}"/>
    <cellStyle name="Normal 2 53 10 3 2" xfId="23023" xr:uid="{00000000-0005-0000-0000-0000041B0000}"/>
    <cellStyle name="Normal 2 53 10 4" xfId="5253" xr:uid="{00000000-0005-0000-0000-0000051B0000}"/>
    <cellStyle name="Normal 2 53 10 4 2" xfId="23024" xr:uid="{00000000-0005-0000-0000-0000061B0000}"/>
    <cellStyle name="Normal 2 53 10 5" xfId="5254" xr:uid="{00000000-0005-0000-0000-0000071B0000}"/>
    <cellStyle name="Normal 2 53 10 5 2" xfId="23025" xr:uid="{00000000-0005-0000-0000-0000081B0000}"/>
    <cellStyle name="Normal 2 53 10 6" xfId="5255" xr:uid="{00000000-0005-0000-0000-0000091B0000}"/>
    <cellStyle name="Normal 2 53 10 6 2" xfId="23026" xr:uid="{00000000-0005-0000-0000-00000A1B0000}"/>
    <cellStyle name="Normal 2 53 10 7" xfId="5256" xr:uid="{00000000-0005-0000-0000-00000B1B0000}"/>
    <cellStyle name="Normal 2 53 10 7 2" xfId="23027" xr:uid="{00000000-0005-0000-0000-00000C1B0000}"/>
    <cellStyle name="Normal 2 53 10 8" xfId="5257" xr:uid="{00000000-0005-0000-0000-00000D1B0000}"/>
    <cellStyle name="Normal 2 53 10 8 2" xfId="23028" xr:uid="{00000000-0005-0000-0000-00000E1B0000}"/>
    <cellStyle name="Normal 2 53 10 9" xfId="5258" xr:uid="{00000000-0005-0000-0000-00000F1B0000}"/>
    <cellStyle name="Normal 2 53 10 9 2" xfId="23029" xr:uid="{00000000-0005-0000-0000-0000101B0000}"/>
    <cellStyle name="Normal 2 53 11" xfId="5259" xr:uid="{00000000-0005-0000-0000-0000111B0000}"/>
    <cellStyle name="Normal 2 53 11 2" xfId="23030" xr:uid="{00000000-0005-0000-0000-0000121B0000}"/>
    <cellStyle name="Normal 2 53 12" xfId="5260" xr:uid="{00000000-0005-0000-0000-0000131B0000}"/>
    <cellStyle name="Normal 2 53 12 2" xfId="23031" xr:uid="{00000000-0005-0000-0000-0000141B0000}"/>
    <cellStyle name="Normal 2 53 13" xfId="5261" xr:uid="{00000000-0005-0000-0000-0000151B0000}"/>
    <cellStyle name="Normal 2 53 13 2" xfId="23032" xr:uid="{00000000-0005-0000-0000-0000161B0000}"/>
    <cellStyle name="Normal 2 53 14" xfId="5262" xr:uid="{00000000-0005-0000-0000-0000171B0000}"/>
    <cellStyle name="Normal 2 53 14 2" xfId="23033" xr:uid="{00000000-0005-0000-0000-0000181B0000}"/>
    <cellStyle name="Normal 2 53 15" xfId="5263" xr:uid="{00000000-0005-0000-0000-0000191B0000}"/>
    <cellStyle name="Normal 2 53 15 2" xfId="23034" xr:uid="{00000000-0005-0000-0000-00001A1B0000}"/>
    <cellStyle name="Normal 2 53 16" xfId="5264" xr:uid="{00000000-0005-0000-0000-00001B1B0000}"/>
    <cellStyle name="Normal 2 53 16 2" xfId="23035" xr:uid="{00000000-0005-0000-0000-00001C1B0000}"/>
    <cellStyle name="Normal 2 53 17" xfId="5265" xr:uid="{00000000-0005-0000-0000-00001D1B0000}"/>
    <cellStyle name="Normal 2 53 17 2" xfId="23036" xr:uid="{00000000-0005-0000-0000-00001E1B0000}"/>
    <cellStyle name="Normal 2 53 18" xfId="5266" xr:uid="{00000000-0005-0000-0000-00001F1B0000}"/>
    <cellStyle name="Normal 2 53 18 2" xfId="23037" xr:uid="{00000000-0005-0000-0000-0000201B0000}"/>
    <cellStyle name="Normal 2 53 19" xfId="5267" xr:uid="{00000000-0005-0000-0000-0000211B0000}"/>
    <cellStyle name="Normal 2 53 19 2" xfId="23038" xr:uid="{00000000-0005-0000-0000-0000221B0000}"/>
    <cellStyle name="Normal 2 53 2" xfId="5268" xr:uid="{00000000-0005-0000-0000-0000231B0000}"/>
    <cellStyle name="Normal 2 53 2 10" xfId="5269" xr:uid="{00000000-0005-0000-0000-0000241B0000}"/>
    <cellStyle name="Normal 2 53 2 10 2" xfId="23040" xr:uid="{00000000-0005-0000-0000-0000251B0000}"/>
    <cellStyle name="Normal 2 53 2 11" xfId="5270" xr:uid="{00000000-0005-0000-0000-0000261B0000}"/>
    <cellStyle name="Normal 2 53 2 11 2" xfId="23041" xr:uid="{00000000-0005-0000-0000-0000271B0000}"/>
    <cellStyle name="Normal 2 53 2 12" xfId="5271" xr:uid="{00000000-0005-0000-0000-0000281B0000}"/>
    <cellStyle name="Normal 2 53 2 12 2" xfId="23042" xr:uid="{00000000-0005-0000-0000-0000291B0000}"/>
    <cellStyle name="Normal 2 53 2 13" xfId="5272" xr:uid="{00000000-0005-0000-0000-00002A1B0000}"/>
    <cellStyle name="Normal 2 53 2 13 2" xfId="23043" xr:uid="{00000000-0005-0000-0000-00002B1B0000}"/>
    <cellStyle name="Normal 2 53 2 14" xfId="5273" xr:uid="{00000000-0005-0000-0000-00002C1B0000}"/>
    <cellStyle name="Normal 2 53 2 14 2" xfId="23044" xr:uid="{00000000-0005-0000-0000-00002D1B0000}"/>
    <cellStyle name="Normal 2 53 2 15" xfId="5274" xr:uid="{00000000-0005-0000-0000-00002E1B0000}"/>
    <cellStyle name="Normal 2 53 2 15 2" xfId="23045" xr:uid="{00000000-0005-0000-0000-00002F1B0000}"/>
    <cellStyle name="Normal 2 53 2 16" xfId="23039" xr:uid="{00000000-0005-0000-0000-0000301B0000}"/>
    <cellStyle name="Normal 2 53 2 2" xfId="5275" xr:uid="{00000000-0005-0000-0000-0000311B0000}"/>
    <cellStyle name="Normal 2 53 2 2 10" xfId="5276" xr:uid="{00000000-0005-0000-0000-0000321B0000}"/>
    <cellStyle name="Normal 2 53 2 2 10 2" xfId="23047" xr:uid="{00000000-0005-0000-0000-0000331B0000}"/>
    <cellStyle name="Normal 2 53 2 2 11" xfId="5277" xr:uid="{00000000-0005-0000-0000-0000341B0000}"/>
    <cellStyle name="Normal 2 53 2 2 11 2" xfId="23048" xr:uid="{00000000-0005-0000-0000-0000351B0000}"/>
    <cellStyle name="Normal 2 53 2 2 12" xfId="5278" xr:uid="{00000000-0005-0000-0000-0000361B0000}"/>
    <cellStyle name="Normal 2 53 2 2 12 2" xfId="23049" xr:uid="{00000000-0005-0000-0000-0000371B0000}"/>
    <cellStyle name="Normal 2 53 2 2 13" xfId="5279" xr:uid="{00000000-0005-0000-0000-0000381B0000}"/>
    <cellStyle name="Normal 2 53 2 2 13 2" xfId="23050" xr:uid="{00000000-0005-0000-0000-0000391B0000}"/>
    <cellStyle name="Normal 2 53 2 2 14" xfId="5280" xr:uid="{00000000-0005-0000-0000-00003A1B0000}"/>
    <cellStyle name="Normal 2 53 2 2 14 2" xfId="23051" xr:uid="{00000000-0005-0000-0000-00003B1B0000}"/>
    <cellStyle name="Normal 2 53 2 2 15" xfId="23046" xr:uid="{00000000-0005-0000-0000-00003C1B0000}"/>
    <cellStyle name="Normal 2 53 2 2 2" xfId="5281" xr:uid="{00000000-0005-0000-0000-00003D1B0000}"/>
    <cellStyle name="Normal 2 53 2 2 2 2" xfId="23052" xr:uid="{00000000-0005-0000-0000-00003E1B0000}"/>
    <cellStyle name="Normal 2 53 2 2 3" xfId="5282" xr:uid="{00000000-0005-0000-0000-00003F1B0000}"/>
    <cellStyle name="Normal 2 53 2 2 3 2" xfId="23053" xr:uid="{00000000-0005-0000-0000-0000401B0000}"/>
    <cellStyle name="Normal 2 53 2 2 4" xfId="5283" xr:uid="{00000000-0005-0000-0000-0000411B0000}"/>
    <cellStyle name="Normal 2 53 2 2 4 2" xfId="23054" xr:uid="{00000000-0005-0000-0000-0000421B0000}"/>
    <cellStyle name="Normal 2 53 2 2 5" xfId="5284" xr:uid="{00000000-0005-0000-0000-0000431B0000}"/>
    <cellStyle name="Normal 2 53 2 2 5 2" xfId="23055" xr:uid="{00000000-0005-0000-0000-0000441B0000}"/>
    <cellStyle name="Normal 2 53 2 2 6" xfId="5285" xr:uid="{00000000-0005-0000-0000-0000451B0000}"/>
    <cellStyle name="Normal 2 53 2 2 6 2" xfId="23056" xr:uid="{00000000-0005-0000-0000-0000461B0000}"/>
    <cellStyle name="Normal 2 53 2 2 7" xfId="5286" xr:uid="{00000000-0005-0000-0000-0000471B0000}"/>
    <cellStyle name="Normal 2 53 2 2 7 2" xfId="23057" xr:uid="{00000000-0005-0000-0000-0000481B0000}"/>
    <cellStyle name="Normal 2 53 2 2 8" xfId="5287" xr:uid="{00000000-0005-0000-0000-0000491B0000}"/>
    <cellStyle name="Normal 2 53 2 2 8 2" xfId="23058" xr:uid="{00000000-0005-0000-0000-00004A1B0000}"/>
    <cellStyle name="Normal 2 53 2 2 9" xfId="5288" xr:uid="{00000000-0005-0000-0000-00004B1B0000}"/>
    <cellStyle name="Normal 2 53 2 2 9 2" xfId="23059" xr:uid="{00000000-0005-0000-0000-00004C1B0000}"/>
    <cellStyle name="Normal 2 53 2 3" xfId="5289" xr:uid="{00000000-0005-0000-0000-00004D1B0000}"/>
    <cellStyle name="Normal 2 53 2 3 2" xfId="23060" xr:uid="{00000000-0005-0000-0000-00004E1B0000}"/>
    <cellStyle name="Normal 2 53 2 4" xfId="5290" xr:uid="{00000000-0005-0000-0000-00004F1B0000}"/>
    <cellStyle name="Normal 2 53 2 4 2" xfId="23061" xr:uid="{00000000-0005-0000-0000-0000501B0000}"/>
    <cellStyle name="Normal 2 53 2 5" xfId="5291" xr:uid="{00000000-0005-0000-0000-0000511B0000}"/>
    <cellStyle name="Normal 2 53 2 5 2" xfId="23062" xr:uid="{00000000-0005-0000-0000-0000521B0000}"/>
    <cellStyle name="Normal 2 53 2 6" xfId="5292" xr:uid="{00000000-0005-0000-0000-0000531B0000}"/>
    <cellStyle name="Normal 2 53 2 6 2" xfId="23063" xr:uid="{00000000-0005-0000-0000-0000541B0000}"/>
    <cellStyle name="Normal 2 53 2 7" xfId="5293" xr:uid="{00000000-0005-0000-0000-0000551B0000}"/>
    <cellStyle name="Normal 2 53 2 7 2" xfId="23064" xr:uid="{00000000-0005-0000-0000-0000561B0000}"/>
    <cellStyle name="Normal 2 53 2 8" xfId="5294" xr:uid="{00000000-0005-0000-0000-0000571B0000}"/>
    <cellStyle name="Normal 2 53 2 8 2" xfId="23065" xr:uid="{00000000-0005-0000-0000-0000581B0000}"/>
    <cellStyle name="Normal 2 53 2 9" xfId="5295" xr:uid="{00000000-0005-0000-0000-0000591B0000}"/>
    <cellStyle name="Normal 2 53 2 9 2" xfId="23066" xr:uid="{00000000-0005-0000-0000-00005A1B0000}"/>
    <cellStyle name="Normal 2 53 20" xfId="5296" xr:uid="{00000000-0005-0000-0000-00005B1B0000}"/>
    <cellStyle name="Normal 2 53 20 2" xfId="23067" xr:uid="{00000000-0005-0000-0000-00005C1B0000}"/>
    <cellStyle name="Normal 2 53 21" xfId="5297" xr:uid="{00000000-0005-0000-0000-00005D1B0000}"/>
    <cellStyle name="Normal 2 53 21 2" xfId="23068" xr:uid="{00000000-0005-0000-0000-00005E1B0000}"/>
    <cellStyle name="Normal 2 53 22" xfId="5298" xr:uid="{00000000-0005-0000-0000-00005F1B0000}"/>
    <cellStyle name="Normal 2 53 22 2" xfId="23069" xr:uid="{00000000-0005-0000-0000-0000601B0000}"/>
    <cellStyle name="Normal 2 53 23" xfId="5299" xr:uid="{00000000-0005-0000-0000-0000611B0000}"/>
    <cellStyle name="Normal 2 53 23 2" xfId="23070" xr:uid="{00000000-0005-0000-0000-0000621B0000}"/>
    <cellStyle name="Normal 2 53 24" xfId="23015" xr:uid="{00000000-0005-0000-0000-0000631B0000}"/>
    <cellStyle name="Normal 2 53 3" xfId="5300" xr:uid="{00000000-0005-0000-0000-0000641B0000}"/>
    <cellStyle name="Normal 2 53 3 10" xfId="5301" xr:uid="{00000000-0005-0000-0000-0000651B0000}"/>
    <cellStyle name="Normal 2 53 3 10 2" xfId="23072" xr:uid="{00000000-0005-0000-0000-0000661B0000}"/>
    <cellStyle name="Normal 2 53 3 11" xfId="5302" xr:uid="{00000000-0005-0000-0000-0000671B0000}"/>
    <cellStyle name="Normal 2 53 3 11 2" xfId="23073" xr:uid="{00000000-0005-0000-0000-0000681B0000}"/>
    <cellStyle name="Normal 2 53 3 12" xfId="5303" xr:uid="{00000000-0005-0000-0000-0000691B0000}"/>
    <cellStyle name="Normal 2 53 3 12 2" xfId="23074" xr:uid="{00000000-0005-0000-0000-00006A1B0000}"/>
    <cellStyle name="Normal 2 53 3 13" xfId="5304" xr:uid="{00000000-0005-0000-0000-00006B1B0000}"/>
    <cellStyle name="Normal 2 53 3 13 2" xfId="23075" xr:uid="{00000000-0005-0000-0000-00006C1B0000}"/>
    <cellStyle name="Normal 2 53 3 14" xfId="5305" xr:uid="{00000000-0005-0000-0000-00006D1B0000}"/>
    <cellStyle name="Normal 2 53 3 14 2" xfId="23076" xr:uid="{00000000-0005-0000-0000-00006E1B0000}"/>
    <cellStyle name="Normal 2 53 3 15" xfId="5306" xr:uid="{00000000-0005-0000-0000-00006F1B0000}"/>
    <cellStyle name="Normal 2 53 3 15 2" xfId="23077" xr:uid="{00000000-0005-0000-0000-0000701B0000}"/>
    <cellStyle name="Normal 2 53 3 16" xfId="23071" xr:uid="{00000000-0005-0000-0000-0000711B0000}"/>
    <cellStyle name="Normal 2 53 3 2" xfId="5307" xr:uid="{00000000-0005-0000-0000-0000721B0000}"/>
    <cellStyle name="Normal 2 53 3 2 10" xfId="5308" xr:uid="{00000000-0005-0000-0000-0000731B0000}"/>
    <cellStyle name="Normal 2 53 3 2 10 2" xfId="23079" xr:uid="{00000000-0005-0000-0000-0000741B0000}"/>
    <cellStyle name="Normal 2 53 3 2 11" xfId="5309" xr:uid="{00000000-0005-0000-0000-0000751B0000}"/>
    <cellStyle name="Normal 2 53 3 2 11 2" xfId="23080" xr:uid="{00000000-0005-0000-0000-0000761B0000}"/>
    <cellStyle name="Normal 2 53 3 2 12" xfId="5310" xr:uid="{00000000-0005-0000-0000-0000771B0000}"/>
    <cellStyle name="Normal 2 53 3 2 12 2" xfId="23081" xr:uid="{00000000-0005-0000-0000-0000781B0000}"/>
    <cellStyle name="Normal 2 53 3 2 13" xfId="5311" xr:uid="{00000000-0005-0000-0000-0000791B0000}"/>
    <cellStyle name="Normal 2 53 3 2 13 2" xfId="23082" xr:uid="{00000000-0005-0000-0000-00007A1B0000}"/>
    <cellStyle name="Normal 2 53 3 2 14" xfId="5312" xr:uid="{00000000-0005-0000-0000-00007B1B0000}"/>
    <cellStyle name="Normal 2 53 3 2 14 2" xfId="23083" xr:uid="{00000000-0005-0000-0000-00007C1B0000}"/>
    <cellStyle name="Normal 2 53 3 2 15" xfId="23078" xr:uid="{00000000-0005-0000-0000-00007D1B0000}"/>
    <cellStyle name="Normal 2 53 3 2 2" xfId="5313" xr:uid="{00000000-0005-0000-0000-00007E1B0000}"/>
    <cellStyle name="Normal 2 53 3 2 2 2" xfId="23084" xr:uid="{00000000-0005-0000-0000-00007F1B0000}"/>
    <cellStyle name="Normal 2 53 3 2 3" xfId="5314" xr:uid="{00000000-0005-0000-0000-0000801B0000}"/>
    <cellStyle name="Normal 2 53 3 2 3 2" xfId="23085" xr:uid="{00000000-0005-0000-0000-0000811B0000}"/>
    <cellStyle name="Normal 2 53 3 2 4" xfId="5315" xr:uid="{00000000-0005-0000-0000-0000821B0000}"/>
    <cellStyle name="Normal 2 53 3 2 4 2" xfId="23086" xr:uid="{00000000-0005-0000-0000-0000831B0000}"/>
    <cellStyle name="Normal 2 53 3 2 5" xfId="5316" xr:uid="{00000000-0005-0000-0000-0000841B0000}"/>
    <cellStyle name="Normal 2 53 3 2 5 2" xfId="23087" xr:uid="{00000000-0005-0000-0000-0000851B0000}"/>
    <cellStyle name="Normal 2 53 3 2 6" xfId="5317" xr:uid="{00000000-0005-0000-0000-0000861B0000}"/>
    <cellStyle name="Normal 2 53 3 2 6 2" xfId="23088" xr:uid="{00000000-0005-0000-0000-0000871B0000}"/>
    <cellStyle name="Normal 2 53 3 2 7" xfId="5318" xr:uid="{00000000-0005-0000-0000-0000881B0000}"/>
    <cellStyle name="Normal 2 53 3 2 7 2" xfId="23089" xr:uid="{00000000-0005-0000-0000-0000891B0000}"/>
    <cellStyle name="Normal 2 53 3 2 8" xfId="5319" xr:uid="{00000000-0005-0000-0000-00008A1B0000}"/>
    <cellStyle name="Normal 2 53 3 2 8 2" xfId="23090" xr:uid="{00000000-0005-0000-0000-00008B1B0000}"/>
    <cellStyle name="Normal 2 53 3 2 9" xfId="5320" xr:uid="{00000000-0005-0000-0000-00008C1B0000}"/>
    <cellStyle name="Normal 2 53 3 2 9 2" xfId="23091" xr:uid="{00000000-0005-0000-0000-00008D1B0000}"/>
    <cellStyle name="Normal 2 53 3 3" xfId="5321" xr:uid="{00000000-0005-0000-0000-00008E1B0000}"/>
    <cellStyle name="Normal 2 53 3 3 2" xfId="23092" xr:uid="{00000000-0005-0000-0000-00008F1B0000}"/>
    <cellStyle name="Normal 2 53 3 4" xfId="5322" xr:uid="{00000000-0005-0000-0000-0000901B0000}"/>
    <cellStyle name="Normal 2 53 3 4 2" xfId="23093" xr:uid="{00000000-0005-0000-0000-0000911B0000}"/>
    <cellStyle name="Normal 2 53 3 5" xfId="5323" xr:uid="{00000000-0005-0000-0000-0000921B0000}"/>
    <cellStyle name="Normal 2 53 3 5 2" xfId="23094" xr:uid="{00000000-0005-0000-0000-0000931B0000}"/>
    <cellStyle name="Normal 2 53 3 6" xfId="5324" xr:uid="{00000000-0005-0000-0000-0000941B0000}"/>
    <cellStyle name="Normal 2 53 3 6 2" xfId="23095" xr:uid="{00000000-0005-0000-0000-0000951B0000}"/>
    <cellStyle name="Normal 2 53 3 7" xfId="5325" xr:uid="{00000000-0005-0000-0000-0000961B0000}"/>
    <cellStyle name="Normal 2 53 3 7 2" xfId="23096" xr:uid="{00000000-0005-0000-0000-0000971B0000}"/>
    <cellStyle name="Normal 2 53 3 8" xfId="5326" xr:uid="{00000000-0005-0000-0000-0000981B0000}"/>
    <cellStyle name="Normal 2 53 3 8 2" xfId="23097" xr:uid="{00000000-0005-0000-0000-0000991B0000}"/>
    <cellStyle name="Normal 2 53 3 9" xfId="5327" xr:uid="{00000000-0005-0000-0000-00009A1B0000}"/>
    <cellStyle name="Normal 2 53 3 9 2" xfId="23098" xr:uid="{00000000-0005-0000-0000-00009B1B0000}"/>
    <cellStyle name="Normal 2 53 4" xfId="5328" xr:uid="{00000000-0005-0000-0000-00009C1B0000}"/>
    <cellStyle name="Normal 2 53 4 10" xfId="5329" xr:uid="{00000000-0005-0000-0000-00009D1B0000}"/>
    <cellStyle name="Normal 2 53 4 10 2" xfId="23100" xr:uid="{00000000-0005-0000-0000-00009E1B0000}"/>
    <cellStyle name="Normal 2 53 4 11" xfId="5330" xr:uid="{00000000-0005-0000-0000-00009F1B0000}"/>
    <cellStyle name="Normal 2 53 4 11 2" xfId="23101" xr:uid="{00000000-0005-0000-0000-0000A01B0000}"/>
    <cellStyle name="Normal 2 53 4 12" xfId="5331" xr:uid="{00000000-0005-0000-0000-0000A11B0000}"/>
    <cellStyle name="Normal 2 53 4 12 2" xfId="23102" xr:uid="{00000000-0005-0000-0000-0000A21B0000}"/>
    <cellStyle name="Normal 2 53 4 13" xfId="5332" xr:uid="{00000000-0005-0000-0000-0000A31B0000}"/>
    <cellStyle name="Normal 2 53 4 13 2" xfId="23103" xr:uid="{00000000-0005-0000-0000-0000A41B0000}"/>
    <cellStyle name="Normal 2 53 4 14" xfId="5333" xr:uid="{00000000-0005-0000-0000-0000A51B0000}"/>
    <cellStyle name="Normal 2 53 4 14 2" xfId="23104" xr:uid="{00000000-0005-0000-0000-0000A61B0000}"/>
    <cellStyle name="Normal 2 53 4 15" xfId="5334" xr:uid="{00000000-0005-0000-0000-0000A71B0000}"/>
    <cellStyle name="Normal 2 53 4 15 2" xfId="23105" xr:uid="{00000000-0005-0000-0000-0000A81B0000}"/>
    <cellStyle name="Normal 2 53 4 16" xfId="23099" xr:uid="{00000000-0005-0000-0000-0000A91B0000}"/>
    <cellStyle name="Normal 2 53 4 2" xfId="5335" xr:uid="{00000000-0005-0000-0000-0000AA1B0000}"/>
    <cellStyle name="Normal 2 53 4 2 10" xfId="5336" xr:uid="{00000000-0005-0000-0000-0000AB1B0000}"/>
    <cellStyle name="Normal 2 53 4 2 10 2" xfId="23107" xr:uid="{00000000-0005-0000-0000-0000AC1B0000}"/>
    <cellStyle name="Normal 2 53 4 2 11" xfId="5337" xr:uid="{00000000-0005-0000-0000-0000AD1B0000}"/>
    <cellStyle name="Normal 2 53 4 2 11 2" xfId="23108" xr:uid="{00000000-0005-0000-0000-0000AE1B0000}"/>
    <cellStyle name="Normal 2 53 4 2 12" xfId="5338" xr:uid="{00000000-0005-0000-0000-0000AF1B0000}"/>
    <cellStyle name="Normal 2 53 4 2 12 2" xfId="23109" xr:uid="{00000000-0005-0000-0000-0000B01B0000}"/>
    <cellStyle name="Normal 2 53 4 2 13" xfId="5339" xr:uid="{00000000-0005-0000-0000-0000B11B0000}"/>
    <cellStyle name="Normal 2 53 4 2 13 2" xfId="23110" xr:uid="{00000000-0005-0000-0000-0000B21B0000}"/>
    <cellStyle name="Normal 2 53 4 2 14" xfId="5340" xr:uid="{00000000-0005-0000-0000-0000B31B0000}"/>
    <cellStyle name="Normal 2 53 4 2 14 2" xfId="23111" xr:uid="{00000000-0005-0000-0000-0000B41B0000}"/>
    <cellStyle name="Normal 2 53 4 2 15" xfId="23106" xr:uid="{00000000-0005-0000-0000-0000B51B0000}"/>
    <cellStyle name="Normal 2 53 4 2 2" xfId="5341" xr:uid="{00000000-0005-0000-0000-0000B61B0000}"/>
    <cellStyle name="Normal 2 53 4 2 2 2" xfId="23112" xr:uid="{00000000-0005-0000-0000-0000B71B0000}"/>
    <cellStyle name="Normal 2 53 4 2 3" xfId="5342" xr:uid="{00000000-0005-0000-0000-0000B81B0000}"/>
    <cellStyle name="Normal 2 53 4 2 3 2" xfId="23113" xr:uid="{00000000-0005-0000-0000-0000B91B0000}"/>
    <cellStyle name="Normal 2 53 4 2 4" xfId="5343" xr:uid="{00000000-0005-0000-0000-0000BA1B0000}"/>
    <cellStyle name="Normal 2 53 4 2 4 2" xfId="23114" xr:uid="{00000000-0005-0000-0000-0000BB1B0000}"/>
    <cellStyle name="Normal 2 53 4 2 5" xfId="5344" xr:uid="{00000000-0005-0000-0000-0000BC1B0000}"/>
    <cellStyle name="Normal 2 53 4 2 5 2" xfId="23115" xr:uid="{00000000-0005-0000-0000-0000BD1B0000}"/>
    <cellStyle name="Normal 2 53 4 2 6" xfId="5345" xr:uid="{00000000-0005-0000-0000-0000BE1B0000}"/>
    <cellStyle name="Normal 2 53 4 2 6 2" xfId="23116" xr:uid="{00000000-0005-0000-0000-0000BF1B0000}"/>
    <cellStyle name="Normal 2 53 4 2 7" xfId="5346" xr:uid="{00000000-0005-0000-0000-0000C01B0000}"/>
    <cellStyle name="Normal 2 53 4 2 7 2" xfId="23117" xr:uid="{00000000-0005-0000-0000-0000C11B0000}"/>
    <cellStyle name="Normal 2 53 4 2 8" xfId="5347" xr:uid="{00000000-0005-0000-0000-0000C21B0000}"/>
    <cellStyle name="Normal 2 53 4 2 8 2" xfId="23118" xr:uid="{00000000-0005-0000-0000-0000C31B0000}"/>
    <cellStyle name="Normal 2 53 4 2 9" xfId="5348" xr:uid="{00000000-0005-0000-0000-0000C41B0000}"/>
    <cellStyle name="Normal 2 53 4 2 9 2" xfId="23119" xr:uid="{00000000-0005-0000-0000-0000C51B0000}"/>
    <cellStyle name="Normal 2 53 4 3" xfId="5349" xr:uid="{00000000-0005-0000-0000-0000C61B0000}"/>
    <cellStyle name="Normal 2 53 4 3 2" xfId="23120" xr:uid="{00000000-0005-0000-0000-0000C71B0000}"/>
    <cellStyle name="Normal 2 53 4 4" xfId="5350" xr:uid="{00000000-0005-0000-0000-0000C81B0000}"/>
    <cellStyle name="Normal 2 53 4 4 2" xfId="23121" xr:uid="{00000000-0005-0000-0000-0000C91B0000}"/>
    <cellStyle name="Normal 2 53 4 5" xfId="5351" xr:uid="{00000000-0005-0000-0000-0000CA1B0000}"/>
    <cellStyle name="Normal 2 53 4 5 2" xfId="23122" xr:uid="{00000000-0005-0000-0000-0000CB1B0000}"/>
    <cellStyle name="Normal 2 53 4 6" xfId="5352" xr:uid="{00000000-0005-0000-0000-0000CC1B0000}"/>
    <cellStyle name="Normal 2 53 4 6 2" xfId="23123" xr:uid="{00000000-0005-0000-0000-0000CD1B0000}"/>
    <cellStyle name="Normal 2 53 4 7" xfId="5353" xr:uid="{00000000-0005-0000-0000-0000CE1B0000}"/>
    <cellStyle name="Normal 2 53 4 7 2" xfId="23124" xr:uid="{00000000-0005-0000-0000-0000CF1B0000}"/>
    <cellStyle name="Normal 2 53 4 8" xfId="5354" xr:uid="{00000000-0005-0000-0000-0000D01B0000}"/>
    <cellStyle name="Normal 2 53 4 8 2" xfId="23125" xr:uid="{00000000-0005-0000-0000-0000D11B0000}"/>
    <cellStyle name="Normal 2 53 4 9" xfId="5355" xr:uid="{00000000-0005-0000-0000-0000D21B0000}"/>
    <cellStyle name="Normal 2 53 4 9 2" xfId="23126" xr:uid="{00000000-0005-0000-0000-0000D31B0000}"/>
    <cellStyle name="Normal 2 53 5" xfId="5356" xr:uid="{00000000-0005-0000-0000-0000D41B0000}"/>
    <cellStyle name="Normal 2 53 5 10" xfId="5357" xr:uid="{00000000-0005-0000-0000-0000D51B0000}"/>
    <cellStyle name="Normal 2 53 5 10 2" xfId="23128" xr:uid="{00000000-0005-0000-0000-0000D61B0000}"/>
    <cellStyle name="Normal 2 53 5 11" xfId="5358" xr:uid="{00000000-0005-0000-0000-0000D71B0000}"/>
    <cellStyle name="Normal 2 53 5 11 2" xfId="23129" xr:uid="{00000000-0005-0000-0000-0000D81B0000}"/>
    <cellStyle name="Normal 2 53 5 12" xfId="5359" xr:uid="{00000000-0005-0000-0000-0000D91B0000}"/>
    <cellStyle name="Normal 2 53 5 12 2" xfId="23130" xr:uid="{00000000-0005-0000-0000-0000DA1B0000}"/>
    <cellStyle name="Normal 2 53 5 13" xfId="5360" xr:uid="{00000000-0005-0000-0000-0000DB1B0000}"/>
    <cellStyle name="Normal 2 53 5 13 2" xfId="23131" xr:uid="{00000000-0005-0000-0000-0000DC1B0000}"/>
    <cellStyle name="Normal 2 53 5 14" xfId="5361" xr:uid="{00000000-0005-0000-0000-0000DD1B0000}"/>
    <cellStyle name="Normal 2 53 5 14 2" xfId="23132" xr:uid="{00000000-0005-0000-0000-0000DE1B0000}"/>
    <cellStyle name="Normal 2 53 5 15" xfId="23127" xr:uid="{00000000-0005-0000-0000-0000DF1B0000}"/>
    <cellStyle name="Normal 2 53 5 2" xfId="5362" xr:uid="{00000000-0005-0000-0000-0000E01B0000}"/>
    <cellStyle name="Normal 2 53 5 2 2" xfId="23133" xr:uid="{00000000-0005-0000-0000-0000E11B0000}"/>
    <cellStyle name="Normal 2 53 5 3" xfId="5363" xr:uid="{00000000-0005-0000-0000-0000E21B0000}"/>
    <cellStyle name="Normal 2 53 5 3 2" xfId="23134" xr:uid="{00000000-0005-0000-0000-0000E31B0000}"/>
    <cellStyle name="Normal 2 53 5 4" xfId="5364" xr:uid="{00000000-0005-0000-0000-0000E41B0000}"/>
    <cellStyle name="Normal 2 53 5 4 2" xfId="23135" xr:uid="{00000000-0005-0000-0000-0000E51B0000}"/>
    <cellStyle name="Normal 2 53 5 5" xfId="5365" xr:uid="{00000000-0005-0000-0000-0000E61B0000}"/>
    <cellStyle name="Normal 2 53 5 5 2" xfId="23136" xr:uid="{00000000-0005-0000-0000-0000E71B0000}"/>
    <cellStyle name="Normal 2 53 5 6" xfId="5366" xr:uid="{00000000-0005-0000-0000-0000E81B0000}"/>
    <cellStyle name="Normal 2 53 5 6 2" xfId="23137" xr:uid="{00000000-0005-0000-0000-0000E91B0000}"/>
    <cellStyle name="Normal 2 53 5 7" xfId="5367" xr:uid="{00000000-0005-0000-0000-0000EA1B0000}"/>
    <cellStyle name="Normal 2 53 5 7 2" xfId="23138" xr:uid="{00000000-0005-0000-0000-0000EB1B0000}"/>
    <cellStyle name="Normal 2 53 5 8" xfId="5368" xr:uid="{00000000-0005-0000-0000-0000EC1B0000}"/>
    <cellStyle name="Normal 2 53 5 8 2" xfId="23139" xr:uid="{00000000-0005-0000-0000-0000ED1B0000}"/>
    <cellStyle name="Normal 2 53 5 9" xfId="5369" xr:uid="{00000000-0005-0000-0000-0000EE1B0000}"/>
    <cellStyle name="Normal 2 53 5 9 2" xfId="23140" xr:uid="{00000000-0005-0000-0000-0000EF1B0000}"/>
    <cellStyle name="Normal 2 53 6" xfId="5370" xr:uid="{00000000-0005-0000-0000-0000F01B0000}"/>
    <cellStyle name="Normal 2 53 6 10" xfId="5371" xr:uid="{00000000-0005-0000-0000-0000F11B0000}"/>
    <cellStyle name="Normal 2 53 6 10 2" xfId="23142" xr:uid="{00000000-0005-0000-0000-0000F21B0000}"/>
    <cellStyle name="Normal 2 53 6 11" xfId="5372" xr:uid="{00000000-0005-0000-0000-0000F31B0000}"/>
    <cellStyle name="Normal 2 53 6 11 2" xfId="23143" xr:uid="{00000000-0005-0000-0000-0000F41B0000}"/>
    <cellStyle name="Normal 2 53 6 12" xfId="5373" xr:uid="{00000000-0005-0000-0000-0000F51B0000}"/>
    <cellStyle name="Normal 2 53 6 12 2" xfId="23144" xr:uid="{00000000-0005-0000-0000-0000F61B0000}"/>
    <cellStyle name="Normal 2 53 6 13" xfId="5374" xr:uid="{00000000-0005-0000-0000-0000F71B0000}"/>
    <cellStyle name="Normal 2 53 6 13 2" xfId="23145" xr:uid="{00000000-0005-0000-0000-0000F81B0000}"/>
    <cellStyle name="Normal 2 53 6 14" xfId="5375" xr:uid="{00000000-0005-0000-0000-0000F91B0000}"/>
    <cellStyle name="Normal 2 53 6 14 2" xfId="23146" xr:uid="{00000000-0005-0000-0000-0000FA1B0000}"/>
    <cellStyle name="Normal 2 53 6 15" xfId="23141" xr:uid="{00000000-0005-0000-0000-0000FB1B0000}"/>
    <cellStyle name="Normal 2 53 6 2" xfId="5376" xr:uid="{00000000-0005-0000-0000-0000FC1B0000}"/>
    <cellStyle name="Normal 2 53 6 2 2" xfId="23147" xr:uid="{00000000-0005-0000-0000-0000FD1B0000}"/>
    <cellStyle name="Normal 2 53 6 3" xfId="5377" xr:uid="{00000000-0005-0000-0000-0000FE1B0000}"/>
    <cellStyle name="Normal 2 53 6 3 2" xfId="23148" xr:uid="{00000000-0005-0000-0000-0000FF1B0000}"/>
    <cellStyle name="Normal 2 53 6 4" xfId="5378" xr:uid="{00000000-0005-0000-0000-0000001C0000}"/>
    <cellStyle name="Normal 2 53 6 4 2" xfId="23149" xr:uid="{00000000-0005-0000-0000-0000011C0000}"/>
    <cellStyle name="Normal 2 53 6 5" xfId="5379" xr:uid="{00000000-0005-0000-0000-0000021C0000}"/>
    <cellStyle name="Normal 2 53 6 5 2" xfId="23150" xr:uid="{00000000-0005-0000-0000-0000031C0000}"/>
    <cellStyle name="Normal 2 53 6 6" xfId="5380" xr:uid="{00000000-0005-0000-0000-0000041C0000}"/>
    <cellStyle name="Normal 2 53 6 6 2" xfId="23151" xr:uid="{00000000-0005-0000-0000-0000051C0000}"/>
    <cellStyle name="Normal 2 53 6 7" xfId="5381" xr:uid="{00000000-0005-0000-0000-0000061C0000}"/>
    <cellStyle name="Normal 2 53 6 7 2" xfId="23152" xr:uid="{00000000-0005-0000-0000-0000071C0000}"/>
    <cellStyle name="Normal 2 53 6 8" xfId="5382" xr:uid="{00000000-0005-0000-0000-0000081C0000}"/>
    <cellStyle name="Normal 2 53 6 8 2" xfId="23153" xr:uid="{00000000-0005-0000-0000-0000091C0000}"/>
    <cellStyle name="Normal 2 53 6 9" xfId="5383" xr:uid="{00000000-0005-0000-0000-00000A1C0000}"/>
    <cellStyle name="Normal 2 53 6 9 2" xfId="23154" xr:uid="{00000000-0005-0000-0000-00000B1C0000}"/>
    <cellStyle name="Normal 2 53 7" xfId="5384" xr:uid="{00000000-0005-0000-0000-00000C1C0000}"/>
    <cellStyle name="Normal 2 53 7 10" xfId="5385" xr:uid="{00000000-0005-0000-0000-00000D1C0000}"/>
    <cellStyle name="Normal 2 53 7 10 2" xfId="23156" xr:uid="{00000000-0005-0000-0000-00000E1C0000}"/>
    <cellStyle name="Normal 2 53 7 11" xfId="5386" xr:uid="{00000000-0005-0000-0000-00000F1C0000}"/>
    <cellStyle name="Normal 2 53 7 11 2" xfId="23157" xr:uid="{00000000-0005-0000-0000-0000101C0000}"/>
    <cellStyle name="Normal 2 53 7 12" xfId="5387" xr:uid="{00000000-0005-0000-0000-0000111C0000}"/>
    <cellStyle name="Normal 2 53 7 12 2" xfId="23158" xr:uid="{00000000-0005-0000-0000-0000121C0000}"/>
    <cellStyle name="Normal 2 53 7 13" xfId="5388" xr:uid="{00000000-0005-0000-0000-0000131C0000}"/>
    <cellStyle name="Normal 2 53 7 13 2" xfId="23159" xr:uid="{00000000-0005-0000-0000-0000141C0000}"/>
    <cellStyle name="Normal 2 53 7 14" xfId="5389" xr:uid="{00000000-0005-0000-0000-0000151C0000}"/>
    <cellStyle name="Normal 2 53 7 14 2" xfId="23160" xr:uid="{00000000-0005-0000-0000-0000161C0000}"/>
    <cellStyle name="Normal 2 53 7 15" xfId="23155" xr:uid="{00000000-0005-0000-0000-0000171C0000}"/>
    <cellStyle name="Normal 2 53 7 2" xfId="5390" xr:uid="{00000000-0005-0000-0000-0000181C0000}"/>
    <cellStyle name="Normal 2 53 7 2 2" xfId="23161" xr:uid="{00000000-0005-0000-0000-0000191C0000}"/>
    <cellStyle name="Normal 2 53 7 3" xfId="5391" xr:uid="{00000000-0005-0000-0000-00001A1C0000}"/>
    <cellStyle name="Normal 2 53 7 3 2" xfId="23162" xr:uid="{00000000-0005-0000-0000-00001B1C0000}"/>
    <cellStyle name="Normal 2 53 7 4" xfId="5392" xr:uid="{00000000-0005-0000-0000-00001C1C0000}"/>
    <cellStyle name="Normal 2 53 7 4 2" xfId="23163" xr:uid="{00000000-0005-0000-0000-00001D1C0000}"/>
    <cellStyle name="Normal 2 53 7 5" xfId="5393" xr:uid="{00000000-0005-0000-0000-00001E1C0000}"/>
    <cellStyle name="Normal 2 53 7 5 2" xfId="23164" xr:uid="{00000000-0005-0000-0000-00001F1C0000}"/>
    <cellStyle name="Normal 2 53 7 6" xfId="5394" xr:uid="{00000000-0005-0000-0000-0000201C0000}"/>
    <cellStyle name="Normal 2 53 7 6 2" xfId="23165" xr:uid="{00000000-0005-0000-0000-0000211C0000}"/>
    <cellStyle name="Normal 2 53 7 7" xfId="5395" xr:uid="{00000000-0005-0000-0000-0000221C0000}"/>
    <cellStyle name="Normal 2 53 7 7 2" xfId="23166" xr:uid="{00000000-0005-0000-0000-0000231C0000}"/>
    <cellStyle name="Normal 2 53 7 8" xfId="5396" xr:uid="{00000000-0005-0000-0000-0000241C0000}"/>
    <cellStyle name="Normal 2 53 7 8 2" xfId="23167" xr:uid="{00000000-0005-0000-0000-0000251C0000}"/>
    <cellStyle name="Normal 2 53 7 9" xfId="5397" xr:uid="{00000000-0005-0000-0000-0000261C0000}"/>
    <cellStyle name="Normal 2 53 7 9 2" xfId="23168" xr:uid="{00000000-0005-0000-0000-0000271C0000}"/>
    <cellStyle name="Normal 2 53 8" xfId="5398" xr:uid="{00000000-0005-0000-0000-0000281C0000}"/>
    <cellStyle name="Normal 2 53 8 10" xfId="5399" xr:uid="{00000000-0005-0000-0000-0000291C0000}"/>
    <cellStyle name="Normal 2 53 8 10 2" xfId="23170" xr:uid="{00000000-0005-0000-0000-00002A1C0000}"/>
    <cellStyle name="Normal 2 53 8 11" xfId="5400" xr:uid="{00000000-0005-0000-0000-00002B1C0000}"/>
    <cellStyle name="Normal 2 53 8 11 2" xfId="23171" xr:uid="{00000000-0005-0000-0000-00002C1C0000}"/>
    <cellStyle name="Normal 2 53 8 12" xfId="5401" xr:uid="{00000000-0005-0000-0000-00002D1C0000}"/>
    <cellStyle name="Normal 2 53 8 12 2" xfId="23172" xr:uid="{00000000-0005-0000-0000-00002E1C0000}"/>
    <cellStyle name="Normal 2 53 8 13" xfId="5402" xr:uid="{00000000-0005-0000-0000-00002F1C0000}"/>
    <cellStyle name="Normal 2 53 8 13 2" xfId="23173" xr:uid="{00000000-0005-0000-0000-0000301C0000}"/>
    <cellStyle name="Normal 2 53 8 14" xfId="5403" xr:uid="{00000000-0005-0000-0000-0000311C0000}"/>
    <cellStyle name="Normal 2 53 8 14 2" xfId="23174" xr:uid="{00000000-0005-0000-0000-0000321C0000}"/>
    <cellStyle name="Normal 2 53 8 15" xfId="23169" xr:uid="{00000000-0005-0000-0000-0000331C0000}"/>
    <cellStyle name="Normal 2 53 8 2" xfId="5404" xr:uid="{00000000-0005-0000-0000-0000341C0000}"/>
    <cellStyle name="Normal 2 53 8 2 2" xfId="23175" xr:uid="{00000000-0005-0000-0000-0000351C0000}"/>
    <cellStyle name="Normal 2 53 8 3" xfId="5405" xr:uid="{00000000-0005-0000-0000-0000361C0000}"/>
    <cellStyle name="Normal 2 53 8 3 2" xfId="23176" xr:uid="{00000000-0005-0000-0000-0000371C0000}"/>
    <cellStyle name="Normal 2 53 8 4" xfId="5406" xr:uid="{00000000-0005-0000-0000-0000381C0000}"/>
    <cellStyle name="Normal 2 53 8 4 2" xfId="23177" xr:uid="{00000000-0005-0000-0000-0000391C0000}"/>
    <cellStyle name="Normal 2 53 8 5" xfId="5407" xr:uid="{00000000-0005-0000-0000-00003A1C0000}"/>
    <cellStyle name="Normal 2 53 8 5 2" xfId="23178" xr:uid="{00000000-0005-0000-0000-00003B1C0000}"/>
    <cellStyle name="Normal 2 53 8 6" xfId="5408" xr:uid="{00000000-0005-0000-0000-00003C1C0000}"/>
    <cellStyle name="Normal 2 53 8 6 2" xfId="23179" xr:uid="{00000000-0005-0000-0000-00003D1C0000}"/>
    <cellStyle name="Normal 2 53 8 7" xfId="5409" xr:uid="{00000000-0005-0000-0000-00003E1C0000}"/>
    <cellStyle name="Normal 2 53 8 7 2" xfId="23180" xr:uid="{00000000-0005-0000-0000-00003F1C0000}"/>
    <cellStyle name="Normal 2 53 8 8" xfId="5410" xr:uid="{00000000-0005-0000-0000-0000401C0000}"/>
    <cellStyle name="Normal 2 53 8 8 2" xfId="23181" xr:uid="{00000000-0005-0000-0000-0000411C0000}"/>
    <cellStyle name="Normal 2 53 8 9" xfId="5411" xr:uid="{00000000-0005-0000-0000-0000421C0000}"/>
    <cellStyle name="Normal 2 53 8 9 2" xfId="23182" xr:uid="{00000000-0005-0000-0000-0000431C0000}"/>
    <cellStyle name="Normal 2 53 9" xfId="5412" xr:uid="{00000000-0005-0000-0000-0000441C0000}"/>
    <cellStyle name="Normal 2 53 9 10" xfId="5413" xr:uid="{00000000-0005-0000-0000-0000451C0000}"/>
    <cellStyle name="Normal 2 53 9 10 2" xfId="23184" xr:uid="{00000000-0005-0000-0000-0000461C0000}"/>
    <cellStyle name="Normal 2 53 9 11" xfId="5414" xr:uid="{00000000-0005-0000-0000-0000471C0000}"/>
    <cellStyle name="Normal 2 53 9 11 2" xfId="23185" xr:uid="{00000000-0005-0000-0000-0000481C0000}"/>
    <cellStyle name="Normal 2 53 9 12" xfId="5415" xr:uid="{00000000-0005-0000-0000-0000491C0000}"/>
    <cellStyle name="Normal 2 53 9 12 2" xfId="23186" xr:uid="{00000000-0005-0000-0000-00004A1C0000}"/>
    <cellStyle name="Normal 2 53 9 13" xfId="5416" xr:uid="{00000000-0005-0000-0000-00004B1C0000}"/>
    <cellStyle name="Normal 2 53 9 13 2" xfId="23187" xr:uid="{00000000-0005-0000-0000-00004C1C0000}"/>
    <cellStyle name="Normal 2 53 9 14" xfId="5417" xr:uid="{00000000-0005-0000-0000-00004D1C0000}"/>
    <cellStyle name="Normal 2 53 9 14 2" xfId="23188" xr:uid="{00000000-0005-0000-0000-00004E1C0000}"/>
    <cellStyle name="Normal 2 53 9 15" xfId="23183" xr:uid="{00000000-0005-0000-0000-00004F1C0000}"/>
    <cellStyle name="Normal 2 53 9 2" xfId="5418" xr:uid="{00000000-0005-0000-0000-0000501C0000}"/>
    <cellStyle name="Normal 2 53 9 2 2" xfId="23189" xr:uid="{00000000-0005-0000-0000-0000511C0000}"/>
    <cellStyle name="Normal 2 53 9 3" xfId="5419" xr:uid="{00000000-0005-0000-0000-0000521C0000}"/>
    <cellStyle name="Normal 2 53 9 3 2" xfId="23190" xr:uid="{00000000-0005-0000-0000-0000531C0000}"/>
    <cellStyle name="Normal 2 53 9 4" xfId="5420" xr:uid="{00000000-0005-0000-0000-0000541C0000}"/>
    <cellStyle name="Normal 2 53 9 4 2" xfId="23191" xr:uid="{00000000-0005-0000-0000-0000551C0000}"/>
    <cellStyle name="Normal 2 53 9 5" xfId="5421" xr:uid="{00000000-0005-0000-0000-0000561C0000}"/>
    <cellStyle name="Normal 2 53 9 5 2" xfId="23192" xr:uid="{00000000-0005-0000-0000-0000571C0000}"/>
    <cellStyle name="Normal 2 53 9 6" xfId="5422" xr:uid="{00000000-0005-0000-0000-0000581C0000}"/>
    <cellStyle name="Normal 2 53 9 6 2" xfId="23193" xr:uid="{00000000-0005-0000-0000-0000591C0000}"/>
    <cellStyle name="Normal 2 53 9 7" xfId="5423" xr:uid="{00000000-0005-0000-0000-00005A1C0000}"/>
    <cellStyle name="Normal 2 53 9 7 2" xfId="23194" xr:uid="{00000000-0005-0000-0000-00005B1C0000}"/>
    <cellStyle name="Normal 2 53 9 8" xfId="5424" xr:uid="{00000000-0005-0000-0000-00005C1C0000}"/>
    <cellStyle name="Normal 2 53 9 8 2" xfId="23195" xr:uid="{00000000-0005-0000-0000-00005D1C0000}"/>
    <cellStyle name="Normal 2 53 9 9" xfId="5425" xr:uid="{00000000-0005-0000-0000-00005E1C0000}"/>
    <cellStyle name="Normal 2 53 9 9 2" xfId="23196" xr:uid="{00000000-0005-0000-0000-00005F1C0000}"/>
    <cellStyle name="Normal 2 54" xfId="5426" xr:uid="{00000000-0005-0000-0000-0000601C0000}"/>
    <cellStyle name="Normal 2 54 10" xfId="5427" xr:uid="{00000000-0005-0000-0000-0000611C0000}"/>
    <cellStyle name="Normal 2 54 10 10" xfId="5428" xr:uid="{00000000-0005-0000-0000-0000621C0000}"/>
    <cellStyle name="Normal 2 54 10 10 2" xfId="23199" xr:uid="{00000000-0005-0000-0000-0000631C0000}"/>
    <cellStyle name="Normal 2 54 10 11" xfId="5429" xr:uid="{00000000-0005-0000-0000-0000641C0000}"/>
    <cellStyle name="Normal 2 54 10 11 2" xfId="23200" xr:uid="{00000000-0005-0000-0000-0000651C0000}"/>
    <cellStyle name="Normal 2 54 10 12" xfId="5430" xr:uid="{00000000-0005-0000-0000-0000661C0000}"/>
    <cellStyle name="Normal 2 54 10 12 2" xfId="23201" xr:uid="{00000000-0005-0000-0000-0000671C0000}"/>
    <cellStyle name="Normal 2 54 10 13" xfId="5431" xr:uid="{00000000-0005-0000-0000-0000681C0000}"/>
    <cellStyle name="Normal 2 54 10 13 2" xfId="23202" xr:uid="{00000000-0005-0000-0000-0000691C0000}"/>
    <cellStyle name="Normal 2 54 10 14" xfId="5432" xr:uid="{00000000-0005-0000-0000-00006A1C0000}"/>
    <cellStyle name="Normal 2 54 10 14 2" xfId="23203" xr:uid="{00000000-0005-0000-0000-00006B1C0000}"/>
    <cellStyle name="Normal 2 54 10 15" xfId="23198" xr:uid="{00000000-0005-0000-0000-00006C1C0000}"/>
    <cellStyle name="Normal 2 54 10 2" xfId="5433" xr:uid="{00000000-0005-0000-0000-00006D1C0000}"/>
    <cellStyle name="Normal 2 54 10 2 2" xfId="23204" xr:uid="{00000000-0005-0000-0000-00006E1C0000}"/>
    <cellStyle name="Normal 2 54 10 3" xfId="5434" xr:uid="{00000000-0005-0000-0000-00006F1C0000}"/>
    <cellStyle name="Normal 2 54 10 3 2" xfId="23205" xr:uid="{00000000-0005-0000-0000-0000701C0000}"/>
    <cellStyle name="Normal 2 54 10 4" xfId="5435" xr:uid="{00000000-0005-0000-0000-0000711C0000}"/>
    <cellStyle name="Normal 2 54 10 4 2" xfId="23206" xr:uid="{00000000-0005-0000-0000-0000721C0000}"/>
    <cellStyle name="Normal 2 54 10 5" xfId="5436" xr:uid="{00000000-0005-0000-0000-0000731C0000}"/>
    <cellStyle name="Normal 2 54 10 5 2" xfId="23207" xr:uid="{00000000-0005-0000-0000-0000741C0000}"/>
    <cellStyle name="Normal 2 54 10 6" xfId="5437" xr:uid="{00000000-0005-0000-0000-0000751C0000}"/>
    <cellStyle name="Normal 2 54 10 6 2" xfId="23208" xr:uid="{00000000-0005-0000-0000-0000761C0000}"/>
    <cellStyle name="Normal 2 54 10 7" xfId="5438" xr:uid="{00000000-0005-0000-0000-0000771C0000}"/>
    <cellStyle name="Normal 2 54 10 7 2" xfId="23209" xr:uid="{00000000-0005-0000-0000-0000781C0000}"/>
    <cellStyle name="Normal 2 54 10 8" xfId="5439" xr:uid="{00000000-0005-0000-0000-0000791C0000}"/>
    <cellStyle name="Normal 2 54 10 8 2" xfId="23210" xr:uid="{00000000-0005-0000-0000-00007A1C0000}"/>
    <cellStyle name="Normal 2 54 10 9" xfId="5440" xr:uid="{00000000-0005-0000-0000-00007B1C0000}"/>
    <cellStyle name="Normal 2 54 10 9 2" xfId="23211" xr:uid="{00000000-0005-0000-0000-00007C1C0000}"/>
    <cellStyle name="Normal 2 54 11" xfId="5441" xr:uid="{00000000-0005-0000-0000-00007D1C0000}"/>
    <cellStyle name="Normal 2 54 11 2" xfId="23212" xr:uid="{00000000-0005-0000-0000-00007E1C0000}"/>
    <cellStyle name="Normal 2 54 12" xfId="5442" xr:uid="{00000000-0005-0000-0000-00007F1C0000}"/>
    <cellStyle name="Normal 2 54 12 2" xfId="23213" xr:uid="{00000000-0005-0000-0000-0000801C0000}"/>
    <cellStyle name="Normal 2 54 13" xfId="5443" xr:uid="{00000000-0005-0000-0000-0000811C0000}"/>
    <cellStyle name="Normal 2 54 13 2" xfId="23214" xr:uid="{00000000-0005-0000-0000-0000821C0000}"/>
    <cellStyle name="Normal 2 54 14" xfId="5444" xr:uid="{00000000-0005-0000-0000-0000831C0000}"/>
    <cellStyle name="Normal 2 54 14 2" xfId="23215" xr:uid="{00000000-0005-0000-0000-0000841C0000}"/>
    <cellStyle name="Normal 2 54 15" xfId="5445" xr:uid="{00000000-0005-0000-0000-0000851C0000}"/>
    <cellStyle name="Normal 2 54 15 2" xfId="23216" xr:uid="{00000000-0005-0000-0000-0000861C0000}"/>
    <cellStyle name="Normal 2 54 16" xfId="5446" xr:uid="{00000000-0005-0000-0000-0000871C0000}"/>
    <cellStyle name="Normal 2 54 16 2" xfId="23217" xr:uid="{00000000-0005-0000-0000-0000881C0000}"/>
    <cellStyle name="Normal 2 54 17" xfId="5447" xr:uid="{00000000-0005-0000-0000-0000891C0000}"/>
    <cellStyle name="Normal 2 54 17 2" xfId="23218" xr:uid="{00000000-0005-0000-0000-00008A1C0000}"/>
    <cellStyle name="Normal 2 54 18" xfId="5448" xr:uid="{00000000-0005-0000-0000-00008B1C0000}"/>
    <cellStyle name="Normal 2 54 18 2" xfId="23219" xr:uid="{00000000-0005-0000-0000-00008C1C0000}"/>
    <cellStyle name="Normal 2 54 19" xfId="5449" xr:uid="{00000000-0005-0000-0000-00008D1C0000}"/>
    <cellStyle name="Normal 2 54 19 2" xfId="23220" xr:uid="{00000000-0005-0000-0000-00008E1C0000}"/>
    <cellStyle name="Normal 2 54 2" xfId="5450" xr:uid="{00000000-0005-0000-0000-00008F1C0000}"/>
    <cellStyle name="Normal 2 54 2 10" xfId="5451" xr:uid="{00000000-0005-0000-0000-0000901C0000}"/>
    <cellStyle name="Normal 2 54 2 10 2" xfId="23222" xr:uid="{00000000-0005-0000-0000-0000911C0000}"/>
    <cellStyle name="Normal 2 54 2 11" xfId="5452" xr:uid="{00000000-0005-0000-0000-0000921C0000}"/>
    <cellStyle name="Normal 2 54 2 11 2" xfId="23223" xr:uid="{00000000-0005-0000-0000-0000931C0000}"/>
    <cellStyle name="Normal 2 54 2 12" xfId="5453" xr:uid="{00000000-0005-0000-0000-0000941C0000}"/>
    <cellStyle name="Normal 2 54 2 12 2" xfId="23224" xr:uid="{00000000-0005-0000-0000-0000951C0000}"/>
    <cellStyle name="Normal 2 54 2 13" xfId="5454" xr:uid="{00000000-0005-0000-0000-0000961C0000}"/>
    <cellStyle name="Normal 2 54 2 13 2" xfId="23225" xr:uid="{00000000-0005-0000-0000-0000971C0000}"/>
    <cellStyle name="Normal 2 54 2 14" xfId="5455" xr:uid="{00000000-0005-0000-0000-0000981C0000}"/>
    <cellStyle name="Normal 2 54 2 14 2" xfId="23226" xr:uid="{00000000-0005-0000-0000-0000991C0000}"/>
    <cellStyle name="Normal 2 54 2 15" xfId="5456" xr:uid="{00000000-0005-0000-0000-00009A1C0000}"/>
    <cellStyle name="Normal 2 54 2 15 2" xfId="23227" xr:uid="{00000000-0005-0000-0000-00009B1C0000}"/>
    <cellStyle name="Normal 2 54 2 16" xfId="23221" xr:uid="{00000000-0005-0000-0000-00009C1C0000}"/>
    <cellStyle name="Normal 2 54 2 2" xfId="5457" xr:uid="{00000000-0005-0000-0000-00009D1C0000}"/>
    <cellStyle name="Normal 2 54 2 2 10" xfId="5458" xr:uid="{00000000-0005-0000-0000-00009E1C0000}"/>
    <cellStyle name="Normal 2 54 2 2 10 2" xfId="23229" xr:uid="{00000000-0005-0000-0000-00009F1C0000}"/>
    <cellStyle name="Normal 2 54 2 2 11" xfId="5459" xr:uid="{00000000-0005-0000-0000-0000A01C0000}"/>
    <cellStyle name="Normal 2 54 2 2 11 2" xfId="23230" xr:uid="{00000000-0005-0000-0000-0000A11C0000}"/>
    <cellStyle name="Normal 2 54 2 2 12" xfId="5460" xr:uid="{00000000-0005-0000-0000-0000A21C0000}"/>
    <cellStyle name="Normal 2 54 2 2 12 2" xfId="23231" xr:uid="{00000000-0005-0000-0000-0000A31C0000}"/>
    <cellStyle name="Normal 2 54 2 2 13" xfId="5461" xr:uid="{00000000-0005-0000-0000-0000A41C0000}"/>
    <cellStyle name="Normal 2 54 2 2 13 2" xfId="23232" xr:uid="{00000000-0005-0000-0000-0000A51C0000}"/>
    <cellStyle name="Normal 2 54 2 2 14" xfId="5462" xr:uid="{00000000-0005-0000-0000-0000A61C0000}"/>
    <cellStyle name="Normal 2 54 2 2 14 2" xfId="23233" xr:uid="{00000000-0005-0000-0000-0000A71C0000}"/>
    <cellStyle name="Normal 2 54 2 2 15" xfId="23228" xr:uid="{00000000-0005-0000-0000-0000A81C0000}"/>
    <cellStyle name="Normal 2 54 2 2 2" xfId="5463" xr:uid="{00000000-0005-0000-0000-0000A91C0000}"/>
    <cellStyle name="Normal 2 54 2 2 2 2" xfId="23234" xr:uid="{00000000-0005-0000-0000-0000AA1C0000}"/>
    <cellStyle name="Normal 2 54 2 2 3" xfId="5464" xr:uid="{00000000-0005-0000-0000-0000AB1C0000}"/>
    <cellStyle name="Normal 2 54 2 2 3 2" xfId="23235" xr:uid="{00000000-0005-0000-0000-0000AC1C0000}"/>
    <cellStyle name="Normal 2 54 2 2 4" xfId="5465" xr:uid="{00000000-0005-0000-0000-0000AD1C0000}"/>
    <cellStyle name="Normal 2 54 2 2 4 2" xfId="23236" xr:uid="{00000000-0005-0000-0000-0000AE1C0000}"/>
    <cellStyle name="Normal 2 54 2 2 5" xfId="5466" xr:uid="{00000000-0005-0000-0000-0000AF1C0000}"/>
    <cellStyle name="Normal 2 54 2 2 5 2" xfId="23237" xr:uid="{00000000-0005-0000-0000-0000B01C0000}"/>
    <cellStyle name="Normal 2 54 2 2 6" xfId="5467" xr:uid="{00000000-0005-0000-0000-0000B11C0000}"/>
    <cellStyle name="Normal 2 54 2 2 6 2" xfId="23238" xr:uid="{00000000-0005-0000-0000-0000B21C0000}"/>
    <cellStyle name="Normal 2 54 2 2 7" xfId="5468" xr:uid="{00000000-0005-0000-0000-0000B31C0000}"/>
    <cellStyle name="Normal 2 54 2 2 7 2" xfId="23239" xr:uid="{00000000-0005-0000-0000-0000B41C0000}"/>
    <cellStyle name="Normal 2 54 2 2 8" xfId="5469" xr:uid="{00000000-0005-0000-0000-0000B51C0000}"/>
    <cellStyle name="Normal 2 54 2 2 8 2" xfId="23240" xr:uid="{00000000-0005-0000-0000-0000B61C0000}"/>
    <cellStyle name="Normal 2 54 2 2 9" xfId="5470" xr:uid="{00000000-0005-0000-0000-0000B71C0000}"/>
    <cellStyle name="Normal 2 54 2 2 9 2" xfId="23241" xr:uid="{00000000-0005-0000-0000-0000B81C0000}"/>
    <cellStyle name="Normal 2 54 2 3" xfId="5471" xr:uid="{00000000-0005-0000-0000-0000B91C0000}"/>
    <cellStyle name="Normal 2 54 2 3 2" xfId="23242" xr:uid="{00000000-0005-0000-0000-0000BA1C0000}"/>
    <cellStyle name="Normal 2 54 2 4" xfId="5472" xr:uid="{00000000-0005-0000-0000-0000BB1C0000}"/>
    <cellStyle name="Normal 2 54 2 4 2" xfId="23243" xr:uid="{00000000-0005-0000-0000-0000BC1C0000}"/>
    <cellStyle name="Normal 2 54 2 5" xfId="5473" xr:uid="{00000000-0005-0000-0000-0000BD1C0000}"/>
    <cellStyle name="Normal 2 54 2 5 2" xfId="23244" xr:uid="{00000000-0005-0000-0000-0000BE1C0000}"/>
    <cellStyle name="Normal 2 54 2 6" xfId="5474" xr:uid="{00000000-0005-0000-0000-0000BF1C0000}"/>
    <cellStyle name="Normal 2 54 2 6 2" xfId="23245" xr:uid="{00000000-0005-0000-0000-0000C01C0000}"/>
    <cellStyle name="Normal 2 54 2 7" xfId="5475" xr:uid="{00000000-0005-0000-0000-0000C11C0000}"/>
    <cellStyle name="Normal 2 54 2 7 2" xfId="23246" xr:uid="{00000000-0005-0000-0000-0000C21C0000}"/>
    <cellStyle name="Normal 2 54 2 8" xfId="5476" xr:uid="{00000000-0005-0000-0000-0000C31C0000}"/>
    <cellStyle name="Normal 2 54 2 8 2" xfId="23247" xr:uid="{00000000-0005-0000-0000-0000C41C0000}"/>
    <cellStyle name="Normal 2 54 2 9" xfId="5477" xr:uid="{00000000-0005-0000-0000-0000C51C0000}"/>
    <cellStyle name="Normal 2 54 2 9 2" xfId="23248" xr:uid="{00000000-0005-0000-0000-0000C61C0000}"/>
    <cellStyle name="Normal 2 54 20" xfId="5478" xr:uid="{00000000-0005-0000-0000-0000C71C0000}"/>
    <cellStyle name="Normal 2 54 20 2" xfId="23249" xr:uid="{00000000-0005-0000-0000-0000C81C0000}"/>
    <cellStyle name="Normal 2 54 21" xfId="5479" xr:uid="{00000000-0005-0000-0000-0000C91C0000}"/>
    <cellStyle name="Normal 2 54 21 2" xfId="23250" xr:uid="{00000000-0005-0000-0000-0000CA1C0000}"/>
    <cellStyle name="Normal 2 54 22" xfId="5480" xr:uid="{00000000-0005-0000-0000-0000CB1C0000}"/>
    <cellStyle name="Normal 2 54 22 2" xfId="23251" xr:uid="{00000000-0005-0000-0000-0000CC1C0000}"/>
    <cellStyle name="Normal 2 54 23" xfId="5481" xr:uid="{00000000-0005-0000-0000-0000CD1C0000}"/>
    <cellStyle name="Normal 2 54 23 2" xfId="23252" xr:uid="{00000000-0005-0000-0000-0000CE1C0000}"/>
    <cellStyle name="Normal 2 54 24" xfId="23197" xr:uid="{00000000-0005-0000-0000-0000CF1C0000}"/>
    <cellStyle name="Normal 2 54 3" xfId="5482" xr:uid="{00000000-0005-0000-0000-0000D01C0000}"/>
    <cellStyle name="Normal 2 54 3 10" xfId="5483" xr:uid="{00000000-0005-0000-0000-0000D11C0000}"/>
    <cellStyle name="Normal 2 54 3 10 2" xfId="23254" xr:uid="{00000000-0005-0000-0000-0000D21C0000}"/>
    <cellStyle name="Normal 2 54 3 11" xfId="5484" xr:uid="{00000000-0005-0000-0000-0000D31C0000}"/>
    <cellStyle name="Normal 2 54 3 11 2" xfId="23255" xr:uid="{00000000-0005-0000-0000-0000D41C0000}"/>
    <cellStyle name="Normal 2 54 3 12" xfId="5485" xr:uid="{00000000-0005-0000-0000-0000D51C0000}"/>
    <cellStyle name="Normal 2 54 3 12 2" xfId="23256" xr:uid="{00000000-0005-0000-0000-0000D61C0000}"/>
    <cellStyle name="Normal 2 54 3 13" xfId="5486" xr:uid="{00000000-0005-0000-0000-0000D71C0000}"/>
    <cellStyle name="Normal 2 54 3 13 2" xfId="23257" xr:uid="{00000000-0005-0000-0000-0000D81C0000}"/>
    <cellStyle name="Normal 2 54 3 14" xfId="5487" xr:uid="{00000000-0005-0000-0000-0000D91C0000}"/>
    <cellStyle name="Normal 2 54 3 14 2" xfId="23258" xr:uid="{00000000-0005-0000-0000-0000DA1C0000}"/>
    <cellStyle name="Normal 2 54 3 15" xfId="5488" xr:uid="{00000000-0005-0000-0000-0000DB1C0000}"/>
    <cellStyle name="Normal 2 54 3 15 2" xfId="23259" xr:uid="{00000000-0005-0000-0000-0000DC1C0000}"/>
    <cellStyle name="Normal 2 54 3 16" xfId="23253" xr:uid="{00000000-0005-0000-0000-0000DD1C0000}"/>
    <cellStyle name="Normal 2 54 3 2" xfId="5489" xr:uid="{00000000-0005-0000-0000-0000DE1C0000}"/>
    <cellStyle name="Normal 2 54 3 2 10" xfId="5490" xr:uid="{00000000-0005-0000-0000-0000DF1C0000}"/>
    <cellStyle name="Normal 2 54 3 2 10 2" xfId="23261" xr:uid="{00000000-0005-0000-0000-0000E01C0000}"/>
    <cellStyle name="Normal 2 54 3 2 11" xfId="5491" xr:uid="{00000000-0005-0000-0000-0000E11C0000}"/>
    <cellStyle name="Normal 2 54 3 2 11 2" xfId="23262" xr:uid="{00000000-0005-0000-0000-0000E21C0000}"/>
    <cellStyle name="Normal 2 54 3 2 12" xfId="5492" xr:uid="{00000000-0005-0000-0000-0000E31C0000}"/>
    <cellStyle name="Normal 2 54 3 2 12 2" xfId="23263" xr:uid="{00000000-0005-0000-0000-0000E41C0000}"/>
    <cellStyle name="Normal 2 54 3 2 13" xfId="5493" xr:uid="{00000000-0005-0000-0000-0000E51C0000}"/>
    <cellStyle name="Normal 2 54 3 2 13 2" xfId="23264" xr:uid="{00000000-0005-0000-0000-0000E61C0000}"/>
    <cellStyle name="Normal 2 54 3 2 14" xfId="5494" xr:uid="{00000000-0005-0000-0000-0000E71C0000}"/>
    <cellStyle name="Normal 2 54 3 2 14 2" xfId="23265" xr:uid="{00000000-0005-0000-0000-0000E81C0000}"/>
    <cellStyle name="Normal 2 54 3 2 15" xfId="23260" xr:uid="{00000000-0005-0000-0000-0000E91C0000}"/>
    <cellStyle name="Normal 2 54 3 2 2" xfId="5495" xr:uid="{00000000-0005-0000-0000-0000EA1C0000}"/>
    <cellStyle name="Normal 2 54 3 2 2 2" xfId="23266" xr:uid="{00000000-0005-0000-0000-0000EB1C0000}"/>
    <cellStyle name="Normal 2 54 3 2 3" xfId="5496" xr:uid="{00000000-0005-0000-0000-0000EC1C0000}"/>
    <cellStyle name="Normal 2 54 3 2 3 2" xfId="23267" xr:uid="{00000000-0005-0000-0000-0000ED1C0000}"/>
    <cellStyle name="Normal 2 54 3 2 4" xfId="5497" xr:uid="{00000000-0005-0000-0000-0000EE1C0000}"/>
    <cellStyle name="Normal 2 54 3 2 4 2" xfId="23268" xr:uid="{00000000-0005-0000-0000-0000EF1C0000}"/>
    <cellStyle name="Normal 2 54 3 2 5" xfId="5498" xr:uid="{00000000-0005-0000-0000-0000F01C0000}"/>
    <cellStyle name="Normal 2 54 3 2 5 2" xfId="23269" xr:uid="{00000000-0005-0000-0000-0000F11C0000}"/>
    <cellStyle name="Normal 2 54 3 2 6" xfId="5499" xr:uid="{00000000-0005-0000-0000-0000F21C0000}"/>
    <cellStyle name="Normal 2 54 3 2 6 2" xfId="23270" xr:uid="{00000000-0005-0000-0000-0000F31C0000}"/>
    <cellStyle name="Normal 2 54 3 2 7" xfId="5500" xr:uid="{00000000-0005-0000-0000-0000F41C0000}"/>
    <cellStyle name="Normal 2 54 3 2 7 2" xfId="23271" xr:uid="{00000000-0005-0000-0000-0000F51C0000}"/>
    <cellStyle name="Normal 2 54 3 2 8" xfId="5501" xr:uid="{00000000-0005-0000-0000-0000F61C0000}"/>
    <cellStyle name="Normal 2 54 3 2 8 2" xfId="23272" xr:uid="{00000000-0005-0000-0000-0000F71C0000}"/>
    <cellStyle name="Normal 2 54 3 2 9" xfId="5502" xr:uid="{00000000-0005-0000-0000-0000F81C0000}"/>
    <cellStyle name="Normal 2 54 3 2 9 2" xfId="23273" xr:uid="{00000000-0005-0000-0000-0000F91C0000}"/>
    <cellStyle name="Normal 2 54 3 3" xfId="5503" xr:uid="{00000000-0005-0000-0000-0000FA1C0000}"/>
    <cellStyle name="Normal 2 54 3 3 2" xfId="23274" xr:uid="{00000000-0005-0000-0000-0000FB1C0000}"/>
    <cellStyle name="Normal 2 54 3 4" xfId="5504" xr:uid="{00000000-0005-0000-0000-0000FC1C0000}"/>
    <cellStyle name="Normal 2 54 3 4 2" xfId="23275" xr:uid="{00000000-0005-0000-0000-0000FD1C0000}"/>
    <cellStyle name="Normal 2 54 3 5" xfId="5505" xr:uid="{00000000-0005-0000-0000-0000FE1C0000}"/>
    <cellStyle name="Normal 2 54 3 5 2" xfId="23276" xr:uid="{00000000-0005-0000-0000-0000FF1C0000}"/>
    <cellStyle name="Normal 2 54 3 6" xfId="5506" xr:uid="{00000000-0005-0000-0000-0000001D0000}"/>
    <cellStyle name="Normal 2 54 3 6 2" xfId="23277" xr:uid="{00000000-0005-0000-0000-0000011D0000}"/>
    <cellStyle name="Normal 2 54 3 7" xfId="5507" xr:uid="{00000000-0005-0000-0000-0000021D0000}"/>
    <cellStyle name="Normal 2 54 3 7 2" xfId="23278" xr:uid="{00000000-0005-0000-0000-0000031D0000}"/>
    <cellStyle name="Normal 2 54 3 8" xfId="5508" xr:uid="{00000000-0005-0000-0000-0000041D0000}"/>
    <cellStyle name="Normal 2 54 3 8 2" xfId="23279" xr:uid="{00000000-0005-0000-0000-0000051D0000}"/>
    <cellStyle name="Normal 2 54 3 9" xfId="5509" xr:uid="{00000000-0005-0000-0000-0000061D0000}"/>
    <cellStyle name="Normal 2 54 3 9 2" xfId="23280" xr:uid="{00000000-0005-0000-0000-0000071D0000}"/>
    <cellStyle name="Normal 2 54 4" xfId="5510" xr:uid="{00000000-0005-0000-0000-0000081D0000}"/>
    <cellStyle name="Normal 2 54 4 10" xfId="5511" xr:uid="{00000000-0005-0000-0000-0000091D0000}"/>
    <cellStyle name="Normal 2 54 4 10 2" xfId="23282" xr:uid="{00000000-0005-0000-0000-00000A1D0000}"/>
    <cellStyle name="Normal 2 54 4 11" xfId="5512" xr:uid="{00000000-0005-0000-0000-00000B1D0000}"/>
    <cellStyle name="Normal 2 54 4 11 2" xfId="23283" xr:uid="{00000000-0005-0000-0000-00000C1D0000}"/>
    <cellStyle name="Normal 2 54 4 12" xfId="5513" xr:uid="{00000000-0005-0000-0000-00000D1D0000}"/>
    <cellStyle name="Normal 2 54 4 12 2" xfId="23284" xr:uid="{00000000-0005-0000-0000-00000E1D0000}"/>
    <cellStyle name="Normal 2 54 4 13" xfId="5514" xr:uid="{00000000-0005-0000-0000-00000F1D0000}"/>
    <cellStyle name="Normal 2 54 4 13 2" xfId="23285" xr:uid="{00000000-0005-0000-0000-0000101D0000}"/>
    <cellStyle name="Normal 2 54 4 14" xfId="5515" xr:uid="{00000000-0005-0000-0000-0000111D0000}"/>
    <cellStyle name="Normal 2 54 4 14 2" xfId="23286" xr:uid="{00000000-0005-0000-0000-0000121D0000}"/>
    <cellStyle name="Normal 2 54 4 15" xfId="5516" xr:uid="{00000000-0005-0000-0000-0000131D0000}"/>
    <cellStyle name="Normal 2 54 4 15 2" xfId="23287" xr:uid="{00000000-0005-0000-0000-0000141D0000}"/>
    <cellStyle name="Normal 2 54 4 16" xfId="23281" xr:uid="{00000000-0005-0000-0000-0000151D0000}"/>
    <cellStyle name="Normal 2 54 4 2" xfId="5517" xr:uid="{00000000-0005-0000-0000-0000161D0000}"/>
    <cellStyle name="Normal 2 54 4 2 10" xfId="5518" xr:uid="{00000000-0005-0000-0000-0000171D0000}"/>
    <cellStyle name="Normal 2 54 4 2 10 2" xfId="23289" xr:uid="{00000000-0005-0000-0000-0000181D0000}"/>
    <cellStyle name="Normal 2 54 4 2 11" xfId="5519" xr:uid="{00000000-0005-0000-0000-0000191D0000}"/>
    <cellStyle name="Normal 2 54 4 2 11 2" xfId="23290" xr:uid="{00000000-0005-0000-0000-00001A1D0000}"/>
    <cellStyle name="Normal 2 54 4 2 12" xfId="5520" xr:uid="{00000000-0005-0000-0000-00001B1D0000}"/>
    <cellStyle name="Normal 2 54 4 2 12 2" xfId="23291" xr:uid="{00000000-0005-0000-0000-00001C1D0000}"/>
    <cellStyle name="Normal 2 54 4 2 13" xfId="5521" xr:uid="{00000000-0005-0000-0000-00001D1D0000}"/>
    <cellStyle name="Normal 2 54 4 2 13 2" xfId="23292" xr:uid="{00000000-0005-0000-0000-00001E1D0000}"/>
    <cellStyle name="Normal 2 54 4 2 14" xfId="5522" xr:uid="{00000000-0005-0000-0000-00001F1D0000}"/>
    <cellStyle name="Normal 2 54 4 2 14 2" xfId="23293" xr:uid="{00000000-0005-0000-0000-0000201D0000}"/>
    <cellStyle name="Normal 2 54 4 2 15" xfId="23288" xr:uid="{00000000-0005-0000-0000-0000211D0000}"/>
    <cellStyle name="Normal 2 54 4 2 2" xfId="5523" xr:uid="{00000000-0005-0000-0000-0000221D0000}"/>
    <cellStyle name="Normal 2 54 4 2 2 2" xfId="23294" xr:uid="{00000000-0005-0000-0000-0000231D0000}"/>
    <cellStyle name="Normal 2 54 4 2 3" xfId="5524" xr:uid="{00000000-0005-0000-0000-0000241D0000}"/>
    <cellStyle name="Normal 2 54 4 2 3 2" xfId="23295" xr:uid="{00000000-0005-0000-0000-0000251D0000}"/>
    <cellStyle name="Normal 2 54 4 2 4" xfId="5525" xr:uid="{00000000-0005-0000-0000-0000261D0000}"/>
    <cellStyle name="Normal 2 54 4 2 4 2" xfId="23296" xr:uid="{00000000-0005-0000-0000-0000271D0000}"/>
    <cellStyle name="Normal 2 54 4 2 5" xfId="5526" xr:uid="{00000000-0005-0000-0000-0000281D0000}"/>
    <cellStyle name="Normal 2 54 4 2 5 2" xfId="23297" xr:uid="{00000000-0005-0000-0000-0000291D0000}"/>
    <cellStyle name="Normal 2 54 4 2 6" xfId="5527" xr:uid="{00000000-0005-0000-0000-00002A1D0000}"/>
    <cellStyle name="Normal 2 54 4 2 6 2" xfId="23298" xr:uid="{00000000-0005-0000-0000-00002B1D0000}"/>
    <cellStyle name="Normal 2 54 4 2 7" xfId="5528" xr:uid="{00000000-0005-0000-0000-00002C1D0000}"/>
    <cellStyle name="Normal 2 54 4 2 7 2" xfId="23299" xr:uid="{00000000-0005-0000-0000-00002D1D0000}"/>
    <cellStyle name="Normal 2 54 4 2 8" xfId="5529" xr:uid="{00000000-0005-0000-0000-00002E1D0000}"/>
    <cellStyle name="Normal 2 54 4 2 8 2" xfId="23300" xr:uid="{00000000-0005-0000-0000-00002F1D0000}"/>
    <cellStyle name="Normal 2 54 4 2 9" xfId="5530" xr:uid="{00000000-0005-0000-0000-0000301D0000}"/>
    <cellStyle name="Normal 2 54 4 2 9 2" xfId="23301" xr:uid="{00000000-0005-0000-0000-0000311D0000}"/>
    <cellStyle name="Normal 2 54 4 3" xfId="5531" xr:uid="{00000000-0005-0000-0000-0000321D0000}"/>
    <cellStyle name="Normal 2 54 4 3 2" xfId="23302" xr:uid="{00000000-0005-0000-0000-0000331D0000}"/>
    <cellStyle name="Normal 2 54 4 4" xfId="5532" xr:uid="{00000000-0005-0000-0000-0000341D0000}"/>
    <cellStyle name="Normal 2 54 4 4 2" xfId="23303" xr:uid="{00000000-0005-0000-0000-0000351D0000}"/>
    <cellStyle name="Normal 2 54 4 5" xfId="5533" xr:uid="{00000000-0005-0000-0000-0000361D0000}"/>
    <cellStyle name="Normal 2 54 4 5 2" xfId="23304" xr:uid="{00000000-0005-0000-0000-0000371D0000}"/>
    <cellStyle name="Normal 2 54 4 6" xfId="5534" xr:uid="{00000000-0005-0000-0000-0000381D0000}"/>
    <cellStyle name="Normal 2 54 4 6 2" xfId="23305" xr:uid="{00000000-0005-0000-0000-0000391D0000}"/>
    <cellStyle name="Normal 2 54 4 7" xfId="5535" xr:uid="{00000000-0005-0000-0000-00003A1D0000}"/>
    <cellStyle name="Normal 2 54 4 7 2" xfId="23306" xr:uid="{00000000-0005-0000-0000-00003B1D0000}"/>
    <cellStyle name="Normal 2 54 4 8" xfId="5536" xr:uid="{00000000-0005-0000-0000-00003C1D0000}"/>
    <cellStyle name="Normal 2 54 4 8 2" xfId="23307" xr:uid="{00000000-0005-0000-0000-00003D1D0000}"/>
    <cellStyle name="Normal 2 54 4 9" xfId="5537" xr:uid="{00000000-0005-0000-0000-00003E1D0000}"/>
    <cellStyle name="Normal 2 54 4 9 2" xfId="23308" xr:uid="{00000000-0005-0000-0000-00003F1D0000}"/>
    <cellStyle name="Normal 2 54 5" xfId="5538" xr:uid="{00000000-0005-0000-0000-0000401D0000}"/>
    <cellStyle name="Normal 2 54 5 10" xfId="5539" xr:uid="{00000000-0005-0000-0000-0000411D0000}"/>
    <cellStyle name="Normal 2 54 5 10 2" xfId="23310" xr:uid="{00000000-0005-0000-0000-0000421D0000}"/>
    <cellStyle name="Normal 2 54 5 11" xfId="5540" xr:uid="{00000000-0005-0000-0000-0000431D0000}"/>
    <cellStyle name="Normal 2 54 5 11 2" xfId="23311" xr:uid="{00000000-0005-0000-0000-0000441D0000}"/>
    <cellStyle name="Normal 2 54 5 12" xfId="5541" xr:uid="{00000000-0005-0000-0000-0000451D0000}"/>
    <cellStyle name="Normal 2 54 5 12 2" xfId="23312" xr:uid="{00000000-0005-0000-0000-0000461D0000}"/>
    <cellStyle name="Normal 2 54 5 13" xfId="5542" xr:uid="{00000000-0005-0000-0000-0000471D0000}"/>
    <cellStyle name="Normal 2 54 5 13 2" xfId="23313" xr:uid="{00000000-0005-0000-0000-0000481D0000}"/>
    <cellStyle name="Normal 2 54 5 14" xfId="5543" xr:uid="{00000000-0005-0000-0000-0000491D0000}"/>
    <cellStyle name="Normal 2 54 5 14 2" xfId="23314" xr:uid="{00000000-0005-0000-0000-00004A1D0000}"/>
    <cellStyle name="Normal 2 54 5 15" xfId="23309" xr:uid="{00000000-0005-0000-0000-00004B1D0000}"/>
    <cellStyle name="Normal 2 54 5 2" xfId="5544" xr:uid="{00000000-0005-0000-0000-00004C1D0000}"/>
    <cellStyle name="Normal 2 54 5 2 2" xfId="23315" xr:uid="{00000000-0005-0000-0000-00004D1D0000}"/>
    <cellStyle name="Normal 2 54 5 3" xfId="5545" xr:uid="{00000000-0005-0000-0000-00004E1D0000}"/>
    <cellStyle name="Normal 2 54 5 3 2" xfId="23316" xr:uid="{00000000-0005-0000-0000-00004F1D0000}"/>
    <cellStyle name="Normal 2 54 5 4" xfId="5546" xr:uid="{00000000-0005-0000-0000-0000501D0000}"/>
    <cellStyle name="Normal 2 54 5 4 2" xfId="23317" xr:uid="{00000000-0005-0000-0000-0000511D0000}"/>
    <cellStyle name="Normal 2 54 5 5" xfId="5547" xr:uid="{00000000-0005-0000-0000-0000521D0000}"/>
    <cellStyle name="Normal 2 54 5 5 2" xfId="23318" xr:uid="{00000000-0005-0000-0000-0000531D0000}"/>
    <cellStyle name="Normal 2 54 5 6" xfId="5548" xr:uid="{00000000-0005-0000-0000-0000541D0000}"/>
    <cellStyle name="Normal 2 54 5 6 2" xfId="23319" xr:uid="{00000000-0005-0000-0000-0000551D0000}"/>
    <cellStyle name="Normal 2 54 5 7" xfId="5549" xr:uid="{00000000-0005-0000-0000-0000561D0000}"/>
    <cellStyle name="Normal 2 54 5 7 2" xfId="23320" xr:uid="{00000000-0005-0000-0000-0000571D0000}"/>
    <cellStyle name="Normal 2 54 5 8" xfId="5550" xr:uid="{00000000-0005-0000-0000-0000581D0000}"/>
    <cellStyle name="Normal 2 54 5 8 2" xfId="23321" xr:uid="{00000000-0005-0000-0000-0000591D0000}"/>
    <cellStyle name="Normal 2 54 5 9" xfId="5551" xr:uid="{00000000-0005-0000-0000-00005A1D0000}"/>
    <cellStyle name="Normal 2 54 5 9 2" xfId="23322" xr:uid="{00000000-0005-0000-0000-00005B1D0000}"/>
    <cellStyle name="Normal 2 54 6" xfId="5552" xr:uid="{00000000-0005-0000-0000-00005C1D0000}"/>
    <cellStyle name="Normal 2 54 6 10" xfId="5553" xr:uid="{00000000-0005-0000-0000-00005D1D0000}"/>
    <cellStyle name="Normal 2 54 6 10 2" xfId="23324" xr:uid="{00000000-0005-0000-0000-00005E1D0000}"/>
    <cellStyle name="Normal 2 54 6 11" xfId="5554" xr:uid="{00000000-0005-0000-0000-00005F1D0000}"/>
    <cellStyle name="Normal 2 54 6 11 2" xfId="23325" xr:uid="{00000000-0005-0000-0000-0000601D0000}"/>
    <cellStyle name="Normal 2 54 6 12" xfId="5555" xr:uid="{00000000-0005-0000-0000-0000611D0000}"/>
    <cellStyle name="Normal 2 54 6 12 2" xfId="23326" xr:uid="{00000000-0005-0000-0000-0000621D0000}"/>
    <cellStyle name="Normal 2 54 6 13" xfId="5556" xr:uid="{00000000-0005-0000-0000-0000631D0000}"/>
    <cellStyle name="Normal 2 54 6 13 2" xfId="23327" xr:uid="{00000000-0005-0000-0000-0000641D0000}"/>
    <cellStyle name="Normal 2 54 6 14" xfId="5557" xr:uid="{00000000-0005-0000-0000-0000651D0000}"/>
    <cellStyle name="Normal 2 54 6 14 2" xfId="23328" xr:uid="{00000000-0005-0000-0000-0000661D0000}"/>
    <cellStyle name="Normal 2 54 6 15" xfId="23323" xr:uid="{00000000-0005-0000-0000-0000671D0000}"/>
    <cellStyle name="Normal 2 54 6 2" xfId="5558" xr:uid="{00000000-0005-0000-0000-0000681D0000}"/>
    <cellStyle name="Normal 2 54 6 2 2" xfId="23329" xr:uid="{00000000-0005-0000-0000-0000691D0000}"/>
    <cellStyle name="Normal 2 54 6 3" xfId="5559" xr:uid="{00000000-0005-0000-0000-00006A1D0000}"/>
    <cellStyle name="Normal 2 54 6 3 2" xfId="23330" xr:uid="{00000000-0005-0000-0000-00006B1D0000}"/>
    <cellStyle name="Normal 2 54 6 4" xfId="5560" xr:uid="{00000000-0005-0000-0000-00006C1D0000}"/>
    <cellStyle name="Normal 2 54 6 4 2" xfId="23331" xr:uid="{00000000-0005-0000-0000-00006D1D0000}"/>
    <cellStyle name="Normal 2 54 6 5" xfId="5561" xr:uid="{00000000-0005-0000-0000-00006E1D0000}"/>
    <cellStyle name="Normal 2 54 6 5 2" xfId="23332" xr:uid="{00000000-0005-0000-0000-00006F1D0000}"/>
    <cellStyle name="Normal 2 54 6 6" xfId="5562" xr:uid="{00000000-0005-0000-0000-0000701D0000}"/>
    <cellStyle name="Normal 2 54 6 6 2" xfId="23333" xr:uid="{00000000-0005-0000-0000-0000711D0000}"/>
    <cellStyle name="Normal 2 54 6 7" xfId="5563" xr:uid="{00000000-0005-0000-0000-0000721D0000}"/>
    <cellStyle name="Normal 2 54 6 7 2" xfId="23334" xr:uid="{00000000-0005-0000-0000-0000731D0000}"/>
    <cellStyle name="Normal 2 54 6 8" xfId="5564" xr:uid="{00000000-0005-0000-0000-0000741D0000}"/>
    <cellStyle name="Normal 2 54 6 8 2" xfId="23335" xr:uid="{00000000-0005-0000-0000-0000751D0000}"/>
    <cellStyle name="Normal 2 54 6 9" xfId="5565" xr:uid="{00000000-0005-0000-0000-0000761D0000}"/>
    <cellStyle name="Normal 2 54 6 9 2" xfId="23336" xr:uid="{00000000-0005-0000-0000-0000771D0000}"/>
    <cellStyle name="Normal 2 54 7" xfId="5566" xr:uid="{00000000-0005-0000-0000-0000781D0000}"/>
    <cellStyle name="Normal 2 54 7 10" xfId="5567" xr:uid="{00000000-0005-0000-0000-0000791D0000}"/>
    <cellStyle name="Normal 2 54 7 10 2" xfId="23338" xr:uid="{00000000-0005-0000-0000-00007A1D0000}"/>
    <cellStyle name="Normal 2 54 7 11" xfId="5568" xr:uid="{00000000-0005-0000-0000-00007B1D0000}"/>
    <cellStyle name="Normal 2 54 7 11 2" xfId="23339" xr:uid="{00000000-0005-0000-0000-00007C1D0000}"/>
    <cellStyle name="Normal 2 54 7 12" xfId="5569" xr:uid="{00000000-0005-0000-0000-00007D1D0000}"/>
    <cellStyle name="Normal 2 54 7 12 2" xfId="23340" xr:uid="{00000000-0005-0000-0000-00007E1D0000}"/>
    <cellStyle name="Normal 2 54 7 13" xfId="5570" xr:uid="{00000000-0005-0000-0000-00007F1D0000}"/>
    <cellStyle name="Normal 2 54 7 13 2" xfId="23341" xr:uid="{00000000-0005-0000-0000-0000801D0000}"/>
    <cellStyle name="Normal 2 54 7 14" xfId="5571" xr:uid="{00000000-0005-0000-0000-0000811D0000}"/>
    <cellStyle name="Normal 2 54 7 14 2" xfId="23342" xr:uid="{00000000-0005-0000-0000-0000821D0000}"/>
    <cellStyle name="Normal 2 54 7 15" xfId="23337" xr:uid="{00000000-0005-0000-0000-0000831D0000}"/>
    <cellStyle name="Normal 2 54 7 2" xfId="5572" xr:uid="{00000000-0005-0000-0000-0000841D0000}"/>
    <cellStyle name="Normal 2 54 7 2 2" xfId="23343" xr:uid="{00000000-0005-0000-0000-0000851D0000}"/>
    <cellStyle name="Normal 2 54 7 3" xfId="5573" xr:uid="{00000000-0005-0000-0000-0000861D0000}"/>
    <cellStyle name="Normal 2 54 7 3 2" xfId="23344" xr:uid="{00000000-0005-0000-0000-0000871D0000}"/>
    <cellStyle name="Normal 2 54 7 4" xfId="5574" xr:uid="{00000000-0005-0000-0000-0000881D0000}"/>
    <cellStyle name="Normal 2 54 7 4 2" xfId="23345" xr:uid="{00000000-0005-0000-0000-0000891D0000}"/>
    <cellStyle name="Normal 2 54 7 5" xfId="5575" xr:uid="{00000000-0005-0000-0000-00008A1D0000}"/>
    <cellStyle name="Normal 2 54 7 5 2" xfId="23346" xr:uid="{00000000-0005-0000-0000-00008B1D0000}"/>
    <cellStyle name="Normal 2 54 7 6" xfId="5576" xr:uid="{00000000-0005-0000-0000-00008C1D0000}"/>
    <cellStyle name="Normal 2 54 7 6 2" xfId="23347" xr:uid="{00000000-0005-0000-0000-00008D1D0000}"/>
    <cellStyle name="Normal 2 54 7 7" xfId="5577" xr:uid="{00000000-0005-0000-0000-00008E1D0000}"/>
    <cellStyle name="Normal 2 54 7 7 2" xfId="23348" xr:uid="{00000000-0005-0000-0000-00008F1D0000}"/>
    <cellStyle name="Normal 2 54 7 8" xfId="5578" xr:uid="{00000000-0005-0000-0000-0000901D0000}"/>
    <cellStyle name="Normal 2 54 7 8 2" xfId="23349" xr:uid="{00000000-0005-0000-0000-0000911D0000}"/>
    <cellStyle name="Normal 2 54 7 9" xfId="5579" xr:uid="{00000000-0005-0000-0000-0000921D0000}"/>
    <cellStyle name="Normal 2 54 7 9 2" xfId="23350" xr:uid="{00000000-0005-0000-0000-0000931D0000}"/>
    <cellStyle name="Normal 2 54 8" xfId="5580" xr:uid="{00000000-0005-0000-0000-0000941D0000}"/>
    <cellStyle name="Normal 2 54 8 10" xfId="5581" xr:uid="{00000000-0005-0000-0000-0000951D0000}"/>
    <cellStyle name="Normal 2 54 8 10 2" xfId="23352" xr:uid="{00000000-0005-0000-0000-0000961D0000}"/>
    <cellStyle name="Normal 2 54 8 11" xfId="5582" xr:uid="{00000000-0005-0000-0000-0000971D0000}"/>
    <cellStyle name="Normal 2 54 8 11 2" xfId="23353" xr:uid="{00000000-0005-0000-0000-0000981D0000}"/>
    <cellStyle name="Normal 2 54 8 12" xfId="5583" xr:uid="{00000000-0005-0000-0000-0000991D0000}"/>
    <cellStyle name="Normal 2 54 8 12 2" xfId="23354" xr:uid="{00000000-0005-0000-0000-00009A1D0000}"/>
    <cellStyle name="Normal 2 54 8 13" xfId="5584" xr:uid="{00000000-0005-0000-0000-00009B1D0000}"/>
    <cellStyle name="Normal 2 54 8 13 2" xfId="23355" xr:uid="{00000000-0005-0000-0000-00009C1D0000}"/>
    <cellStyle name="Normal 2 54 8 14" xfId="5585" xr:uid="{00000000-0005-0000-0000-00009D1D0000}"/>
    <cellStyle name="Normal 2 54 8 14 2" xfId="23356" xr:uid="{00000000-0005-0000-0000-00009E1D0000}"/>
    <cellStyle name="Normal 2 54 8 15" xfId="23351" xr:uid="{00000000-0005-0000-0000-00009F1D0000}"/>
    <cellStyle name="Normal 2 54 8 2" xfId="5586" xr:uid="{00000000-0005-0000-0000-0000A01D0000}"/>
    <cellStyle name="Normal 2 54 8 2 2" xfId="23357" xr:uid="{00000000-0005-0000-0000-0000A11D0000}"/>
    <cellStyle name="Normal 2 54 8 3" xfId="5587" xr:uid="{00000000-0005-0000-0000-0000A21D0000}"/>
    <cellStyle name="Normal 2 54 8 3 2" xfId="23358" xr:uid="{00000000-0005-0000-0000-0000A31D0000}"/>
    <cellStyle name="Normal 2 54 8 4" xfId="5588" xr:uid="{00000000-0005-0000-0000-0000A41D0000}"/>
    <cellStyle name="Normal 2 54 8 4 2" xfId="23359" xr:uid="{00000000-0005-0000-0000-0000A51D0000}"/>
    <cellStyle name="Normal 2 54 8 5" xfId="5589" xr:uid="{00000000-0005-0000-0000-0000A61D0000}"/>
    <cellStyle name="Normal 2 54 8 5 2" xfId="23360" xr:uid="{00000000-0005-0000-0000-0000A71D0000}"/>
    <cellStyle name="Normal 2 54 8 6" xfId="5590" xr:uid="{00000000-0005-0000-0000-0000A81D0000}"/>
    <cellStyle name="Normal 2 54 8 6 2" xfId="23361" xr:uid="{00000000-0005-0000-0000-0000A91D0000}"/>
    <cellStyle name="Normal 2 54 8 7" xfId="5591" xr:uid="{00000000-0005-0000-0000-0000AA1D0000}"/>
    <cellStyle name="Normal 2 54 8 7 2" xfId="23362" xr:uid="{00000000-0005-0000-0000-0000AB1D0000}"/>
    <cellStyle name="Normal 2 54 8 8" xfId="5592" xr:uid="{00000000-0005-0000-0000-0000AC1D0000}"/>
    <cellStyle name="Normal 2 54 8 8 2" xfId="23363" xr:uid="{00000000-0005-0000-0000-0000AD1D0000}"/>
    <cellStyle name="Normal 2 54 8 9" xfId="5593" xr:uid="{00000000-0005-0000-0000-0000AE1D0000}"/>
    <cellStyle name="Normal 2 54 8 9 2" xfId="23364" xr:uid="{00000000-0005-0000-0000-0000AF1D0000}"/>
    <cellStyle name="Normal 2 54 9" xfId="5594" xr:uid="{00000000-0005-0000-0000-0000B01D0000}"/>
    <cellStyle name="Normal 2 54 9 10" xfId="5595" xr:uid="{00000000-0005-0000-0000-0000B11D0000}"/>
    <cellStyle name="Normal 2 54 9 10 2" xfId="23366" xr:uid="{00000000-0005-0000-0000-0000B21D0000}"/>
    <cellStyle name="Normal 2 54 9 11" xfId="5596" xr:uid="{00000000-0005-0000-0000-0000B31D0000}"/>
    <cellStyle name="Normal 2 54 9 11 2" xfId="23367" xr:uid="{00000000-0005-0000-0000-0000B41D0000}"/>
    <cellStyle name="Normal 2 54 9 12" xfId="5597" xr:uid="{00000000-0005-0000-0000-0000B51D0000}"/>
    <cellStyle name="Normal 2 54 9 12 2" xfId="23368" xr:uid="{00000000-0005-0000-0000-0000B61D0000}"/>
    <cellStyle name="Normal 2 54 9 13" xfId="5598" xr:uid="{00000000-0005-0000-0000-0000B71D0000}"/>
    <cellStyle name="Normal 2 54 9 13 2" xfId="23369" xr:uid="{00000000-0005-0000-0000-0000B81D0000}"/>
    <cellStyle name="Normal 2 54 9 14" xfId="5599" xr:uid="{00000000-0005-0000-0000-0000B91D0000}"/>
    <cellStyle name="Normal 2 54 9 14 2" xfId="23370" xr:uid="{00000000-0005-0000-0000-0000BA1D0000}"/>
    <cellStyle name="Normal 2 54 9 15" xfId="23365" xr:uid="{00000000-0005-0000-0000-0000BB1D0000}"/>
    <cellStyle name="Normal 2 54 9 2" xfId="5600" xr:uid="{00000000-0005-0000-0000-0000BC1D0000}"/>
    <cellStyle name="Normal 2 54 9 2 2" xfId="23371" xr:uid="{00000000-0005-0000-0000-0000BD1D0000}"/>
    <cellStyle name="Normal 2 54 9 3" xfId="5601" xr:uid="{00000000-0005-0000-0000-0000BE1D0000}"/>
    <cellStyle name="Normal 2 54 9 3 2" xfId="23372" xr:uid="{00000000-0005-0000-0000-0000BF1D0000}"/>
    <cellStyle name="Normal 2 54 9 4" xfId="5602" xr:uid="{00000000-0005-0000-0000-0000C01D0000}"/>
    <cellStyle name="Normal 2 54 9 4 2" xfId="23373" xr:uid="{00000000-0005-0000-0000-0000C11D0000}"/>
    <cellStyle name="Normal 2 54 9 5" xfId="5603" xr:uid="{00000000-0005-0000-0000-0000C21D0000}"/>
    <cellStyle name="Normal 2 54 9 5 2" xfId="23374" xr:uid="{00000000-0005-0000-0000-0000C31D0000}"/>
    <cellStyle name="Normal 2 54 9 6" xfId="5604" xr:uid="{00000000-0005-0000-0000-0000C41D0000}"/>
    <cellStyle name="Normal 2 54 9 6 2" xfId="23375" xr:uid="{00000000-0005-0000-0000-0000C51D0000}"/>
    <cellStyle name="Normal 2 54 9 7" xfId="5605" xr:uid="{00000000-0005-0000-0000-0000C61D0000}"/>
    <cellStyle name="Normal 2 54 9 7 2" xfId="23376" xr:uid="{00000000-0005-0000-0000-0000C71D0000}"/>
    <cellStyle name="Normal 2 54 9 8" xfId="5606" xr:uid="{00000000-0005-0000-0000-0000C81D0000}"/>
    <cellStyle name="Normal 2 54 9 8 2" xfId="23377" xr:uid="{00000000-0005-0000-0000-0000C91D0000}"/>
    <cellStyle name="Normal 2 54 9 9" xfId="5607" xr:uid="{00000000-0005-0000-0000-0000CA1D0000}"/>
    <cellStyle name="Normal 2 54 9 9 2" xfId="23378" xr:uid="{00000000-0005-0000-0000-0000CB1D0000}"/>
    <cellStyle name="Normal 2 55" xfId="5608" xr:uid="{00000000-0005-0000-0000-0000CC1D0000}"/>
    <cellStyle name="Normal 2 55 10" xfId="5609" xr:uid="{00000000-0005-0000-0000-0000CD1D0000}"/>
    <cellStyle name="Normal 2 55 10 10" xfId="5610" xr:uid="{00000000-0005-0000-0000-0000CE1D0000}"/>
    <cellStyle name="Normal 2 55 10 10 2" xfId="23381" xr:uid="{00000000-0005-0000-0000-0000CF1D0000}"/>
    <cellStyle name="Normal 2 55 10 11" xfId="5611" xr:uid="{00000000-0005-0000-0000-0000D01D0000}"/>
    <cellStyle name="Normal 2 55 10 11 2" xfId="23382" xr:uid="{00000000-0005-0000-0000-0000D11D0000}"/>
    <cellStyle name="Normal 2 55 10 12" xfId="5612" xr:uid="{00000000-0005-0000-0000-0000D21D0000}"/>
    <cellStyle name="Normal 2 55 10 12 2" xfId="23383" xr:uid="{00000000-0005-0000-0000-0000D31D0000}"/>
    <cellStyle name="Normal 2 55 10 13" xfId="5613" xr:uid="{00000000-0005-0000-0000-0000D41D0000}"/>
    <cellStyle name="Normal 2 55 10 13 2" xfId="23384" xr:uid="{00000000-0005-0000-0000-0000D51D0000}"/>
    <cellStyle name="Normal 2 55 10 14" xfId="5614" xr:uid="{00000000-0005-0000-0000-0000D61D0000}"/>
    <cellStyle name="Normal 2 55 10 14 2" xfId="23385" xr:uid="{00000000-0005-0000-0000-0000D71D0000}"/>
    <cellStyle name="Normal 2 55 10 15" xfId="23380" xr:uid="{00000000-0005-0000-0000-0000D81D0000}"/>
    <cellStyle name="Normal 2 55 10 2" xfId="5615" xr:uid="{00000000-0005-0000-0000-0000D91D0000}"/>
    <cellStyle name="Normal 2 55 10 2 2" xfId="23386" xr:uid="{00000000-0005-0000-0000-0000DA1D0000}"/>
    <cellStyle name="Normal 2 55 10 3" xfId="5616" xr:uid="{00000000-0005-0000-0000-0000DB1D0000}"/>
    <cellStyle name="Normal 2 55 10 3 2" xfId="23387" xr:uid="{00000000-0005-0000-0000-0000DC1D0000}"/>
    <cellStyle name="Normal 2 55 10 4" xfId="5617" xr:uid="{00000000-0005-0000-0000-0000DD1D0000}"/>
    <cellStyle name="Normal 2 55 10 4 2" xfId="23388" xr:uid="{00000000-0005-0000-0000-0000DE1D0000}"/>
    <cellStyle name="Normal 2 55 10 5" xfId="5618" xr:uid="{00000000-0005-0000-0000-0000DF1D0000}"/>
    <cellStyle name="Normal 2 55 10 5 2" xfId="23389" xr:uid="{00000000-0005-0000-0000-0000E01D0000}"/>
    <cellStyle name="Normal 2 55 10 6" xfId="5619" xr:uid="{00000000-0005-0000-0000-0000E11D0000}"/>
    <cellStyle name="Normal 2 55 10 6 2" xfId="23390" xr:uid="{00000000-0005-0000-0000-0000E21D0000}"/>
    <cellStyle name="Normal 2 55 10 7" xfId="5620" xr:uid="{00000000-0005-0000-0000-0000E31D0000}"/>
    <cellStyle name="Normal 2 55 10 7 2" xfId="23391" xr:uid="{00000000-0005-0000-0000-0000E41D0000}"/>
    <cellStyle name="Normal 2 55 10 8" xfId="5621" xr:uid="{00000000-0005-0000-0000-0000E51D0000}"/>
    <cellStyle name="Normal 2 55 10 8 2" xfId="23392" xr:uid="{00000000-0005-0000-0000-0000E61D0000}"/>
    <cellStyle name="Normal 2 55 10 9" xfId="5622" xr:uid="{00000000-0005-0000-0000-0000E71D0000}"/>
    <cellStyle name="Normal 2 55 10 9 2" xfId="23393" xr:uid="{00000000-0005-0000-0000-0000E81D0000}"/>
    <cellStyle name="Normal 2 55 11" xfId="5623" xr:uid="{00000000-0005-0000-0000-0000E91D0000}"/>
    <cellStyle name="Normal 2 55 11 2" xfId="23394" xr:uid="{00000000-0005-0000-0000-0000EA1D0000}"/>
    <cellStyle name="Normal 2 55 12" xfId="5624" xr:uid="{00000000-0005-0000-0000-0000EB1D0000}"/>
    <cellStyle name="Normal 2 55 12 2" xfId="23395" xr:uid="{00000000-0005-0000-0000-0000EC1D0000}"/>
    <cellStyle name="Normal 2 55 13" xfId="5625" xr:uid="{00000000-0005-0000-0000-0000ED1D0000}"/>
    <cellStyle name="Normal 2 55 13 2" xfId="23396" xr:uid="{00000000-0005-0000-0000-0000EE1D0000}"/>
    <cellStyle name="Normal 2 55 14" xfId="5626" xr:uid="{00000000-0005-0000-0000-0000EF1D0000}"/>
    <cellStyle name="Normal 2 55 14 2" xfId="23397" xr:uid="{00000000-0005-0000-0000-0000F01D0000}"/>
    <cellStyle name="Normal 2 55 15" xfId="5627" xr:uid="{00000000-0005-0000-0000-0000F11D0000}"/>
    <cellStyle name="Normal 2 55 15 2" xfId="23398" xr:uid="{00000000-0005-0000-0000-0000F21D0000}"/>
    <cellStyle name="Normal 2 55 16" xfId="5628" xr:uid="{00000000-0005-0000-0000-0000F31D0000}"/>
    <cellStyle name="Normal 2 55 16 2" xfId="23399" xr:uid="{00000000-0005-0000-0000-0000F41D0000}"/>
    <cellStyle name="Normal 2 55 17" xfId="5629" xr:uid="{00000000-0005-0000-0000-0000F51D0000}"/>
    <cellStyle name="Normal 2 55 17 2" xfId="23400" xr:uid="{00000000-0005-0000-0000-0000F61D0000}"/>
    <cellStyle name="Normal 2 55 18" xfId="5630" xr:uid="{00000000-0005-0000-0000-0000F71D0000}"/>
    <cellStyle name="Normal 2 55 18 2" xfId="23401" xr:uid="{00000000-0005-0000-0000-0000F81D0000}"/>
    <cellStyle name="Normal 2 55 19" xfId="5631" xr:uid="{00000000-0005-0000-0000-0000F91D0000}"/>
    <cellStyle name="Normal 2 55 19 2" xfId="23402" xr:uid="{00000000-0005-0000-0000-0000FA1D0000}"/>
    <cellStyle name="Normal 2 55 2" xfId="5632" xr:uid="{00000000-0005-0000-0000-0000FB1D0000}"/>
    <cellStyle name="Normal 2 55 2 10" xfId="5633" xr:uid="{00000000-0005-0000-0000-0000FC1D0000}"/>
    <cellStyle name="Normal 2 55 2 10 2" xfId="23404" xr:uid="{00000000-0005-0000-0000-0000FD1D0000}"/>
    <cellStyle name="Normal 2 55 2 11" xfId="5634" xr:uid="{00000000-0005-0000-0000-0000FE1D0000}"/>
    <cellStyle name="Normal 2 55 2 11 2" xfId="23405" xr:uid="{00000000-0005-0000-0000-0000FF1D0000}"/>
    <cellStyle name="Normal 2 55 2 12" xfId="5635" xr:uid="{00000000-0005-0000-0000-0000001E0000}"/>
    <cellStyle name="Normal 2 55 2 12 2" xfId="23406" xr:uid="{00000000-0005-0000-0000-0000011E0000}"/>
    <cellStyle name="Normal 2 55 2 13" xfId="5636" xr:uid="{00000000-0005-0000-0000-0000021E0000}"/>
    <cellStyle name="Normal 2 55 2 13 2" xfId="23407" xr:uid="{00000000-0005-0000-0000-0000031E0000}"/>
    <cellStyle name="Normal 2 55 2 14" xfId="5637" xr:uid="{00000000-0005-0000-0000-0000041E0000}"/>
    <cellStyle name="Normal 2 55 2 14 2" xfId="23408" xr:uid="{00000000-0005-0000-0000-0000051E0000}"/>
    <cellStyle name="Normal 2 55 2 15" xfId="5638" xr:uid="{00000000-0005-0000-0000-0000061E0000}"/>
    <cellStyle name="Normal 2 55 2 15 2" xfId="23409" xr:uid="{00000000-0005-0000-0000-0000071E0000}"/>
    <cellStyle name="Normal 2 55 2 16" xfId="23403" xr:uid="{00000000-0005-0000-0000-0000081E0000}"/>
    <cellStyle name="Normal 2 55 2 2" xfId="5639" xr:uid="{00000000-0005-0000-0000-0000091E0000}"/>
    <cellStyle name="Normal 2 55 2 2 10" xfId="5640" xr:uid="{00000000-0005-0000-0000-00000A1E0000}"/>
    <cellStyle name="Normal 2 55 2 2 10 2" xfId="23411" xr:uid="{00000000-0005-0000-0000-00000B1E0000}"/>
    <cellStyle name="Normal 2 55 2 2 11" xfId="5641" xr:uid="{00000000-0005-0000-0000-00000C1E0000}"/>
    <cellStyle name="Normal 2 55 2 2 11 2" xfId="23412" xr:uid="{00000000-0005-0000-0000-00000D1E0000}"/>
    <cellStyle name="Normal 2 55 2 2 12" xfId="5642" xr:uid="{00000000-0005-0000-0000-00000E1E0000}"/>
    <cellStyle name="Normal 2 55 2 2 12 2" xfId="23413" xr:uid="{00000000-0005-0000-0000-00000F1E0000}"/>
    <cellStyle name="Normal 2 55 2 2 13" xfId="5643" xr:uid="{00000000-0005-0000-0000-0000101E0000}"/>
    <cellStyle name="Normal 2 55 2 2 13 2" xfId="23414" xr:uid="{00000000-0005-0000-0000-0000111E0000}"/>
    <cellStyle name="Normal 2 55 2 2 14" xfId="5644" xr:uid="{00000000-0005-0000-0000-0000121E0000}"/>
    <cellStyle name="Normal 2 55 2 2 14 2" xfId="23415" xr:uid="{00000000-0005-0000-0000-0000131E0000}"/>
    <cellStyle name="Normal 2 55 2 2 15" xfId="23410" xr:uid="{00000000-0005-0000-0000-0000141E0000}"/>
    <cellStyle name="Normal 2 55 2 2 2" xfId="5645" xr:uid="{00000000-0005-0000-0000-0000151E0000}"/>
    <cellStyle name="Normal 2 55 2 2 2 2" xfId="23416" xr:uid="{00000000-0005-0000-0000-0000161E0000}"/>
    <cellStyle name="Normal 2 55 2 2 3" xfId="5646" xr:uid="{00000000-0005-0000-0000-0000171E0000}"/>
    <cellStyle name="Normal 2 55 2 2 3 2" xfId="23417" xr:uid="{00000000-0005-0000-0000-0000181E0000}"/>
    <cellStyle name="Normal 2 55 2 2 4" xfId="5647" xr:uid="{00000000-0005-0000-0000-0000191E0000}"/>
    <cellStyle name="Normal 2 55 2 2 4 2" xfId="23418" xr:uid="{00000000-0005-0000-0000-00001A1E0000}"/>
    <cellStyle name="Normal 2 55 2 2 5" xfId="5648" xr:uid="{00000000-0005-0000-0000-00001B1E0000}"/>
    <cellStyle name="Normal 2 55 2 2 5 2" xfId="23419" xr:uid="{00000000-0005-0000-0000-00001C1E0000}"/>
    <cellStyle name="Normal 2 55 2 2 6" xfId="5649" xr:uid="{00000000-0005-0000-0000-00001D1E0000}"/>
    <cellStyle name="Normal 2 55 2 2 6 2" xfId="23420" xr:uid="{00000000-0005-0000-0000-00001E1E0000}"/>
    <cellStyle name="Normal 2 55 2 2 7" xfId="5650" xr:uid="{00000000-0005-0000-0000-00001F1E0000}"/>
    <cellStyle name="Normal 2 55 2 2 7 2" xfId="23421" xr:uid="{00000000-0005-0000-0000-0000201E0000}"/>
    <cellStyle name="Normal 2 55 2 2 8" xfId="5651" xr:uid="{00000000-0005-0000-0000-0000211E0000}"/>
    <cellStyle name="Normal 2 55 2 2 8 2" xfId="23422" xr:uid="{00000000-0005-0000-0000-0000221E0000}"/>
    <cellStyle name="Normal 2 55 2 2 9" xfId="5652" xr:uid="{00000000-0005-0000-0000-0000231E0000}"/>
    <cellStyle name="Normal 2 55 2 2 9 2" xfId="23423" xr:uid="{00000000-0005-0000-0000-0000241E0000}"/>
    <cellStyle name="Normal 2 55 2 3" xfId="5653" xr:uid="{00000000-0005-0000-0000-0000251E0000}"/>
    <cellStyle name="Normal 2 55 2 3 2" xfId="23424" xr:uid="{00000000-0005-0000-0000-0000261E0000}"/>
    <cellStyle name="Normal 2 55 2 4" xfId="5654" xr:uid="{00000000-0005-0000-0000-0000271E0000}"/>
    <cellStyle name="Normal 2 55 2 4 2" xfId="23425" xr:uid="{00000000-0005-0000-0000-0000281E0000}"/>
    <cellStyle name="Normal 2 55 2 5" xfId="5655" xr:uid="{00000000-0005-0000-0000-0000291E0000}"/>
    <cellStyle name="Normal 2 55 2 5 2" xfId="23426" xr:uid="{00000000-0005-0000-0000-00002A1E0000}"/>
    <cellStyle name="Normal 2 55 2 6" xfId="5656" xr:uid="{00000000-0005-0000-0000-00002B1E0000}"/>
    <cellStyle name="Normal 2 55 2 6 2" xfId="23427" xr:uid="{00000000-0005-0000-0000-00002C1E0000}"/>
    <cellStyle name="Normal 2 55 2 7" xfId="5657" xr:uid="{00000000-0005-0000-0000-00002D1E0000}"/>
    <cellStyle name="Normal 2 55 2 7 2" xfId="23428" xr:uid="{00000000-0005-0000-0000-00002E1E0000}"/>
    <cellStyle name="Normal 2 55 2 8" xfId="5658" xr:uid="{00000000-0005-0000-0000-00002F1E0000}"/>
    <cellStyle name="Normal 2 55 2 8 2" xfId="23429" xr:uid="{00000000-0005-0000-0000-0000301E0000}"/>
    <cellStyle name="Normal 2 55 2 9" xfId="5659" xr:uid="{00000000-0005-0000-0000-0000311E0000}"/>
    <cellStyle name="Normal 2 55 2 9 2" xfId="23430" xr:uid="{00000000-0005-0000-0000-0000321E0000}"/>
    <cellStyle name="Normal 2 55 20" xfId="5660" xr:uid="{00000000-0005-0000-0000-0000331E0000}"/>
    <cellStyle name="Normal 2 55 20 2" xfId="23431" xr:uid="{00000000-0005-0000-0000-0000341E0000}"/>
    <cellStyle name="Normal 2 55 21" xfId="5661" xr:uid="{00000000-0005-0000-0000-0000351E0000}"/>
    <cellStyle name="Normal 2 55 21 2" xfId="23432" xr:uid="{00000000-0005-0000-0000-0000361E0000}"/>
    <cellStyle name="Normal 2 55 22" xfId="5662" xr:uid="{00000000-0005-0000-0000-0000371E0000}"/>
    <cellStyle name="Normal 2 55 22 2" xfId="23433" xr:uid="{00000000-0005-0000-0000-0000381E0000}"/>
    <cellStyle name="Normal 2 55 23" xfId="5663" xr:uid="{00000000-0005-0000-0000-0000391E0000}"/>
    <cellStyle name="Normal 2 55 23 2" xfId="23434" xr:uid="{00000000-0005-0000-0000-00003A1E0000}"/>
    <cellStyle name="Normal 2 55 24" xfId="23379" xr:uid="{00000000-0005-0000-0000-00003B1E0000}"/>
    <cellStyle name="Normal 2 55 3" xfId="5664" xr:uid="{00000000-0005-0000-0000-00003C1E0000}"/>
    <cellStyle name="Normal 2 55 3 10" xfId="5665" xr:uid="{00000000-0005-0000-0000-00003D1E0000}"/>
    <cellStyle name="Normal 2 55 3 10 2" xfId="23436" xr:uid="{00000000-0005-0000-0000-00003E1E0000}"/>
    <cellStyle name="Normal 2 55 3 11" xfId="5666" xr:uid="{00000000-0005-0000-0000-00003F1E0000}"/>
    <cellStyle name="Normal 2 55 3 11 2" xfId="23437" xr:uid="{00000000-0005-0000-0000-0000401E0000}"/>
    <cellStyle name="Normal 2 55 3 12" xfId="5667" xr:uid="{00000000-0005-0000-0000-0000411E0000}"/>
    <cellStyle name="Normal 2 55 3 12 2" xfId="23438" xr:uid="{00000000-0005-0000-0000-0000421E0000}"/>
    <cellStyle name="Normal 2 55 3 13" xfId="5668" xr:uid="{00000000-0005-0000-0000-0000431E0000}"/>
    <cellStyle name="Normal 2 55 3 13 2" xfId="23439" xr:uid="{00000000-0005-0000-0000-0000441E0000}"/>
    <cellStyle name="Normal 2 55 3 14" xfId="5669" xr:uid="{00000000-0005-0000-0000-0000451E0000}"/>
    <cellStyle name="Normal 2 55 3 14 2" xfId="23440" xr:uid="{00000000-0005-0000-0000-0000461E0000}"/>
    <cellStyle name="Normal 2 55 3 15" xfId="5670" xr:uid="{00000000-0005-0000-0000-0000471E0000}"/>
    <cellStyle name="Normal 2 55 3 15 2" xfId="23441" xr:uid="{00000000-0005-0000-0000-0000481E0000}"/>
    <cellStyle name="Normal 2 55 3 16" xfId="23435" xr:uid="{00000000-0005-0000-0000-0000491E0000}"/>
    <cellStyle name="Normal 2 55 3 2" xfId="5671" xr:uid="{00000000-0005-0000-0000-00004A1E0000}"/>
    <cellStyle name="Normal 2 55 3 2 10" xfId="5672" xr:uid="{00000000-0005-0000-0000-00004B1E0000}"/>
    <cellStyle name="Normal 2 55 3 2 10 2" xfId="23443" xr:uid="{00000000-0005-0000-0000-00004C1E0000}"/>
    <cellStyle name="Normal 2 55 3 2 11" xfId="5673" xr:uid="{00000000-0005-0000-0000-00004D1E0000}"/>
    <cellStyle name="Normal 2 55 3 2 11 2" xfId="23444" xr:uid="{00000000-0005-0000-0000-00004E1E0000}"/>
    <cellStyle name="Normal 2 55 3 2 12" xfId="5674" xr:uid="{00000000-0005-0000-0000-00004F1E0000}"/>
    <cellStyle name="Normal 2 55 3 2 12 2" xfId="23445" xr:uid="{00000000-0005-0000-0000-0000501E0000}"/>
    <cellStyle name="Normal 2 55 3 2 13" xfId="5675" xr:uid="{00000000-0005-0000-0000-0000511E0000}"/>
    <cellStyle name="Normal 2 55 3 2 13 2" xfId="23446" xr:uid="{00000000-0005-0000-0000-0000521E0000}"/>
    <cellStyle name="Normal 2 55 3 2 14" xfId="5676" xr:uid="{00000000-0005-0000-0000-0000531E0000}"/>
    <cellStyle name="Normal 2 55 3 2 14 2" xfId="23447" xr:uid="{00000000-0005-0000-0000-0000541E0000}"/>
    <cellStyle name="Normal 2 55 3 2 15" xfId="23442" xr:uid="{00000000-0005-0000-0000-0000551E0000}"/>
    <cellStyle name="Normal 2 55 3 2 2" xfId="5677" xr:uid="{00000000-0005-0000-0000-0000561E0000}"/>
    <cellStyle name="Normal 2 55 3 2 2 2" xfId="23448" xr:uid="{00000000-0005-0000-0000-0000571E0000}"/>
    <cellStyle name="Normal 2 55 3 2 3" xfId="5678" xr:uid="{00000000-0005-0000-0000-0000581E0000}"/>
    <cellStyle name="Normal 2 55 3 2 3 2" xfId="23449" xr:uid="{00000000-0005-0000-0000-0000591E0000}"/>
    <cellStyle name="Normal 2 55 3 2 4" xfId="5679" xr:uid="{00000000-0005-0000-0000-00005A1E0000}"/>
    <cellStyle name="Normal 2 55 3 2 4 2" xfId="23450" xr:uid="{00000000-0005-0000-0000-00005B1E0000}"/>
    <cellStyle name="Normal 2 55 3 2 5" xfId="5680" xr:uid="{00000000-0005-0000-0000-00005C1E0000}"/>
    <cellStyle name="Normal 2 55 3 2 5 2" xfId="23451" xr:uid="{00000000-0005-0000-0000-00005D1E0000}"/>
    <cellStyle name="Normal 2 55 3 2 6" xfId="5681" xr:uid="{00000000-0005-0000-0000-00005E1E0000}"/>
    <cellStyle name="Normal 2 55 3 2 6 2" xfId="23452" xr:uid="{00000000-0005-0000-0000-00005F1E0000}"/>
    <cellStyle name="Normal 2 55 3 2 7" xfId="5682" xr:uid="{00000000-0005-0000-0000-0000601E0000}"/>
    <cellStyle name="Normal 2 55 3 2 7 2" xfId="23453" xr:uid="{00000000-0005-0000-0000-0000611E0000}"/>
    <cellStyle name="Normal 2 55 3 2 8" xfId="5683" xr:uid="{00000000-0005-0000-0000-0000621E0000}"/>
    <cellStyle name="Normal 2 55 3 2 8 2" xfId="23454" xr:uid="{00000000-0005-0000-0000-0000631E0000}"/>
    <cellStyle name="Normal 2 55 3 2 9" xfId="5684" xr:uid="{00000000-0005-0000-0000-0000641E0000}"/>
    <cellStyle name="Normal 2 55 3 2 9 2" xfId="23455" xr:uid="{00000000-0005-0000-0000-0000651E0000}"/>
    <cellStyle name="Normal 2 55 3 3" xfId="5685" xr:uid="{00000000-0005-0000-0000-0000661E0000}"/>
    <cellStyle name="Normal 2 55 3 3 2" xfId="23456" xr:uid="{00000000-0005-0000-0000-0000671E0000}"/>
    <cellStyle name="Normal 2 55 3 4" xfId="5686" xr:uid="{00000000-0005-0000-0000-0000681E0000}"/>
    <cellStyle name="Normal 2 55 3 4 2" xfId="23457" xr:uid="{00000000-0005-0000-0000-0000691E0000}"/>
    <cellStyle name="Normal 2 55 3 5" xfId="5687" xr:uid="{00000000-0005-0000-0000-00006A1E0000}"/>
    <cellStyle name="Normal 2 55 3 5 2" xfId="23458" xr:uid="{00000000-0005-0000-0000-00006B1E0000}"/>
    <cellStyle name="Normal 2 55 3 6" xfId="5688" xr:uid="{00000000-0005-0000-0000-00006C1E0000}"/>
    <cellStyle name="Normal 2 55 3 6 2" xfId="23459" xr:uid="{00000000-0005-0000-0000-00006D1E0000}"/>
    <cellStyle name="Normal 2 55 3 7" xfId="5689" xr:uid="{00000000-0005-0000-0000-00006E1E0000}"/>
    <cellStyle name="Normal 2 55 3 7 2" xfId="23460" xr:uid="{00000000-0005-0000-0000-00006F1E0000}"/>
    <cellStyle name="Normal 2 55 3 8" xfId="5690" xr:uid="{00000000-0005-0000-0000-0000701E0000}"/>
    <cellStyle name="Normal 2 55 3 8 2" xfId="23461" xr:uid="{00000000-0005-0000-0000-0000711E0000}"/>
    <cellStyle name="Normal 2 55 3 9" xfId="5691" xr:uid="{00000000-0005-0000-0000-0000721E0000}"/>
    <cellStyle name="Normal 2 55 3 9 2" xfId="23462" xr:uid="{00000000-0005-0000-0000-0000731E0000}"/>
    <cellStyle name="Normal 2 55 4" xfId="5692" xr:uid="{00000000-0005-0000-0000-0000741E0000}"/>
    <cellStyle name="Normal 2 55 4 10" xfId="5693" xr:uid="{00000000-0005-0000-0000-0000751E0000}"/>
    <cellStyle name="Normal 2 55 4 10 2" xfId="23464" xr:uid="{00000000-0005-0000-0000-0000761E0000}"/>
    <cellStyle name="Normal 2 55 4 11" xfId="5694" xr:uid="{00000000-0005-0000-0000-0000771E0000}"/>
    <cellStyle name="Normal 2 55 4 11 2" xfId="23465" xr:uid="{00000000-0005-0000-0000-0000781E0000}"/>
    <cellStyle name="Normal 2 55 4 12" xfId="5695" xr:uid="{00000000-0005-0000-0000-0000791E0000}"/>
    <cellStyle name="Normal 2 55 4 12 2" xfId="23466" xr:uid="{00000000-0005-0000-0000-00007A1E0000}"/>
    <cellStyle name="Normal 2 55 4 13" xfId="5696" xr:uid="{00000000-0005-0000-0000-00007B1E0000}"/>
    <cellStyle name="Normal 2 55 4 13 2" xfId="23467" xr:uid="{00000000-0005-0000-0000-00007C1E0000}"/>
    <cellStyle name="Normal 2 55 4 14" xfId="5697" xr:uid="{00000000-0005-0000-0000-00007D1E0000}"/>
    <cellStyle name="Normal 2 55 4 14 2" xfId="23468" xr:uid="{00000000-0005-0000-0000-00007E1E0000}"/>
    <cellStyle name="Normal 2 55 4 15" xfId="5698" xr:uid="{00000000-0005-0000-0000-00007F1E0000}"/>
    <cellStyle name="Normal 2 55 4 15 2" xfId="23469" xr:uid="{00000000-0005-0000-0000-0000801E0000}"/>
    <cellStyle name="Normal 2 55 4 16" xfId="23463" xr:uid="{00000000-0005-0000-0000-0000811E0000}"/>
    <cellStyle name="Normal 2 55 4 2" xfId="5699" xr:uid="{00000000-0005-0000-0000-0000821E0000}"/>
    <cellStyle name="Normal 2 55 4 2 10" xfId="5700" xr:uid="{00000000-0005-0000-0000-0000831E0000}"/>
    <cellStyle name="Normal 2 55 4 2 10 2" xfId="23471" xr:uid="{00000000-0005-0000-0000-0000841E0000}"/>
    <cellStyle name="Normal 2 55 4 2 11" xfId="5701" xr:uid="{00000000-0005-0000-0000-0000851E0000}"/>
    <cellStyle name="Normal 2 55 4 2 11 2" xfId="23472" xr:uid="{00000000-0005-0000-0000-0000861E0000}"/>
    <cellStyle name="Normal 2 55 4 2 12" xfId="5702" xr:uid="{00000000-0005-0000-0000-0000871E0000}"/>
    <cellStyle name="Normal 2 55 4 2 12 2" xfId="23473" xr:uid="{00000000-0005-0000-0000-0000881E0000}"/>
    <cellStyle name="Normal 2 55 4 2 13" xfId="5703" xr:uid="{00000000-0005-0000-0000-0000891E0000}"/>
    <cellStyle name="Normal 2 55 4 2 13 2" xfId="23474" xr:uid="{00000000-0005-0000-0000-00008A1E0000}"/>
    <cellStyle name="Normal 2 55 4 2 14" xfId="5704" xr:uid="{00000000-0005-0000-0000-00008B1E0000}"/>
    <cellStyle name="Normal 2 55 4 2 14 2" xfId="23475" xr:uid="{00000000-0005-0000-0000-00008C1E0000}"/>
    <cellStyle name="Normal 2 55 4 2 15" xfId="23470" xr:uid="{00000000-0005-0000-0000-00008D1E0000}"/>
    <cellStyle name="Normal 2 55 4 2 2" xfId="5705" xr:uid="{00000000-0005-0000-0000-00008E1E0000}"/>
    <cellStyle name="Normal 2 55 4 2 2 2" xfId="23476" xr:uid="{00000000-0005-0000-0000-00008F1E0000}"/>
    <cellStyle name="Normal 2 55 4 2 3" xfId="5706" xr:uid="{00000000-0005-0000-0000-0000901E0000}"/>
    <cellStyle name="Normal 2 55 4 2 3 2" xfId="23477" xr:uid="{00000000-0005-0000-0000-0000911E0000}"/>
    <cellStyle name="Normal 2 55 4 2 4" xfId="5707" xr:uid="{00000000-0005-0000-0000-0000921E0000}"/>
    <cellStyle name="Normal 2 55 4 2 4 2" xfId="23478" xr:uid="{00000000-0005-0000-0000-0000931E0000}"/>
    <cellStyle name="Normal 2 55 4 2 5" xfId="5708" xr:uid="{00000000-0005-0000-0000-0000941E0000}"/>
    <cellStyle name="Normal 2 55 4 2 5 2" xfId="23479" xr:uid="{00000000-0005-0000-0000-0000951E0000}"/>
    <cellStyle name="Normal 2 55 4 2 6" xfId="5709" xr:uid="{00000000-0005-0000-0000-0000961E0000}"/>
    <cellStyle name="Normal 2 55 4 2 6 2" xfId="23480" xr:uid="{00000000-0005-0000-0000-0000971E0000}"/>
    <cellStyle name="Normal 2 55 4 2 7" xfId="5710" xr:uid="{00000000-0005-0000-0000-0000981E0000}"/>
    <cellStyle name="Normal 2 55 4 2 7 2" xfId="23481" xr:uid="{00000000-0005-0000-0000-0000991E0000}"/>
    <cellStyle name="Normal 2 55 4 2 8" xfId="5711" xr:uid="{00000000-0005-0000-0000-00009A1E0000}"/>
    <cellStyle name="Normal 2 55 4 2 8 2" xfId="23482" xr:uid="{00000000-0005-0000-0000-00009B1E0000}"/>
    <cellStyle name="Normal 2 55 4 2 9" xfId="5712" xr:uid="{00000000-0005-0000-0000-00009C1E0000}"/>
    <cellStyle name="Normal 2 55 4 2 9 2" xfId="23483" xr:uid="{00000000-0005-0000-0000-00009D1E0000}"/>
    <cellStyle name="Normal 2 55 4 3" xfId="5713" xr:uid="{00000000-0005-0000-0000-00009E1E0000}"/>
    <cellStyle name="Normal 2 55 4 3 2" xfId="23484" xr:uid="{00000000-0005-0000-0000-00009F1E0000}"/>
    <cellStyle name="Normal 2 55 4 4" xfId="5714" xr:uid="{00000000-0005-0000-0000-0000A01E0000}"/>
    <cellStyle name="Normal 2 55 4 4 2" xfId="23485" xr:uid="{00000000-0005-0000-0000-0000A11E0000}"/>
    <cellStyle name="Normal 2 55 4 5" xfId="5715" xr:uid="{00000000-0005-0000-0000-0000A21E0000}"/>
    <cellStyle name="Normal 2 55 4 5 2" xfId="23486" xr:uid="{00000000-0005-0000-0000-0000A31E0000}"/>
    <cellStyle name="Normal 2 55 4 6" xfId="5716" xr:uid="{00000000-0005-0000-0000-0000A41E0000}"/>
    <cellStyle name="Normal 2 55 4 6 2" xfId="23487" xr:uid="{00000000-0005-0000-0000-0000A51E0000}"/>
    <cellStyle name="Normal 2 55 4 7" xfId="5717" xr:uid="{00000000-0005-0000-0000-0000A61E0000}"/>
    <cellStyle name="Normal 2 55 4 7 2" xfId="23488" xr:uid="{00000000-0005-0000-0000-0000A71E0000}"/>
    <cellStyle name="Normal 2 55 4 8" xfId="5718" xr:uid="{00000000-0005-0000-0000-0000A81E0000}"/>
    <cellStyle name="Normal 2 55 4 8 2" xfId="23489" xr:uid="{00000000-0005-0000-0000-0000A91E0000}"/>
    <cellStyle name="Normal 2 55 4 9" xfId="5719" xr:uid="{00000000-0005-0000-0000-0000AA1E0000}"/>
    <cellStyle name="Normal 2 55 4 9 2" xfId="23490" xr:uid="{00000000-0005-0000-0000-0000AB1E0000}"/>
    <cellStyle name="Normal 2 55 5" xfId="5720" xr:uid="{00000000-0005-0000-0000-0000AC1E0000}"/>
    <cellStyle name="Normal 2 55 5 10" xfId="5721" xr:uid="{00000000-0005-0000-0000-0000AD1E0000}"/>
    <cellStyle name="Normal 2 55 5 10 2" xfId="23492" xr:uid="{00000000-0005-0000-0000-0000AE1E0000}"/>
    <cellStyle name="Normal 2 55 5 11" xfId="5722" xr:uid="{00000000-0005-0000-0000-0000AF1E0000}"/>
    <cellStyle name="Normal 2 55 5 11 2" xfId="23493" xr:uid="{00000000-0005-0000-0000-0000B01E0000}"/>
    <cellStyle name="Normal 2 55 5 12" xfId="5723" xr:uid="{00000000-0005-0000-0000-0000B11E0000}"/>
    <cellStyle name="Normal 2 55 5 12 2" xfId="23494" xr:uid="{00000000-0005-0000-0000-0000B21E0000}"/>
    <cellStyle name="Normal 2 55 5 13" xfId="5724" xr:uid="{00000000-0005-0000-0000-0000B31E0000}"/>
    <cellStyle name="Normal 2 55 5 13 2" xfId="23495" xr:uid="{00000000-0005-0000-0000-0000B41E0000}"/>
    <cellStyle name="Normal 2 55 5 14" xfId="5725" xr:uid="{00000000-0005-0000-0000-0000B51E0000}"/>
    <cellStyle name="Normal 2 55 5 14 2" xfId="23496" xr:uid="{00000000-0005-0000-0000-0000B61E0000}"/>
    <cellStyle name="Normal 2 55 5 15" xfId="23491" xr:uid="{00000000-0005-0000-0000-0000B71E0000}"/>
    <cellStyle name="Normal 2 55 5 2" xfId="5726" xr:uid="{00000000-0005-0000-0000-0000B81E0000}"/>
    <cellStyle name="Normal 2 55 5 2 2" xfId="23497" xr:uid="{00000000-0005-0000-0000-0000B91E0000}"/>
    <cellStyle name="Normal 2 55 5 3" xfId="5727" xr:uid="{00000000-0005-0000-0000-0000BA1E0000}"/>
    <cellStyle name="Normal 2 55 5 3 2" xfId="23498" xr:uid="{00000000-0005-0000-0000-0000BB1E0000}"/>
    <cellStyle name="Normal 2 55 5 4" xfId="5728" xr:uid="{00000000-0005-0000-0000-0000BC1E0000}"/>
    <cellStyle name="Normal 2 55 5 4 2" xfId="23499" xr:uid="{00000000-0005-0000-0000-0000BD1E0000}"/>
    <cellStyle name="Normal 2 55 5 5" xfId="5729" xr:uid="{00000000-0005-0000-0000-0000BE1E0000}"/>
    <cellStyle name="Normal 2 55 5 5 2" xfId="23500" xr:uid="{00000000-0005-0000-0000-0000BF1E0000}"/>
    <cellStyle name="Normal 2 55 5 6" xfId="5730" xr:uid="{00000000-0005-0000-0000-0000C01E0000}"/>
    <cellStyle name="Normal 2 55 5 6 2" xfId="23501" xr:uid="{00000000-0005-0000-0000-0000C11E0000}"/>
    <cellStyle name="Normal 2 55 5 7" xfId="5731" xr:uid="{00000000-0005-0000-0000-0000C21E0000}"/>
    <cellStyle name="Normal 2 55 5 7 2" xfId="23502" xr:uid="{00000000-0005-0000-0000-0000C31E0000}"/>
    <cellStyle name="Normal 2 55 5 8" xfId="5732" xr:uid="{00000000-0005-0000-0000-0000C41E0000}"/>
    <cellStyle name="Normal 2 55 5 8 2" xfId="23503" xr:uid="{00000000-0005-0000-0000-0000C51E0000}"/>
    <cellStyle name="Normal 2 55 5 9" xfId="5733" xr:uid="{00000000-0005-0000-0000-0000C61E0000}"/>
    <cellStyle name="Normal 2 55 5 9 2" xfId="23504" xr:uid="{00000000-0005-0000-0000-0000C71E0000}"/>
    <cellStyle name="Normal 2 55 6" xfId="5734" xr:uid="{00000000-0005-0000-0000-0000C81E0000}"/>
    <cellStyle name="Normal 2 55 6 10" xfId="5735" xr:uid="{00000000-0005-0000-0000-0000C91E0000}"/>
    <cellStyle name="Normal 2 55 6 10 2" xfId="23506" xr:uid="{00000000-0005-0000-0000-0000CA1E0000}"/>
    <cellStyle name="Normal 2 55 6 11" xfId="5736" xr:uid="{00000000-0005-0000-0000-0000CB1E0000}"/>
    <cellStyle name="Normal 2 55 6 11 2" xfId="23507" xr:uid="{00000000-0005-0000-0000-0000CC1E0000}"/>
    <cellStyle name="Normal 2 55 6 12" xfId="5737" xr:uid="{00000000-0005-0000-0000-0000CD1E0000}"/>
    <cellStyle name="Normal 2 55 6 12 2" xfId="23508" xr:uid="{00000000-0005-0000-0000-0000CE1E0000}"/>
    <cellStyle name="Normal 2 55 6 13" xfId="5738" xr:uid="{00000000-0005-0000-0000-0000CF1E0000}"/>
    <cellStyle name="Normal 2 55 6 13 2" xfId="23509" xr:uid="{00000000-0005-0000-0000-0000D01E0000}"/>
    <cellStyle name="Normal 2 55 6 14" xfId="5739" xr:uid="{00000000-0005-0000-0000-0000D11E0000}"/>
    <cellStyle name="Normal 2 55 6 14 2" xfId="23510" xr:uid="{00000000-0005-0000-0000-0000D21E0000}"/>
    <cellStyle name="Normal 2 55 6 15" xfId="23505" xr:uid="{00000000-0005-0000-0000-0000D31E0000}"/>
    <cellStyle name="Normal 2 55 6 2" xfId="5740" xr:uid="{00000000-0005-0000-0000-0000D41E0000}"/>
    <cellStyle name="Normal 2 55 6 2 2" xfId="23511" xr:uid="{00000000-0005-0000-0000-0000D51E0000}"/>
    <cellStyle name="Normal 2 55 6 3" xfId="5741" xr:uid="{00000000-0005-0000-0000-0000D61E0000}"/>
    <cellStyle name="Normal 2 55 6 3 2" xfId="23512" xr:uid="{00000000-0005-0000-0000-0000D71E0000}"/>
    <cellStyle name="Normal 2 55 6 4" xfId="5742" xr:uid="{00000000-0005-0000-0000-0000D81E0000}"/>
    <cellStyle name="Normal 2 55 6 4 2" xfId="23513" xr:uid="{00000000-0005-0000-0000-0000D91E0000}"/>
    <cellStyle name="Normal 2 55 6 5" xfId="5743" xr:uid="{00000000-0005-0000-0000-0000DA1E0000}"/>
    <cellStyle name="Normal 2 55 6 5 2" xfId="23514" xr:uid="{00000000-0005-0000-0000-0000DB1E0000}"/>
    <cellStyle name="Normal 2 55 6 6" xfId="5744" xr:uid="{00000000-0005-0000-0000-0000DC1E0000}"/>
    <cellStyle name="Normal 2 55 6 6 2" xfId="23515" xr:uid="{00000000-0005-0000-0000-0000DD1E0000}"/>
    <cellStyle name="Normal 2 55 6 7" xfId="5745" xr:uid="{00000000-0005-0000-0000-0000DE1E0000}"/>
    <cellStyle name="Normal 2 55 6 7 2" xfId="23516" xr:uid="{00000000-0005-0000-0000-0000DF1E0000}"/>
    <cellStyle name="Normal 2 55 6 8" xfId="5746" xr:uid="{00000000-0005-0000-0000-0000E01E0000}"/>
    <cellStyle name="Normal 2 55 6 8 2" xfId="23517" xr:uid="{00000000-0005-0000-0000-0000E11E0000}"/>
    <cellStyle name="Normal 2 55 6 9" xfId="5747" xr:uid="{00000000-0005-0000-0000-0000E21E0000}"/>
    <cellStyle name="Normal 2 55 6 9 2" xfId="23518" xr:uid="{00000000-0005-0000-0000-0000E31E0000}"/>
    <cellStyle name="Normal 2 55 7" xfId="5748" xr:uid="{00000000-0005-0000-0000-0000E41E0000}"/>
    <cellStyle name="Normal 2 55 7 10" xfId="5749" xr:uid="{00000000-0005-0000-0000-0000E51E0000}"/>
    <cellStyle name="Normal 2 55 7 10 2" xfId="23520" xr:uid="{00000000-0005-0000-0000-0000E61E0000}"/>
    <cellStyle name="Normal 2 55 7 11" xfId="5750" xr:uid="{00000000-0005-0000-0000-0000E71E0000}"/>
    <cellStyle name="Normal 2 55 7 11 2" xfId="23521" xr:uid="{00000000-0005-0000-0000-0000E81E0000}"/>
    <cellStyle name="Normal 2 55 7 12" xfId="5751" xr:uid="{00000000-0005-0000-0000-0000E91E0000}"/>
    <cellStyle name="Normal 2 55 7 12 2" xfId="23522" xr:uid="{00000000-0005-0000-0000-0000EA1E0000}"/>
    <cellStyle name="Normal 2 55 7 13" xfId="5752" xr:uid="{00000000-0005-0000-0000-0000EB1E0000}"/>
    <cellStyle name="Normal 2 55 7 13 2" xfId="23523" xr:uid="{00000000-0005-0000-0000-0000EC1E0000}"/>
    <cellStyle name="Normal 2 55 7 14" xfId="5753" xr:uid="{00000000-0005-0000-0000-0000ED1E0000}"/>
    <cellStyle name="Normal 2 55 7 14 2" xfId="23524" xr:uid="{00000000-0005-0000-0000-0000EE1E0000}"/>
    <cellStyle name="Normal 2 55 7 15" xfId="23519" xr:uid="{00000000-0005-0000-0000-0000EF1E0000}"/>
    <cellStyle name="Normal 2 55 7 2" xfId="5754" xr:uid="{00000000-0005-0000-0000-0000F01E0000}"/>
    <cellStyle name="Normal 2 55 7 2 2" xfId="23525" xr:uid="{00000000-0005-0000-0000-0000F11E0000}"/>
    <cellStyle name="Normal 2 55 7 3" xfId="5755" xr:uid="{00000000-0005-0000-0000-0000F21E0000}"/>
    <cellStyle name="Normal 2 55 7 3 2" xfId="23526" xr:uid="{00000000-0005-0000-0000-0000F31E0000}"/>
    <cellStyle name="Normal 2 55 7 4" xfId="5756" xr:uid="{00000000-0005-0000-0000-0000F41E0000}"/>
    <cellStyle name="Normal 2 55 7 4 2" xfId="23527" xr:uid="{00000000-0005-0000-0000-0000F51E0000}"/>
    <cellStyle name="Normal 2 55 7 5" xfId="5757" xr:uid="{00000000-0005-0000-0000-0000F61E0000}"/>
    <cellStyle name="Normal 2 55 7 5 2" xfId="23528" xr:uid="{00000000-0005-0000-0000-0000F71E0000}"/>
    <cellStyle name="Normal 2 55 7 6" xfId="5758" xr:uid="{00000000-0005-0000-0000-0000F81E0000}"/>
    <cellStyle name="Normal 2 55 7 6 2" xfId="23529" xr:uid="{00000000-0005-0000-0000-0000F91E0000}"/>
    <cellStyle name="Normal 2 55 7 7" xfId="5759" xr:uid="{00000000-0005-0000-0000-0000FA1E0000}"/>
    <cellStyle name="Normal 2 55 7 7 2" xfId="23530" xr:uid="{00000000-0005-0000-0000-0000FB1E0000}"/>
    <cellStyle name="Normal 2 55 7 8" xfId="5760" xr:uid="{00000000-0005-0000-0000-0000FC1E0000}"/>
    <cellStyle name="Normal 2 55 7 8 2" xfId="23531" xr:uid="{00000000-0005-0000-0000-0000FD1E0000}"/>
    <cellStyle name="Normal 2 55 7 9" xfId="5761" xr:uid="{00000000-0005-0000-0000-0000FE1E0000}"/>
    <cellStyle name="Normal 2 55 7 9 2" xfId="23532" xr:uid="{00000000-0005-0000-0000-0000FF1E0000}"/>
    <cellStyle name="Normal 2 55 8" xfId="5762" xr:uid="{00000000-0005-0000-0000-0000001F0000}"/>
    <cellStyle name="Normal 2 55 8 10" xfId="5763" xr:uid="{00000000-0005-0000-0000-0000011F0000}"/>
    <cellStyle name="Normal 2 55 8 10 2" xfId="23534" xr:uid="{00000000-0005-0000-0000-0000021F0000}"/>
    <cellStyle name="Normal 2 55 8 11" xfId="5764" xr:uid="{00000000-0005-0000-0000-0000031F0000}"/>
    <cellStyle name="Normal 2 55 8 11 2" xfId="23535" xr:uid="{00000000-0005-0000-0000-0000041F0000}"/>
    <cellStyle name="Normal 2 55 8 12" xfId="5765" xr:uid="{00000000-0005-0000-0000-0000051F0000}"/>
    <cellStyle name="Normal 2 55 8 12 2" xfId="23536" xr:uid="{00000000-0005-0000-0000-0000061F0000}"/>
    <cellStyle name="Normal 2 55 8 13" xfId="5766" xr:uid="{00000000-0005-0000-0000-0000071F0000}"/>
    <cellStyle name="Normal 2 55 8 13 2" xfId="23537" xr:uid="{00000000-0005-0000-0000-0000081F0000}"/>
    <cellStyle name="Normal 2 55 8 14" xfId="5767" xr:uid="{00000000-0005-0000-0000-0000091F0000}"/>
    <cellStyle name="Normal 2 55 8 14 2" xfId="23538" xr:uid="{00000000-0005-0000-0000-00000A1F0000}"/>
    <cellStyle name="Normal 2 55 8 15" xfId="23533" xr:uid="{00000000-0005-0000-0000-00000B1F0000}"/>
    <cellStyle name="Normal 2 55 8 2" xfId="5768" xr:uid="{00000000-0005-0000-0000-00000C1F0000}"/>
    <cellStyle name="Normal 2 55 8 2 2" xfId="23539" xr:uid="{00000000-0005-0000-0000-00000D1F0000}"/>
    <cellStyle name="Normal 2 55 8 3" xfId="5769" xr:uid="{00000000-0005-0000-0000-00000E1F0000}"/>
    <cellStyle name="Normal 2 55 8 3 2" xfId="23540" xr:uid="{00000000-0005-0000-0000-00000F1F0000}"/>
    <cellStyle name="Normal 2 55 8 4" xfId="5770" xr:uid="{00000000-0005-0000-0000-0000101F0000}"/>
    <cellStyle name="Normal 2 55 8 4 2" xfId="23541" xr:uid="{00000000-0005-0000-0000-0000111F0000}"/>
    <cellStyle name="Normal 2 55 8 5" xfId="5771" xr:uid="{00000000-0005-0000-0000-0000121F0000}"/>
    <cellStyle name="Normal 2 55 8 5 2" xfId="23542" xr:uid="{00000000-0005-0000-0000-0000131F0000}"/>
    <cellStyle name="Normal 2 55 8 6" xfId="5772" xr:uid="{00000000-0005-0000-0000-0000141F0000}"/>
    <cellStyle name="Normal 2 55 8 6 2" xfId="23543" xr:uid="{00000000-0005-0000-0000-0000151F0000}"/>
    <cellStyle name="Normal 2 55 8 7" xfId="5773" xr:uid="{00000000-0005-0000-0000-0000161F0000}"/>
    <cellStyle name="Normal 2 55 8 7 2" xfId="23544" xr:uid="{00000000-0005-0000-0000-0000171F0000}"/>
    <cellStyle name="Normal 2 55 8 8" xfId="5774" xr:uid="{00000000-0005-0000-0000-0000181F0000}"/>
    <cellStyle name="Normal 2 55 8 8 2" xfId="23545" xr:uid="{00000000-0005-0000-0000-0000191F0000}"/>
    <cellStyle name="Normal 2 55 8 9" xfId="5775" xr:uid="{00000000-0005-0000-0000-00001A1F0000}"/>
    <cellStyle name="Normal 2 55 8 9 2" xfId="23546" xr:uid="{00000000-0005-0000-0000-00001B1F0000}"/>
    <cellStyle name="Normal 2 55 9" xfId="5776" xr:uid="{00000000-0005-0000-0000-00001C1F0000}"/>
    <cellStyle name="Normal 2 55 9 10" xfId="5777" xr:uid="{00000000-0005-0000-0000-00001D1F0000}"/>
    <cellStyle name="Normal 2 55 9 10 2" xfId="23548" xr:uid="{00000000-0005-0000-0000-00001E1F0000}"/>
    <cellStyle name="Normal 2 55 9 11" xfId="5778" xr:uid="{00000000-0005-0000-0000-00001F1F0000}"/>
    <cellStyle name="Normal 2 55 9 11 2" xfId="23549" xr:uid="{00000000-0005-0000-0000-0000201F0000}"/>
    <cellStyle name="Normal 2 55 9 12" xfId="5779" xr:uid="{00000000-0005-0000-0000-0000211F0000}"/>
    <cellStyle name="Normal 2 55 9 12 2" xfId="23550" xr:uid="{00000000-0005-0000-0000-0000221F0000}"/>
    <cellStyle name="Normal 2 55 9 13" xfId="5780" xr:uid="{00000000-0005-0000-0000-0000231F0000}"/>
    <cellStyle name="Normal 2 55 9 13 2" xfId="23551" xr:uid="{00000000-0005-0000-0000-0000241F0000}"/>
    <cellStyle name="Normal 2 55 9 14" xfId="5781" xr:uid="{00000000-0005-0000-0000-0000251F0000}"/>
    <cellStyle name="Normal 2 55 9 14 2" xfId="23552" xr:uid="{00000000-0005-0000-0000-0000261F0000}"/>
    <cellStyle name="Normal 2 55 9 15" xfId="23547" xr:uid="{00000000-0005-0000-0000-0000271F0000}"/>
    <cellStyle name="Normal 2 55 9 2" xfId="5782" xr:uid="{00000000-0005-0000-0000-0000281F0000}"/>
    <cellStyle name="Normal 2 55 9 2 2" xfId="23553" xr:uid="{00000000-0005-0000-0000-0000291F0000}"/>
    <cellStyle name="Normal 2 55 9 3" xfId="5783" xr:uid="{00000000-0005-0000-0000-00002A1F0000}"/>
    <cellStyle name="Normal 2 55 9 3 2" xfId="23554" xr:uid="{00000000-0005-0000-0000-00002B1F0000}"/>
    <cellStyle name="Normal 2 55 9 4" xfId="5784" xr:uid="{00000000-0005-0000-0000-00002C1F0000}"/>
    <cellStyle name="Normal 2 55 9 4 2" xfId="23555" xr:uid="{00000000-0005-0000-0000-00002D1F0000}"/>
    <cellStyle name="Normal 2 55 9 5" xfId="5785" xr:uid="{00000000-0005-0000-0000-00002E1F0000}"/>
    <cellStyle name="Normal 2 55 9 5 2" xfId="23556" xr:uid="{00000000-0005-0000-0000-00002F1F0000}"/>
    <cellStyle name="Normal 2 55 9 6" xfId="5786" xr:uid="{00000000-0005-0000-0000-0000301F0000}"/>
    <cellStyle name="Normal 2 55 9 6 2" xfId="23557" xr:uid="{00000000-0005-0000-0000-0000311F0000}"/>
    <cellStyle name="Normal 2 55 9 7" xfId="5787" xr:uid="{00000000-0005-0000-0000-0000321F0000}"/>
    <cellStyle name="Normal 2 55 9 7 2" xfId="23558" xr:uid="{00000000-0005-0000-0000-0000331F0000}"/>
    <cellStyle name="Normal 2 55 9 8" xfId="5788" xr:uid="{00000000-0005-0000-0000-0000341F0000}"/>
    <cellStyle name="Normal 2 55 9 8 2" xfId="23559" xr:uid="{00000000-0005-0000-0000-0000351F0000}"/>
    <cellStyle name="Normal 2 55 9 9" xfId="5789" xr:uid="{00000000-0005-0000-0000-0000361F0000}"/>
    <cellStyle name="Normal 2 55 9 9 2" xfId="23560" xr:uid="{00000000-0005-0000-0000-0000371F0000}"/>
    <cellStyle name="Normal 2 56" xfId="5790" xr:uid="{00000000-0005-0000-0000-0000381F0000}"/>
    <cellStyle name="Normal 2 56 10" xfId="5791" xr:uid="{00000000-0005-0000-0000-0000391F0000}"/>
    <cellStyle name="Normal 2 56 10 10" xfId="5792" xr:uid="{00000000-0005-0000-0000-00003A1F0000}"/>
    <cellStyle name="Normal 2 56 10 10 2" xfId="23563" xr:uid="{00000000-0005-0000-0000-00003B1F0000}"/>
    <cellStyle name="Normal 2 56 10 11" xfId="5793" xr:uid="{00000000-0005-0000-0000-00003C1F0000}"/>
    <cellStyle name="Normal 2 56 10 11 2" xfId="23564" xr:uid="{00000000-0005-0000-0000-00003D1F0000}"/>
    <cellStyle name="Normal 2 56 10 12" xfId="5794" xr:uid="{00000000-0005-0000-0000-00003E1F0000}"/>
    <cellStyle name="Normal 2 56 10 12 2" xfId="23565" xr:uid="{00000000-0005-0000-0000-00003F1F0000}"/>
    <cellStyle name="Normal 2 56 10 13" xfId="5795" xr:uid="{00000000-0005-0000-0000-0000401F0000}"/>
    <cellStyle name="Normal 2 56 10 13 2" xfId="23566" xr:uid="{00000000-0005-0000-0000-0000411F0000}"/>
    <cellStyle name="Normal 2 56 10 14" xfId="5796" xr:uid="{00000000-0005-0000-0000-0000421F0000}"/>
    <cellStyle name="Normal 2 56 10 14 2" xfId="23567" xr:uid="{00000000-0005-0000-0000-0000431F0000}"/>
    <cellStyle name="Normal 2 56 10 15" xfId="23562" xr:uid="{00000000-0005-0000-0000-0000441F0000}"/>
    <cellStyle name="Normal 2 56 10 2" xfId="5797" xr:uid="{00000000-0005-0000-0000-0000451F0000}"/>
    <cellStyle name="Normal 2 56 10 2 2" xfId="23568" xr:uid="{00000000-0005-0000-0000-0000461F0000}"/>
    <cellStyle name="Normal 2 56 10 3" xfId="5798" xr:uid="{00000000-0005-0000-0000-0000471F0000}"/>
    <cellStyle name="Normal 2 56 10 3 2" xfId="23569" xr:uid="{00000000-0005-0000-0000-0000481F0000}"/>
    <cellStyle name="Normal 2 56 10 4" xfId="5799" xr:uid="{00000000-0005-0000-0000-0000491F0000}"/>
    <cellStyle name="Normal 2 56 10 4 2" xfId="23570" xr:uid="{00000000-0005-0000-0000-00004A1F0000}"/>
    <cellStyle name="Normal 2 56 10 5" xfId="5800" xr:uid="{00000000-0005-0000-0000-00004B1F0000}"/>
    <cellStyle name="Normal 2 56 10 5 2" xfId="23571" xr:uid="{00000000-0005-0000-0000-00004C1F0000}"/>
    <cellStyle name="Normal 2 56 10 6" xfId="5801" xr:uid="{00000000-0005-0000-0000-00004D1F0000}"/>
    <cellStyle name="Normal 2 56 10 6 2" xfId="23572" xr:uid="{00000000-0005-0000-0000-00004E1F0000}"/>
    <cellStyle name="Normal 2 56 10 7" xfId="5802" xr:uid="{00000000-0005-0000-0000-00004F1F0000}"/>
    <cellStyle name="Normal 2 56 10 7 2" xfId="23573" xr:uid="{00000000-0005-0000-0000-0000501F0000}"/>
    <cellStyle name="Normal 2 56 10 8" xfId="5803" xr:uid="{00000000-0005-0000-0000-0000511F0000}"/>
    <cellStyle name="Normal 2 56 10 8 2" xfId="23574" xr:uid="{00000000-0005-0000-0000-0000521F0000}"/>
    <cellStyle name="Normal 2 56 10 9" xfId="5804" xr:uid="{00000000-0005-0000-0000-0000531F0000}"/>
    <cellStyle name="Normal 2 56 10 9 2" xfId="23575" xr:uid="{00000000-0005-0000-0000-0000541F0000}"/>
    <cellStyle name="Normal 2 56 11" xfId="5805" xr:uid="{00000000-0005-0000-0000-0000551F0000}"/>
    <cellStyle name="Normal 2 56 11 2" xfId="23576" xr:uid="{00000000-0005-0000-0000-0000561F0000}"/>
    <cellStyle name="Normal 2 56 12" xfId="5806" xr:uid="{00000000-0005-0000-0000-0000571F0000}"/>
    <cellStyle name="Normal 2 56 12 2" xfId="23577" xr:uid="{00000000-0005-0000-0000-0000581F0000}"/>
    <cellStyle name="Normal 2 56 13" xfId="5807" xr:uid="{00000000-0005-0000-0000-0000591F0000}"/>
    <cellStyle name="Normal 2 56 13 2" xfId="23578" xr:uid="{00000000-0005-0000-0000-00005A1F0000}"/>
    <cellStyle name="Normal 2 56 14" xfId="5808" xr:uid="{00000000-0005-0000-0000-00005B1F0000}"/>
    <cellStyle name="Normal 2 56 14 2" xfId="23579" xr:uid="{00000000-0005-0000-0000-00005C1F0000}"/>
    <cellStyle name="Normal 2 56 15" xfId="5809" xr:uid="{00000000-0005-0000-0000-00005D1F0000}"/>
    <cellStyle name="Normal 2 56 15 2" xfId="23580" xr:uid="{00000000-0005-0000-0000-00005E1F0000}"/>
    <cellStyle name="Normal 2 56 16" xfId="5810" xr:uid="{00000000-0005-0000-0000-00005F1F0000}"/>
    <cellStyle name="Normal 2 56 16 2" xfId="23581" xr:uid="{00000000-0005-0000-0000-0000601F0000}"/>
    <cellStyle name="Normal 2 56 17" xfId="5811" xr:uid="{00000000-0005-0000-0000-0000611F0000}"/>
    <cellStyle name="Normal 2 56 17 2" xfId="23582" xr:uid="{00000000-0005-0000-0000-0000621F0000}"/>
    <cellStyle name="Normal 2 56 18" xfId="5812" xr:uid="{00000000-0005-0000-0000-0000631F0000}"/>
    <cellStyle name="Normal 2 56 18 2" xfId="23583" xr:uid="{00000000-0005-0000-0000-0000641F0000}"/>
    <cellStyle name="Normal 2 56 19" xfId="5813" xr:uid="{00000000-0005-0000-0000-0000651F0000}"/>
    <cellStyle name="Normal 2 56 19 2" xfId="23584" xr:uid="{00000000-0005-0000-0000-0000661F0000}"/>
    <cellStyle name="Normal 2 56 2" xfId="5814" xr:uid="{00000000-0005-0000-0000-0000671F0000}"/>
    <cellStyle name="Normal 2 56 2 10" xfId="5815" xr:uid="{00000000-0005-0000-0000-0000681F0000}"/>
    <cellStyle name="Normal 2 56 2 10 2" xfId="23586" xr:uid="{00000000-0005-0000-0000-0000691F0000}"/>
    <cellStyle name="Normal 2 56 2 11" xfId="5816" xr:uid="{00000000-0005-0000-0000-00006A1F0000}"/>
    <cellStyle name="Normal 2 56 2 11 2" xfId="23587" xr:uid="{00000000-0005-0000-0000-00006B1F0000}"/>
    <cellStyle name="Normal 2 56 2 12" xfId="5817" xr:uid="{00000000-0005-0000-0000-00006C1F0000}"/>
    <cellStyle name="Normal 2 56 2 12 2" xfId="23588" xr:uid="{00000000-0005-0000-0000-00006D1F0000}"/>
    <cellStyle name="Normal 2 56 2 13" xfId="5818" xr:uid="{00000000-0005-0000-0000-00006E1F0000}"/>
    <cellStyle name="Normal 2 56 2 13 2" xfId="23589" xr:uid="{00000000-0005-0000-0000-00006F1F0000}"/>
    <cellStyle name="Normal 2 56 2 14" xfId="5819" xr:uid="{00000000-0005-0000-0000-0000701F0000}"/>
    <cellStyle name="Normal 2 56 2 14 2" xfId="23590" xr:uid="{00000000-0005-0000-0000-0000711F0000}"/>
    <cellStyle name="Normal 2 56 2 15" xfId="5820" xr:uid="{00000000-0005-0000-0000-0000721F0000}"/>
    <cellStyle name="Normal 2 56 2 15 2" xfId="23591" xr:uid="{00000000-0005-0000-0000-0000731F0000}"/>
    <cellStyle name="Normal 2 56 2 16" xfId="23585" xr:uid="{00000000-0005-0000-0000-0000741F0000}"/>
    <cellStyle name="Normal 2 56 2 2" xfId="5821" xr:uid="{00000000-0005-0000-0000-0000751F0000}"/>
    <cellStyle name="Normal 2 56 2 2 10" xfId="5822" xr:uid="{00000000-0005-0000-0000-0000761F0000}"/>
    <cellStyle name="Normal 2 56 2 2 10 2" xfId="23593" xr:uid="{00000000-0005-0000-0000-0000771F0000}"/>
    <cellStyle name="Normal 2 56 2 2 11" xfId="5823" xr:uid="{00000000-0005-0000-0000-0000781F0000}"/>
    <cellStyle name="Normal 2 56 2 2 11 2" xfId="23594" xr:uid="{00000000-0005-0000-0000-0000791F0000}"/>
    <cellStyle name="Normal 2 56 2 2 12" xfId="5824" xr:uid="{00000000-0005-0000-0000-00007A1F0000}"/>
    <cellStyle name="Normal 2 56 2 2 12 2" xfId="23595" xr:uid="{00000000-0005-0000-0000-00007B1F0000}"/>
    <cellStyle name="Normal 2 56 2 2 13" xfId="5825" xr:uid="{00000000-0005-0000-0000-00007C1F0000}"/>
    <cellStyle name="Normal 2 56 2 2 13 2" xfId="23596" xr:uid="{00000000-0005-0000-0000-00007D1F0000}"/>
    <cellStyle name="Normal 2 56 2 2 14" xfId="5826" xr:uid="{00000000-0005-0000-0000-00007E1F0000}"/>
    <cellStyle name="Normal 2 56 2 2 14 2" xfId="23597" xr:uid="{00000000-0005-0000-0000-00007F1F0000}"/>
    <cellStyle name="Normal 2 56 2 2 15" xfId="23592" xr:uid="{00000000-0005-0000-0000-0000801F0000}"/>
    <cellStyle name="Normal 2 56 2 2 2" xfId="5827" xr:uid="{00000000-0005-0000-0000-0000811F0000}"/>
    <cellStyle name="Normal 2 56 2 2 2 2" xfId="23598" xr:uid="{00000000-0005-0000-0000-0000821F0000}"/>
    <cellStyle name="Normal 2 56 2 2 3" xfId="5828" xr:uid="{00000000-0005-0000-0000-0000831F0000}"/>
    <cellStyle name="Normal 2 56 2 2 3 2" xfId="23599" xr:uid="{00000000-0005-0000-0000-0000841F0000}"/>
    <cellStyle name="Normal 2 56 2 2 4" xfId="5829" xr:uid="{00000000-0005-0000-0000-0000851F0000}"/>
    <cellStyle name="Normal 2 56 2 2 4 2" xfId="23600" xr:uid="{00000000-0005-0000-0000-0000861F0000}"/>
    <cellStyle name="Normal 2 56 2 2 5" xfId="5830" xr:uid="{00000000-0005-0000-0000-0000871F0000}"/>
    <cellStyle name="Normal 2 56 2 2 5 2" xfId="23601" xr:uid="{00000000-0005-0000-0000-0000881F0000}"/>
    <cellStyle name="Normal 2 56 2 2 6" xfId="5831" xr:uid="{00000000-0005-0000-0000-0000891F0000}"/>
    <cellStyle name="Normal 2 56 2 2 6 2" xfId="23602" xr:uid="{00000000-0005-0000-0000-00008A1F0000}"/>
    <cellStyle name="Normal 2 56 2 2 7" xfId="5832" xr:uid="{00000000-0005-0000-0000-00008B1F0000}"/>
    <cellStyle name="Normal 2 56 2 2 7 2" xfId="23603" xr:uid="{00000000-0005-0000-0000-00008C1F0000}"/>
    <cellStyle name="Normal 2 56 2 2 8" xfId="5833" xr:uid="{00000000-0005-0000-0000-00008D1F0000}"/>
    <cellStyle name="Normal 2 56 2 2 8 2" xfId="23604" xr:uid="{00000000-0005-0000-0000-00008E1F0000}"/>
    <cellStyle name="Normal 2 56 2 2 9" xfId="5834" xr:uid="{00000000-0005-0000-0000-00008F1F0000}"/>
    <cellStyle name="Normal 2 56 2 2 9 2" xfId="23605" xr:uid="{00000000-0005-0000-0000-0000901F0000}"/>
    <cellStyle name="Normal 2 56 2 3" xfId="5835" xr:uid="{00000000-0005-0000-0000-0000911F0000}"/>
    <cellStyle name="Normal 2 56 2 3 2" xfId="23606" xr:uid="{00000000-0005-0000-0000-0000921F0000}"/>
    <cellStyle name="Normal 2 56 2 4" xfId="5836" xr:uid="{00000000-0005-0000-0000-0000931F0000}"/>
    <cellStyle name="Normal 2 56 2 4 2" xfId="23607" xr:uid="{00000000-0005-0000-0000-0000941F0000}"/>
    <cellStyle name="Normal 2 56 2 5" xfId="5837" xr:uid="{00000000-0005-0000-0000-0000951F0000}"/>
    <cellStyle name="Normal 2 56 2 5 2" xfId="23608" xr:uid="{00000000-0005-0000-0000-0000961F0000}"/>
    <cellStyle name="Normal 2 56 2 6" xfId="5838" xr:uid="{00000000-0005-0000-0000-0000971F0000}"/>
    <cellStyle name="Normal 2 56 2 6 2" xfId="23609" xr:uid="{00000000-0005-0000-0000-0000981F0000}"/>
    <cellStyle name="Normal 2 56 2 7" xfId="5839" xr:uid="{00000000-0005-0000-0000-0000991F0000}"/>
    <cellStyle name="Normal 2 56 2 7 2" xfId="23610" xr:uid="{00000000-0005-0000-0000-00009A1F0000}"/>
    <cellStyle name="Normal 2 56 2 8" xfId="5840" xr:uid="{00000000-0005-0000-0000-00009B1F0000}"/>
    <cellStyle name="Normal 2 56 2 8 2" xfId="23611" xr:uid="{00000000-0005-0000-0000-00009C1F0000}"/>
    <cellStyle name="Normal 2 56 2 9" xfId="5841" xr:uid="{00000000-0005-0000-0000-00009D1F0000}"/>
    <cellStyle name="Normal 2 56 2 9 2" xfId="23612" xr:uid="{00000000-0005-0000-0000-00009E1F0000}"/>
    <cellStyle name="Normal 2 56 20" xfId="5842" xr:uid="{00000000-0005-0000-0000-00009F1F0000}"/>
    <cellStyle name="Normal 2 56 20 2" xfId="23613" xr:uid="{00000000-0005-0000-0000-0000A01F0000}"/>
    <cellStyle name="Normal 2 56 21" xfId="5843" xr:uid="{00000000-0005-0000-0000-0000A11F0000}"/>
    <cellStyle name="Normal 2 56 21 2" xfId="23614" xr:uid="{00000000-0005-0000-0000-0000A21F0000}"/>
    <cellStyle name="Normal 2 56 22" xfId="5844" xr:uid="{00000000-0005-0000-0000-0000A31F0000}"/>
    <cellStyle name="Normal 2 56 22 2" xfId="23615" xr:uid="{00000000-0005-0000-0000-0000A41F0000}"/>
    <cellStyle name="Normal 2 56 23" xfId="5845" xr:uid="{00000000-0005-0000-0000-0000A51F0000}"/>
    <cellStyle name="Normal 2 56 23 2" xfId="23616" xr:uid="{00000000-0005-0000-0000-0000A61F0000}"/>
    <cellStyle name="Normal 2 56 24" xfId="23561" xr:uid="{00000000-0005-0000-0000-0000A71F0000}"/>
    <cellStyle name="Normal 2 56 3" xfId="5846" xr:uid="{00000000-0005-0000-0000-0000A81F0000}"/>
    <cellStyle name="Normal 2 56 3 10" xfId="5847" xr:uid="{00000000-0005-0000-0000-0000A91F0000}"/>
    <cellStyle name="Normal 2 56 3 10 2" xfId="23618" xr:uid="{00000000-0005-0000-0000-0000AA1F0000}"/>
    <cellStyle name="Normal 2 56 3 11" xfId="5848" xr:uid="{00000000-0005-0000-0000-0000AB1F0000}"/>
    <cellStyle name="Normal 2 56 3 11 2" xfId="23619" xr:uid="{00000000-0005-0000-0000-0000AC1F0000}"/>
    <cellStyle name="Normal 2 56 3 12" xfId="5849" xr:uid="{00000000-0005-0000-0000-0000AD1F0000}"/>
    <cellStyle name="Normal 2 56 3 12 2" xfId="23620" xr:uid="{00000000-0005-0000-0000-0000AE1F0000}"/>
    <cellStyle name="Normal 2 56 3 13" xfId="5850" xr:uid="{00000000-0005-0000-0000-0000AF1F0000}"/>
    <cellStyle name="Normal 2 56 3 13 2" xfId="23621" xr:uid="{00000000-0005-0000-0000-0000B01F0000}"/>
    <cellStyle name="Normal 2 56 3 14" xfId="5851" xr:uid="{00000000-0005-0000-0000-0000B11F0000}"/>
    <cellStyle name="Normal 2 56 3 14 2" xfId="23622" xr:uid="{00000000-0005-0000-0000-0000B21F0000}"/>
    <cellStyle name="Normal 2 56 3 15" xfId="5852" xr:uid="{00000000-0005-0000-0000-0000B31F0000}"/>
    <cellStyle name="Normal 2 56 3 15 2" xfId="23623" xr:uid="{00000000-0005-0000-0000-0000B41F0000}"/>
    <cellStyle name="Normal 2 56 3 16" xfId="23617" xr:uid="{00000000-0005-0000-0000-0000B51F0000}"/>
    <cellStyle name="Normal 2 56 3 2" xfId="5853" xr:uid="{00000000-0005-0000-0000-0000B61F0000}"/>
    <cellStyle name="Normal 2 56 3 2 10" xfId="5854" xr:uid="{00000000-0005-0000-0000-0000B71F0000}"/>
    <cellStyle name="Normal 2 56 3 2 10 2" xfId="23625" xr:uid="{00000000-0005-0000-0000-0000B81F0000}"/>
    <cellStyle name="Normal 2 56 3 2 11" xfId="5855" xr:uid="{00000000-0005-0000-0000-0000B91F0000}"/>
    <cellStyle name="Normal 2 56 3 2 11 2" xfId="23626" xr:uid="{00000000-0005-0000-0000-0000BA1F0000}"/>
    <cellStyle name="Normal 2 56 3 2 12" xfId="5856" xr:uid="{00000000-0005-0000-0000-0000BB1F0000}"/>
    <cellStyle name="Normal 2 56 3 2 12 2" xfId="23627" xr:uid="{00000000-0005-0000-0000-0000BC1F0000}"/>
    <cellStyle name="Normal 2 56 3 2 13" xfId="5857" xr:uid="{00000000-0005-0000-0000-0000BD1F0000}"/>
    <cellStyle name="Normal 2 56 3 2 13 2" xfId="23628" xr:uid="{00000000-0005-0000-0000-0000BE1F0000}"/>
    <cellStyle name="Normal 2 56 3 2 14" xfId="5858" xr:uid="{00000000-0005-0000-0000-0000BF1F0000}"/>
    <cellStyle name="Normal 2 56 3 2 14 2" xfId="23629" xr:uid="{00000000-0005-0000-0000-0000C01F0000}"/>
    <cellStyle name="Normal 2 56 3 2 15" xfId="23624" xr:uid="{00000000-0005-0000-0000-0000C11F0000}"/>
    <cellStyle name="Normal 2 56 3 2 2" xfId="5859" xr:uid="{00000000-0005-0000-0000-0000C21F0000}"/>
    <cellStyle name="Normal 2 56 3 2 2 2" xfId="23630" xr:uid="{00000000-0005-0000-0000-0000C31F0000}"/>
    <cellStyle name="Normal 2 56 3 2 3" xfId="5860" xr:uid="{00000000-0005-0000-0000-0000C41F0000}"/>
    <cellStyle name="Normal 2 56 3 2 3 2" xfId="23631" xr:uid="{00000000-0005-0000-0000-0000C51F0000}"/>
    <cellStyle name="Normal 2 56 3 2 4" xfId="5861" xr:uid="{00000000-0005-0000-0000-0000C61F0000}"/>
    <cellStyle name="Normal 2 56 3 2 4 2" xfId="23632" xr:uid="{00000000-0005-0000-0000-0000C71F0000}"/>
    <cellStyle name="Normal 2 56 3 2 5" xfId="5862" xr:uid="{00000000-0005-0000-0000-0000C81F0000}"/>
    <cellStyle name="Normal 2 56 3 2 5 2" xfId="23633" xr:uid="{00000000-0005-0000-0000-0000C91F0000}"/>
    <cellStyle name="Normal 2 56 3 2 6" xfId="5863" xr:uid="{00000000-0005-0000-0000-0000CA1F0000}"/>
    <cellStyle name="Normal 2 56 3 2 6 2" xfId="23634" xr:uid="{00000000-0005-0000-0000-0000CB1F0000}"/>
    <cellStyle name="Normal 2 56 3 2 7" xfId="5864" xr:uid="{00000000-0005-0000-0000-0000CC1F0000}"/>
    <cellStyle name="Normal 2 56 3 2 7 2" xfId="23635" xr:uid="{00000000-0005-0000-0000-0000CD1F0000}"/>
    <cellStyle name="Normal 2 56 3 2 8" xfId="5865" xr:uid="{00000000-0005-0000-0000-0000CE1F0000}"/>
    <cellStyle name="Normal 2 56 3 2 8 2" xfId="23636" xr:uid="{00000000-0005-0000-0000-0000CF1F0000}"/>
    <cellStyle name="Normal 2 56 3 2 9" xfId="5866" xr:uid="{00000000-0005-0000-0000-0000D01F0000}"/>
    <cellStyle name="Normal 2 56 3 2 9 2" xfId="23637" xr:uid="{00000000-0005-0000-0000-0000D11F0000}"/>
    <cellStyle name="Normal 2 56 3 3" xfId="5867" xr:uid="{00000000-0005-0000-0000-0000D21F0000}"/>
    <cellStyle name="Normal 2 56 3 3 2" xfId="23638" xr:uid="{00000000-0005-0000-0000-0000D31F0000}"/>
    <cellStyle name="Normal 2 56 3 4" xfId="5868" xr:uid="{00000000-0005-0000-0000-0000D41F0000}"/>
    <cellStyle name="Normal 2 56 3 4 2" xfId="23639" xr:uid="{00000000-0005-0000-0000-0000D51F0000}"/>
    <cellStyle name="Normal 2 56 3 5" xfId="5869" xr:uid="{00000000-0005-0000-0000-0000D61F0000}"/>
    <cellStyle name="Normal 2 56 3 5 2" xfId="23640" xr:uid="{00000000-0005-0000-0000-0000D71F0000}"/>
    <cellStyle name="Normal 2 56 3 6" xfId="5870" xr:uid="{00000000-0005-0000-0000-0000D81F0000}"/>
    <cellStyle name="Normal 2 56 3 6 2" xfId="23641" xr:uid="{00000000-0005-0000-0000-0000D91F0000}"/>
    <cellStyle name="Normal 2 56 3 7" xfId="5871" xr:uid="{00000000-0005-0000-0000-0000DA1F0000}"/>
    <cellStyle name="Normal 2 56 3 7 2" xfId="23642" xr:uid="{00000000-0005-0000-0000-0000DB1F0000}"/>
    <cellStyle name="Normal 2 56 3 8" xfId="5872" xr:uid="{00000000-0005-0000-0000-0000DC1F0000}"/>
    <cellStyle name="Normal 2 56 3 8 2" xfId="23643" xr:uid="{00000000-0005-0000-0000-0000DD1F0000}"/>
    <cellStyle name="Normal 2 56 3 9" xfId="5873" xr:uid="{00000000-0005-0000-0000-0000DE1F0000}"/>
    <cellStyle name="Normal 2 56 3 9 2" xfId="23644" xr:uid="{00000000-0005-0000-0000-0000DF1F0000}"/>
    <cellStyle name="Normal 2 56 4" xfId="5874" xr:uid="{00000000-0005-0000-0000-0000E01F0000}"/>
    <cellStyle name="Normal 2 56 4 10" xfId="5875" xr:uid="{00000000-0005-0000-0000-0000E11F0000}"/>
    <cellStyle name="Normal 2 56 4 10 2" xfId="23646" xr:uid="{00000000-0005-0000-0000-0000E21F0000}"/>
    <cellStyle name="Normal 2 56 4 11" xfId="5876" xr:uid="{00000000-0005-0000-0000-0000E31F0000}"/>
    <cellStyle name="Normal 2 56 4 11 2" xfId="23647" xr:uid="{00000000-0005-0000-0000-0000E41F0000}"/>
    <cellStyle name="Normal 2 56 4 12" xfId="5877" xr:uid="{00000000-0005-0000-0000-0000E51F0000}"/>
    <cellStyle name="Normal 2 56 4 12 2" xfId="23648" xr:uid="{00000000-0005-0000-0000-0000E61F0000}"/>
    <cellStyle name="Normal 2 56 4 13" xfId="5878" xr:uid="{00000000-0005-0000-0000-0000E71F0000}"/>
    <cellStyle name="Normal 2 56 4 13 2" xfId="23649" xr:uid="{00000000-0005-0000-0000-0000E81F0000}"/>
    <cellStyle name="Normal 2 56 4 14" xfId="5879" xr:uid="{00000000-0005-0000-0000-0000E91F0000}"/>
    <cellStyle name="Normal 2 56 4 14 2" xfId="23650" xr:uid="{00000000-0005-0000-0000-0000EA1F0000}"/>
    <cellStyle name="Normal 2 56 4 15" xfId="5880" xr:uid="{00000000-0005-0000-0000-0000EB1F0000}"/>
    <cellStyle name="Normal 2 56 4 15 2" xfId="23651" xr:uid="{00000000-0005-0000-0000-0000EC1F0000}"/>
    <cellStyle name="Normal 2 56 4 16" xfId="23645" xr:uid="{00000000-0005-0000-0000-0000ED1F0000}"/>
    <cellStyle name="Normal 2 56 4 2" xfId="5881" xr:uid="{00000000-0005-0000-0000-0000EE1F0000}"/>
    <cellStyle name="Normal 2 56 4 2 10" xfId="5882" xr:uid="{00000000-0005-0000-0000-0000EF1F0000}"/>
    <cellStyle name="Normal 2 56 4 2 10 2" xfId="23653" xr:uid="{00000000-0005-0000-0000-0000F01F0000}"/>
    <cellStyle name="Normal 2 56 4 2 11" xfId="5883" xr:uid="{00000000-0005-0000-0000-0000F11F0000}"/>
    <cellStyle name="Normal 2 56 4 2 11 2" xfId="23654" xr:uid="{00000000-0005-0000-0000-0000F21F0000}"/>
    <cellStyle name="Normal 2 56 4 2 12" xfId="5884" xr:uid="{00000000-0005-0000-0000-0000F31F0000}"/>
    <cellStyle name="Normal 2 56 4 2 12 2" xfId="23655" xr:uid="{00000000-0005-0000-0000-0000F41F0000}"/>
    <cellStyle name="Normal 2 56 4 2 13" xfId="5885" xr:uid="{00000000-0005-0000-0000-0000F51F0000}"/>
    <cellStyle name="Normal 2 56 4 2 13 2" xfId="23656" xr:uid="{00000000-0005-0000-0000-0000F61F0000}"/>
    <cellStyle name="Normal 2 56 4 2 14" xfId="5886" xr:uid="{00000000-0005-0000-0000-0000F71F0000}"/>
    <cellStyle name="Normal 2 56 4 2 14 2" xfId="23657" xr:uid="{00000000-0005-0000-0000-0000F81F0000}"/>
    <cellStyle name="Normal 2 56 4 2 15" xfId="23652" xr:uid="{00000000-0005-0000-0000-0000F91F0000}"/>
    <cellStyle name="Normal 2 56 4 2 2" xfId="5887" xr:uid="{00000000-0005-0000-0000-0000FA1F0000}"/>
    <cellStyle name="Normal 2 56 4 2 2 2" xfId="23658" xr:uid="{00000000-0005-0000-0000-0000FB1F0000}"/>
    <cellStyle name="Normal 2 56 4 2 3" xfId="5888" xr:uid="{00000000-0005-0000-0000-0000FC1F0000}"/>
    <cellStyle name="Normal 2 56 4 2 3 2" xfId="23659" xr:uid="{00000000-0005-0000-0000-0000FD1F0000}"/>
    <cellStyle name="Normal 2 56 4 2 4" xfId="5889" xr:uid="{00000000-0005-0000-0000-0000FE1F0000}"/>
    <cellStyle name="Normal 2 56 4 2 4 2" xfId="23660" xr:uid="{00000000-0005-0000-0000-0000FF1F0000}"/>
    <cellStyle name="Normal 2 56 4 2 5" xfId="5890" xr:uid="{00000000-0005-0000-0000-000000200000}"/>
    <cellStyle name="Normal 2 56 4 2 5 2" xfId="23661" xr:uid="{00000000-0005-0000-0000-000001200000}"/>
    <cellStyle name="Normal 2 56 4 2 6" xfId="5891" xr:uid="{00000000-0005-0000-0000-000002200000}"/>
    <cellStyle name="Normal 2 56 4 2 6 2" xfId="23662" xr:uid="{00000000-0005-0000-0000-000003200000}"/>
    <cellStyle name="Normal 2 56 4 2 7" xfId="5892" xr:uid="{00000000-0005-0000-0000-000004200000}"/>
    <cellStyle name="Normal 2 56 4 2 7 2" xfId="23663" xr:uid="{00000000-0005-0000-0000-000005200000}"/>
    <cellStyle name="Normal 2 56 4 2 8" xfId="5893" xr:uid="{00000000-0005-0000-0000-000006200000}"/>
    <cellStyle name="Normal 2 56 4 2 8 2" xfId="23664" xr:uid="{00000000-0005-0000-0000-000007200000}"/>
    <cellStyle name="Normal 2 56 4 2 9" xfId="5894" xr:uid="{00000000-0005-0000-0000-000008200000}"/>
    <cellStyle name="Normal 2 56 4 2 9 2" xfId="23665" xr:uid="{00000000-0005-0000-0000-000009200000}"/>
    <cellStyle name="Normal 2 56 4 3" xfId="5895" xr:uid="{00000000-0005-0000-0000-00000A200000}"/>
    <cellStyle name="Normal 2 56 4 3 2" xfId="23666" xr:uid="{00000000-0005-0000-0000-00000B200000}"/>
    <cellStyle name="Normal 2 56 4 4" xfId="5896" xr:uid="{00000000-0005-0000-0000-00000C200000}"/>
    <cellStyle name="Normal 2 56 4 4 2" xfId="23667" xr:uid="{00000000-0005-0000-0000-00000D200000}"/>
    <cellStyle name="Normal 2 56 4 5" xfId="5897" xr:uid="{00000000-0005-0000-0000-00000E200000}"/>
    <cellStyle name="Normal 2 56 4 5 2" xfId="23668" xr:uid="{00000000-0005-0000-0000-00000F200000}"/>
    <cellStyle name="Normal 2 56 4 6" xfId="5898" xr:uid="{00000000-0005-0000-0000-000010200000}"/>
    <cellStyle name="Normal 2 56 4 6 2" xfId="23669" xr:uid="{00000000-0005-0000-0000-000011200000}"/>
    <cellStyle name="Normal 2 56 4 7" xfId="5899" xr:uid="{00000000-0005-0000-0000-000012200000}"/>
    <cellStyle name="Normal 2 56 4 7 2" xfId="23670" xr:uid="{00000000-0005-0000-0000-000013200000}"/>
    <cellStyle name="Normal 2 56 4 8" xfId="5900" xr:uid="{00000000-0005-0000-0000-000014200000}"/>
    <cellStyle name="Normal 2 56 4 8 2" xfId="23671" xr:uid="{00000000-0005-0000-0000-000015200000}"/>
    <cellStyle name="Normal 2 56 4 9" xfId="5901" xr:uid="{00000000-0005-0000-0000-000016200000}"/>
    <cellStyle name="Normal 2 56 4 9 2" xfId="23672" xr:uid="{00000000-0005-0000-0000-000017200000}"/>
    <cellStyle name="Normal 2 56 5" xfId="5902" xr:uid="{00000000-0005-0000-0000-000018200000}"/>
    <cellStyle name="Normal 2 56 5 10" xfId="5903" xr:uid="{00000000-0005-0000-0000-000019200000}"/>
    <cellStyle name="Normal 2 56 5 10 2" xfId="23674" xr:uid="{00000000-0005-0000-0000-00001A200000}"/>
    <cellStyle name="Normal 2 56 5 11" xfId="5904" xr:uid="{00000000-0005-0000-0000-00001B200000}"/>
    <cellStyle name="Normal 2 56 5 11 2" xfId="23675" xr:uid="{00000000-0005-0000-0000-00001C200000}"/>
    <cellStyle name="Normal 2 56 5 12" xfId="5905" xr:uid="{00000000-0005-0000-0000-00001D200000}"/>
    <cellStyle name="Normal 2 56 5 12 2" xfId="23676" xr:uid="{00000000-0005-0000-0000-00001E200000}"/>
    <cellStyle name="Normal 2 56 5 13" xfId="5906" xr:uid="{00000000-0005-0000-0000-00001F200000}"/>
    <cellStyle name="Normal 2 56 5 13 2" xfId="23677" xr:uid="{00000000-0005-0000-0000-000020200000}"/>
    <cellStyle name="Normal 2 56 5 14" xfId="5907" xr:uid="{00000000-0005-0000-0000-000021200000}"/>
    <cellStyle name="Normal 2 56 5 14 2" xfId="23678" xr:uid="{00000000-0005-0000-0000-000022200000}"/>
    <cellStyle name="Normal 2 56 5 15" xfId="23673" xr:uid="{00000000-0005-0000-0000-000023200000}"/>
    <cellStyle name="Normal 2 56 5 2" xfId="5908" xr:uid="{00000000-0005-0000-0000-000024200000}"/>
    <cellStyle name="Normal 2 56 5 2 2" xfId="23679" xr:uid="{00000000-0005-0000-0000-000025200000}"/>
    <cellStyle name="Normal 2 56 5 3" xfId="5909" xr:uid="{00000000-0005-0000-0000-000026200000}"/>
    <cellStyle name="Normal 2 56 5 3 2" xfId="23680" xr:uid="{00000000-0005-0000-0000-000027200000}"/>
    <cellStyle name="Normal 2 56 5 4" xfId="5910" xr:uid="{00000000-0005-0000-0000-000028200000}"/>
    <cellStyle name="Normal 2 56 5 4 2" xfId="23681" xr:uid="{00000000-0005-0000-0000-000029200000}"/>
    <cellStyle name="Normal 2 56 5 5" xfId="5911" xr:uid="{00000000-0005-0000-0000-00002A200000}"/>
    <cellStyle name="Normal 2 56 5 5 2" xfId="23682" xr:uid="{00000000-0005-0000-0000-00002B200000}"/>
    <cellStyle name="Normal 2 56 5 6" xfId="5912" xr:uid="{00000000-0005-0000-0000-00002C200000}"/>
    <cellStyle name="Normal 2 56 5 6 2" xfId="23683" xr:uid="{00000000-0005-0000-0000-00002D200000}"/>
    <cellStyle name="Normal 2 56 5 7" xfId="5913" xr:uid="{00000000-0005-0000-0000-00002E200000}"/>
    <cellStyle name="Normal 2 56 5 7 2" xfId="23684" xr:uid="{00000000-0005-0000-0000-00002F200000}"/>
    <cellStyle name="Normal 2 56 5 8" xfId="5914" xr:uid="{00000000-0005-0000-0000-000030200000}"/>
    <cellStyle name="Normal 2 56 5 8 2" xfId="23685" xr:uid="{00000000-0005-0000-0000-000031200000}"/>
    <cellStyle name="Normal 2 56 5 9" xfId="5915" xr:uid="{00000000-0005-0000-0000-000032200000}"/>
    <cellStyle name="Normal 2 56 5 9 2" xfId="23686" xr:uid="{00000000-0005-0000-0000-000033200000}"/>
    <cellStyle name="Normal 2 56 6" xfId="5916" xr:uid="{00000000-0005-0000-0000-000034200000}"/>
    <cellStyle name="Normal 2 56 6 10" xfId="5917" xr:uid="{00000000-0005-0000-0000-000035200000}"/>
    <cellStyle name="Normal 2 56 6 10 2" xfId="23688" xr:uid="{00000000-0005-0000-0000-000036200000}"/>
    <cellStyle name="Normal 2 56 6 11" xfId="5918" xr:uid="{00000000-0005-0000-0000-000037200000}"/>
    <cellStyle name="Normal 2 56 6 11 2" xfId="23689" xr:uid="{00000000-0005-0000-0000-000038200000}"/>
    <cellStyle name="Normal 2 56 6 12" xfId="5919" xr:uid="{00000000-0005-0000-0000-000039200000}"/>
    <cellStyle name="Normal 2 56 6 12 2" xfId="23690" xr:uid="{00000000-0005-0000-0000-00003A200000}"/>
    <cellStyle name="Normal 2 56 6 13" xfId="5920" xr:uid="{00000000-0005-0000-0000-00003B200000}"/>
    <cellStyle name="Normal 2 56 6 13 2" xfId="23691" xr:uid="{00000000-0005-0000-0000-00003C200000}"/>
    <cellStyle name="Normal 2 56 6 14" xfId="5921" xr:uid="{00000000-0005-0000-0000-00003D200000}"/>
    <cellStyle name="Normal 2 56 6 14 2" xfId="23692" xr:uid="{00000000-0005-0000-0000-00003E200000}"/>
    <cellStyle name="Normal 2 56 6 15" xfId="23687" xr:uid="{00000000-0005-0000-0000-00003F200000}"/>
    <cellStyle name="Normal 2 56 6 2" xfId="5922" xr:uid="{00000000-0005-0000-0000-000040200000}"/>
    <cellStyle name="Normal 2 56 6 2 2" xfId="23693" xr:uid="{00000000-0005-0000-0000-000041200000}"/>
    <cellStyle name="Normal 2 56 6 3" xfId="5923" xr:uid="{00000000-0005-0000-0000-000042200000}"/>
    <cellStyle name="Normal 2 56 6 3 2" xfId="23694" xr:uid="{00000000-0005-0000-0000-000043200000}"/>
    <cellStyle name="Normal 2 56 6 4" xfId="5924" xr:uid="{00000000-0005-0000-0000-000044200000}"/>
    <cellStyle name="Normal 2 56 6 4 2" xfId="23695" xr:uid="{00000000-0005-0000-0000-000045200000}"/>
    <cellStyle name="Normal 2 56 6 5" xfId="5925" xr:uid="{00000000-0005-0000-0000-000046200000}"/>
    <cellStyle name="Normal 2 56 6 5 2" xfId="23696" xr:uid="{00000000-0005-0000-0000-000047200000}"/>
    <cellStyle name="Normal 2 56 6 6" xfId="5926" xr:uid="{00000000-0005-0000-0000-000048200000}"/>
    <cellStyle name="Normal 2 56 6 6 2" xfId="23697" xr:uid="{00000000-0005-0000-0000-000049200000}"/>
    <cellStyle name="Normal 2 56 6 7" xfId="5927" xr:uid="{00000000-0005-0000-0000-00004A200000}"/>
    <cellStyle name="Normal 2 56 6 7 2" xfId="23698" xr:uid="{00000000-0005-0000-0000-00004B200000}"/>
    <cellStyle name="Normal 2 56 6 8" xfId="5928" xr:uid="{00000000-0005-0000-0000-00004C200000}"/>
    <cellStyle name="Normal 2 56 6 8 2" xfId="23699" xr:uid="{00000000-0005-0000-0000-00004D200000}"/>
    <cellStyle name="Normal 2 56 6 9" xfId="5929" xr:uid="{00000000-0005-0000-0000-00004E200000}"/>
    <cellStyle name="Normal 2 56 6 9 2" xfId="23700" xr:uid="{00000000-0005-0000-0000-00004F200000}"/>
    <cellStyle name="Normal 2 56 7" xfId="5930" xr:uid="{00000000-0005-0000-0000-000050200000}"/>
    <cellStyle name="Normal 2 56 7 10" xfId="5931" xr:uid="{00000000-0005-0000-0000-000051200000}"/>
    <cellStyle name="Normal 2 56 7 10 2" xfId="23702" xr:uid="{00000000-0005-0000-0000-000052200000}"/>
    <cellStyle name="Normal 2 56 7 11" xfId="5932" xr:uid="{00000000-0005-0000-0000-000053200000}"/>
    <cellStyle name="Normal 2 56 7 11 2" xfId="23703" xr:uid="{00000000-0005-0000-0000-000054200000}"/>
    <cellStyle name="Normal 2 56 7 12" xfId="5933" xr:uid="{00000000-0005-0000-0000-000055200000}"/>
    <cellStyle name="Normal 2 56 7 12 2" xfId="23704" xr:uid="{00000000-0005-0000-0000-000056200000}"/>
    <cellStyle name="Normal 2 56 7 13" xfId="5934" xr:uid="{00000000-0005-0000-0000-000057200000}"/>
    <cellStyle name="Normal 2 56 7 13 2" xfId="23705" xr:uid="{00000000-0005-0000-0000-000058200000}"/>
    <cellStyle name="Normal 2 56 7 14" xfId="5935" xr:uid="{00000000-0005-0000-0000-000059200000}"/>
    <cellStyle name="Normal 2 56 7 14 2" xfId="23706" xr:uid="{00000000-0005-0000-0000-00005A200000}"/>
    <cellStyle name="Normal 2 56 7 15" xfId="23701" xr:uid="{00000000-0005-0000-0000-00005B200000}"/>
    <cellStyle name="Normal 2 56 7 2" xfId="5936" xr:uid="{00000000-0005-0000-0000-00005C200000}"/>
    <cellStyle name="Normal 2 56 7 2 2" xfId="23707" xr:uid="{00000000-0005-0000-0000-00005D200000}"/>
    <cellStyle name="Normal 2 56 7 3" xfId="5937" xr:uid="{00000000-0005-0000-0000-00005E200000}"/>
    <cellStyle name="Normal 2 56 7 3 2" xfId="23708" xr:uid="{00000000-0005-0000-0000-00005F200000}"/>
    <cellStyle name="Normal 2 56 7 4" xfId="5938" xr:uid="{00000000-0005-0000-0000-000060200000}"/>
    <cellStyle name="Normal 2 56 7 4 2" xfId="23709" xr:uid="{00000000-0005-0000-0000-000061200000}"/>
    <cellStyle name="Normal 2 56 7 5" xfId="5939" xr:uid="{00000000-0005-0000-0000-000062200000}"/>
    <cellStyle name="Normal 2 56 7 5 2" xfId="23710" xr:uid="{00000000-0005-0000-0000-000063200000}"/>
    <cellStyle name="Normal 2 56 7 6" xfId="5940" xr:uid="{00000000-0005-0000-0000-000064200000}"/>
    <cellStyle name="Normal 2 56 7 6 2" xfId="23711" xr:uid="{00000000-0005-0000-0000-000065200000}"/>
    <cellStyle name="Normal 2 56 7 7" xfId="5941" xr:uid="{00000000-0005-0000-0000-000066200000}"/>
    <cellStyle name="Normal 2 56 7 7 2" xfId="23712" xr:uid="{00000000-0005-0000-0000-000067200000}"/>
    <cellStyle name="Normal 2 56 7 8" xfId="5942" xr:uid="{00000000-0005-0000-0000-000068200000}"/>
    <cellStyle name="Normal 2 56 7 8 2" xfId="23713" xr:uid="{00000000-0005-0000-0000-000069200000}"/>
    <cellStyle name="Normal 2 56 7 9" xfId="5943" xr:uid="{00000000-0005-0000-0000-00006A200000}"/>
    <cellStyle name="Normal 2 56 7 9 2" xfId="23714" xr:uid="{00000000-0005-0000-0000-00006B200000}"/>
    <cellStyle name="Normal 2 56 8" xfId="5944" xr:uid="{00000000-0005-0000-0000-00006C200000}"/>
    <cellStyle name="Normal 2 56 8 10" xfId="5945" xr:uid="{00000000-0005-0000-0000-00006D200000}"/>
    <cellStyle name="Normal 2 56 8 10 2" xfId="23716" xr:uid="{00000000-0005-0000-0000-00006E200000}"/>
    <cellStyle name="Normal 2 56 8 11" xfId="5946" xr:uid="{00000000-0005-0000-0000-00006F200000}"/>
    <cellStyle name="Normal 2 56 8 11 2" xfId="23717" xr:uid="{00000000-0005-0000-0000-000070200000}"/>
    <cellStyle name="Normal 2 56 8 12" xfId="5947" xr:uid="{00000000-0005-0000-0000-000071200000}"/>
    <cellStyle name="Normal 2 56 8 12 2" xfId="23718" xr:uid="{00000000-0005-0000-0000-000072200000}"/>
    <cellStyle name="Normal 2 56 8 13" xfId="5948" xr:uid="{00000000-0005-0000-0000-000073200000}"/>
    <cellStyle name="Normal 2 56 8 13 2" xfId="23719" xr:uid="{00000000-0005-0000-0000-000074200000}"/>
    <cellStyle name="Normal 2 56 8 14" xfId="5949" xr:uid="{00000000-0005-0000-0000-000075200000}"/>
    <cellStyle name="Normal 2 56 8 14 2" xfId="23720" xr:uid="{00000000-0005-0000-0000-000076200000}"/>
    <cellStyle name="Normal 2 56 8 15" xfId="23715" xr:uid="{00000000-0005-0000-0000-000077200000}"/>
    <cellStyle name="Normal 2 56 8 2" xfId="5950" xr:uid="{00000000-0005-0000-0000-000078200000}"/>
    <cellStyle name="Normal 2 56 8 2 2" xfId="23721" xr:uid="{00000000-0005-0000-0000-000079200000}"/>
    <cellStyle name="Normal 2 56 8 3" xfId="5951" xr:uid="{00000000-0005-0000-0000-00007A200000}"/>
    <cellStyle name="Normal 2 56 8 3 2" xfId="23722" xr:uid="{00000000-0005-0000-0000-00007B200000}"/>
    <cellStyle name="Normal 2 56 8 4" xfId="5952" xr:uid="{00000000-0005-0000-0000-00007C200000}"/>
    <cellStyle name="Normal 2 56 8 4 2" xfId="23723" xr:uid="{00000000-0005-0000-0000-00007D200000}"/>
    <cellStyle name="Normal 2 56 8 5" xfId="5953" xr:uid="{00000000-0005-0000-0000-00007E200000}"/>
    <cellStyle name="Normal 2 56 8 5 2" xfId="23724" xr:uid="{00000000-0005-0000-0000-00007F200000}"/>
    <cellStyle name="Normal 2 56 8 6" xfId="5954" xr:uid="{00000000-0005-0000-0000-000080200000}"/>
    <cellStyle name="Normal 2 56 8 6 2" xfId="23725" xr:uid="{00000000-0005-0000-0000-000081200000}"/>
    <cellStyle name="Normal 2 56 8 7" xfId="5955" xr:uid="{00000000-0005-0000-0000-000082200000}"/>
    <cellStyle name="Normal 2 56 8 7 2" xfId="23726" xr:uid="{00000000-0005-0000-0000-000083200000}"/>
    <cellStyle name="Normal 2 56 8 8" xfId="5956" xr:uid="{00000000-0005-0000-0000-000084200000}"/>
    <cellStyle name="Normal 2 56 8 8 2" xfId="23727" xr:uid="{00000000-0005-0000-0000-000085200000}"/>
    <cellStyle name="Normal 2 56 8 9" xfId="5957" xr:uid="{00000000-0005-0000-0000-000086200000}"/>
    <cellStyle name="Normal 2 56 8 9 2" xfId="23728" xr:uid="{00000000-0005-0000-0000-000087200000}"/>
    <cellStyle name="Normal 2 56 9" xfId="5958" xr:uid="{00000000-0005-0000-0000-000088200000}"/>
    <cellStyle name="Normal 2 56 9 10" xfId="5959" xr:uid="{00000000-0005-0000-0000-000089200000}"/>
    <cellStyle name="Normal 2 56 9 10 2" xfId="23730" xr:uid="{00000000-0005-0000-0000-00008A200000}"/>
    <cellStyle name="Normal 2 56 9 11" xfId="5960" xr:uid="{00000000-0005-0000-0000-00008B200000}"/>
    <cellStyle name="Normal 2 56 9 11 2" xfId="23731" xr:uid="{00000000-0005-0000-0000-00008C200000}"/>
    <cellStyle name="Normal 2 56 9 12" xfId="5961" xr:uid="{00000000-0005-0000-0000-00008D200000}"/>
    <cellStyle name="Normal 2 56 9 12 2" xfId="23732" xr:uid="{00000000-0005-0000-0000-00008E200000}"/>
    <cellStyle name="Normal 2 56 9 13" xfId="5962" xr:uid="{00000000-0005-0000-0000-00008F200000}"/>
    <cellStyle name="Normal 2 56 9 13 2" xfId="23733" xr:uid="{00000000-0005-0000-0000-000090200000}"/>
    <cellStyle name="Normal 2 56 9 14" xfId="5963" xr:uid="{00000000-0005-0000-0000-000091200000}"/>
    <cellStyle name="Normal 2 56 9 14 2" xfId="23734" xr:uid="{00000000-0005-0000-0000-000092200000}"/>
    <cellStyle name="Normal 2 56 9 15" xfId="23729" xr:uid="{00000000-0005-0000-0000-000093200000}"/>
    <cellStyle name="Normal 2 56 9 2" xfId="5964" xr:uid="{00000000-0005-0000-0000-000094200000}"/>
    <cellStyle name="Normal 2 56 9 2 2" xfId="23735" xr:uid="{00000000-0005-0000-0000-000095200000}"/>
    <cellStyle name="Normal 2 56 9 3" xfId="5965" xr:uid="{00000000-0005-0000-0000-000096200000}"/>
    <cellStyle name="Normal 2 56 9 3 2" xfId="23736" xr:uid="{00000000-0005-0000-0000-000097200000}"/>
    <cellStyle name="Normal 2 56 9 4" xfId="5966" xr:uid="{00000000-0005-0000-0000-000098200000}"/>
    <cellStyle name="Normal 2 56 9 4 2" xfId="23737" xr:uid="{00000000-0005-0000-0000-000099200000}"/>
    <cellStyle name="Normal 2 56 9 5" xfId="5967" xr:uid="{00000000-0005-0000-0000-00009A200000}"/>
    <cellStyle name="Normal 2 56 9 5 2" xfId="23738" xr:uid="{00000000-0005-0000-0000-00009B200000}"/>
    <cellStyle name="Normal 2 56 9 6" xfId="5968" xr:uid="{00000000-0005-0000-0000-00009C200000}"/>
    <cellStyle name="Normal 2 56 9 6 2" xfId="23739" xr:uid="{00000000-0005-0000-0000-00009D200000}"/>
    <cellStyle name="Normal 2 56 9 7" xfId="5969" xr:uid="{00000000-0005-0000-0000-00009E200000}"/>
    <cellStyle name="Normal 2 56 9 7 2" xfId="23740" xr:uid="{00000000-0005-0000-0000-00009F200000}"/>
    <cellStyle name="Normal 2 56 9 8" xfId="5970" xr:uid="{00000000-0005-0000-0000-0000A0200000}"/>
    <cellStyle name="Normal 2 56 9 8 2" xfId="23741" xr:uid="{00000000-0005-0000-0000-0000A1200000}"/>
    <cellStyle name="Normal 2 56 9 9" xfId="5971" xr:uid="{00000000-0005-0000-0000-0000A2200000}"/>
    <cellStyle name="Normal 2 56 9 9 2" xfId="23742" xr:uid="{00000000-0005-0000-0000-0000A3200000}"/>
    <cellStyle name="Normal 2 57" xfId="5972" xr:uid="{00000000-0005-0000-0000-0000A4200000}"/>
    <cellStyle name="Normal 2 57 10" xfId="5973" xr:uid="{00000000-0005-0000-0000-0000A5200000}"/>
    <cellStyle name="Normal 2 57 10 10" xfId="5974" xr:uid="{00000000-0005-0000-0000-0000A6200000}"/>
    <cellStyle name="Normal 2 57 10 10 2" xfId="23745" xr:uid="{00000000-0005-0000-0000-0000A7200000}"/>
    <cellStyle name="Normal 2 57 10 11" xfId="5975" xr:uid="{00000000-0005-0000-0000-0000A8200000}"/>
    <cellStyle name="Normal 2 57 10 11 2" xfId="23746" xr:uid="{00000000-0005-0000-0000-0000A9200000}"/>
    <cellStyle name="Normal 2 57 10 12" xfId="5976" xr:uid="{00000000-0005-0000-0000-0000AA200000}"/>
    <cellStyle name="Normal 2 57 10 12 2" xfId="23747" xr:uid="{00000000-0005-0000-0000-0000AB200000}"/>
    <cellStyle name="Normal 2 57 10 13" xfId="5977" xr:uid="{00000000-0005-0000-0000-0000AC200000}"/>
    <cellStyle name="Normal 2 57 10 13 2" xfId="23748" xr:uid="{00000000-0005-0000-0000-0000AD200000}"/>
    <cellStyle name="Normal 2 57 10 14" xfId="5978" xr:uid="{00000000-0005-0000-0000-0000AE200000}"/>
    <cellStyle name="Normal 2 57 10 14 2" xfId="23749" xr:uid="{00000000-0005-0000-0000-0000AF200000}"/>
    <cellStyle name="Normal 2 57 10 15" xfId="23744" xr:uid="{00000000-0005-0000-0000-0000B0200000}"/>
    <cellStyle name="Normal 2 57 10 2" xfId="5979" xr:uid="{00000000-0005-0000-0000-0000B1200000}"/>
    <cellStyle name="Normal 2 57 10 2 2" xfId="23750" xr:uid="{00000000-0005-0000-0000-0000B2200000}"/>
    <cellStyle name="Normal 2 57 10 3" xfId="5980" xr:uid="{00000000-0005-0000-0000-0000B3200000}"/>
    <cellStyle name="Normal 2 57 10 3 2" xfId="23751" xr:uid="{00000000-0005-0000-0000-0000B4200000}"/>
    <cellStyle name="Normal 2 57 10 4" xfId="5981" xr:uid="{00000000-0005-0000-0000-0000B5200000}"/>
    <cellStyle name="Normal 2 57 10 4 2" xfId="23752" xr:uid="{00000000-0005-0000-0000-0000B6200000}"/>
    <cellStyle name="Normal 2 57 10 5" xfId="5982" xr:uid="{00000000-0005-0000-0000-0000B7200000}"/>
    <cellStyle name="Normal 2 57 10 5 2" xfId="23753" xr:uid="{00000000-0005-0000-0000-0000B8200000}"/>
    <cellStyle name="Normal 2 57 10 6" xfId="5983" xr:uid="{00000000-0005-0000-0000-0000B9200000}"/>
    <cellStyle name="Normal 2 57 10 6 2" xfId="23754" xr:uid="{00000000-0005-0000-0000-0000BA200000}"/>
    <cellStyle name="Normal 2 57 10 7" xfId="5984" xr:uid="{00000000-0005-0000-0000-0000BB200000}"/>
    <cellStyle name="Normal 2 57 10 7 2" xfId="23755" xr:uid="{00000000-0005-0000-0000-0000BC200000}"/>
    <cellStyle name="Normal 2 57 10 8" xfId="5985" xr:uid="{00000000-0005-0000-0000-0000BD200000}"/>
    <cellStyle name="Normal 2 57 10 8 2" xfId="23756" xr:uid="{00000000-0005-0000-0000-0000BE200000}"/>
    <cellStyle name="Normal 2 57 10 9" xfId="5986" xr:uid="{00000000-0005-0000-0000-0000BF200000}"/>
    <cellStyle name="Normal 2 57 10 9 2" xfId="23757" xr:uid="{00000000-0005-0000-0000-0000C0200000}"/>
    <cellStyle name="Normal 2 57 11" xfId="5987" xr:uid="{00000000-0005-0000-0000-0000C1200000}"/>
    <cellStyle name="Normal 2 57 11 2" xfId="23758" xr:uid="{00000000-0005-0000-0000-0000C2200000}"/>
    <cellStyle name="Normal 2 57 12" xfId="5988" xr:uid="{00000000-0005-0000-0000-0000C3200000}"/>
    <cellStyle name="Normal 2 57 12 2" xfId="23759" xr:uid="{00000000-0005-0000-0000-0000C4200000}"/>
    <cellStyle name="Normal 2 57 13" xfId="5989" xr:uid="{00000000-0005-0000-0000-0000C5200000}"/>
    <cellStyle name="Normal 2 57 13 2" xfId="23760" xr:uid="{00000000-0005-0000-0000-0000C6200000}"/>
    <cellStyle name="Normal 2 57 14" xfId="5990" xr:uid="{00000000-0005-0000-0000-0000C7200000}"/>
    <cellStyle name="Normal 2 57 14 2" xfId="23761" xr:uid="{00000000-0005-0000-0000-0000C8200000}"/>
    <cellStyle name="Normal 2 57 15" xfId="5991" xr:uid="{00000000-0005-0000-0000-0000C9200000}"/>
    <cellStyle name="Normal 2 57 15 2" xfId="23762" xr:uid="{00000000-0005-0000-0000-0000CA200000}"/>
    <cellStyle name="Normal 2 57 16" xfId="5992" xr:uid="{00000000-0005-0000-0000-0000CB200000}"/>
    <cellStyle name="Normal 2 57 16 2" xfId="23763" xr:uid="{00000000-0005-0000-0000-0000CC200000}"/>
    <cellStyle name="Normal 2 57 17" xfId="5993" xr:uid="{00000000-0005-0000-0000-0000CD200000}"/>
    <cellStyle name="Normal 2 57 17 2" xfId="23764" xr:uid="{00000000-0005-0000-0000-0000CE200000}"/>
    <cellStyle name="Normal 2 57 18" xfId="5994" xr:uid="{00000000-0005-0000-0000-0000CF200000}"/>
    <cellStyle name="Normal 2 57 18 2" xfId="23765" xr:uid="{00000000-0005-0000-0000-0000D0200000}"/>
    <cellStyle name="Normal 2 57 19" xfId="5995" xr:uid="{00000000-0005-0000-0000-0000D1200000}"/>
    <cellStyle name="Normal 2 57 19 2" xfId="23766" xr:uid="{00000000-0005-0000-0000-0000D2200000}"/>
    <cellStyle name="Normal 2 57 2" xfId="5996" xr:uid="{00000000-0005-0000-0000-0000D3200000}"/>
    <cellStyle name="Normal 2 57 2 10" xfId="5997" xr:uid="{00000000-0005-0000-0000-0000D4200000}"/>
    <cellStyle name="Normal 2 57 2 10 2" xfId="23768" xr:uid="{00000000-0005-0000-0000-0000D5200000}"/>
    <cellStyle name="Normal 2 57 2 11" xfId="5998" xr:uid="{00000000-0005-0000-0000-0000D6200000}"/>
    <cellStyle name="Normal 2 57 2 11 2" xfId="23769" xr:uid="{00000000-0005-0000-0000-0000D7200000}"/>
    <cellStyle name="Normal 2 57 2 12" xfId="5999" xr:uid="{00000000-0005-0000-0000-0000D8200000}"/>
    <cellStyle name="Normal 2 57 2 12 2" xfId="23770" xr:uid="{00000000-0005-0000-0000-0000D9200000}"/>
    <cellStyle name="Normal 2 57 2 13" xfId="6000" xr:uid="{00000000-0005-0000-0000-0000DA200000}"/>
    <cellStyle name="Normal 2 57 2 13 2" xfId="23771" xr:uid="{00000000-0005-0000-0000-0000DB200000}"/>
    <cellStyle name="Normal 2 57 2 14" xfId="6001" xr:uid="{00000000-0005-0000-0000-0000DC200000}"/>
    <cellStyle name="Normal 2 57 2 14 2" xfId="23772" xr:uid="{00000000-0005-0000-0000-0000DD200000}"/>
    <cellStyle name="Normal 2 57 2 15" xfId="6002" xr:uid="{00000000-0005-0000-0000-0000DE200000}"/>
    <cellStyle name="Normal 2 57 2 15 2" xfId="23773" xr:uid="{00000000-0005-0000-0000-0000DF200000}"/>
    <cellStyle name="Normal 2 57 2 16" xfId="23767" xr:uid="{00000000-0005-0000-0000-0000E0200000}"/>
    <cellStyle name="Normal 2 57 2 2" xfId="6003" xr:uid="{00000000-0005-0000-0000-0000E1200000}"/>
    <cellStyle name="Normal 2 57 2 2 10" xfId="6004" xr:uid="{00000000-0005-0000-0000-0000E2200000}"/>
    <cellStyle name="Normal 2 57 2 2 10 2" xfId="23775" xr:uid="{00000000-0005-0000-0000-0000E3200000}"/>
    <cellStyle name="Normal 2 57 2 2 11" xfId="6005" xr:uid="{00000000-0005-0000-0000-0000E4200000}"/>
    <cellStyle name="Normal 2 57 2 2 11 2" xfId="23776" xr:uid="{00000000-0005-0000-0000-0000E5200000}"/>
    <cellStyle name="Normal 2 57 2 2 12" xfId="6006" xr:uid="{00000000-0005-0000-0000-0000E6200000}"/>
    <cellStyle name="Normal 2 57 2 2 12 2" xfId="23777" xr:uid="{00000000-0005-0000-0000-0000E7200000}"/>
    <cellStyle name="Normal 2 57 2 2 13" xfId="6007" xr:uid="{00000000-0005-0000-0000-0000E8200000}"/>
    <cellStyle name="Normal 2 57 2 2 13 2" xfId="23778" xr:uid="{00000000-0005-0000-0000-0000E9200000}"/>
    <cellStyle name="Normal 2 57 2 2 14" xfId="6008" xr:uid="{00000000-0005-0000-0000-0000EA200000}"/>
    <cellStyle name="Normal 2 57 2 2 14 2" xfId="23779" xr:uid="{00000000-0005-0000-0000-0000EB200000}"/>
    <cellStyle name="Normal 2 57 2 2 15" xfId="23774" xr:uid="{00000000-0005-0000-0000-0000EC200000}"/>
    <cellStyle name="Normal 2 57 2 2 2" xfId="6009" xr:uid="{00000000-0005-0000-0000-0000ED200000}"/>
    <cellStyle name="Normal 2 57 2 2 2 2" xfId="23780" xr:uid="{00000000-0005-0000-0000-0000EE200000}"/>
    <cellStyle name="Normal 2 57 2 2 3" xfId="6010" xr:uid="{00000000-0005-0000-0000-0000EF200000}"/>
    <cellStyle name="Normal 2 57 2 2 3 2" xfId="23781" xr:uid="{00000000-0005-0000-0000-0000F0200000}"/>
    <cellStyle name="Normal 2 57 2 2 4" xfId="6011" xr:uid="{00000000-0005-0000-0000-0000F1200000}"/>
    <cellStyle name="Normal 2 57 2 2 4 2" xfId="23782" xr:uid="{00000000-0005-0000-0000-0000F2200000}"/>
    <cellStyle name="Normal 2 57 2 2 5" xfId="6012" xr:uid="{00000000-0005-0000-0000-0000F3200000}"/>
    <cellStyle name="Normal 2 57 2 2 5 2" xfId="23783" xr:uid="{00000000-0005-0000-0000-0000F4200000}"/>
    <cellStyle name="Normal 2 57 2 2 6" xfId="6013" xr:uid="{00000000-0005-0000-0000-0000F5200000}"/>
    <cellStyle name="Normal 2 57 2 2 6 2" xfId="23784" xr:uid="{00000000-0005-0000-0000-0000F6200000}"/>
    <cellStyle name="Normal 2 57 2 2 7" xfId="6014" xr:uid="{00000000-0005-0000-0000-0000F7200000}"/>
    <cellStyle name="Normal 2 57 2 2 7 2" xfId="23785" xr:uid="{00000000-0005-0000-0000-0000F8200000}"/>
    <cellStyle name="Normal 2 57 2 2 8" xfId="6015" xr:uid="{00000000-0005-0000-0000-0000F9200000}"/>
    <cellStyle name="Normal 2 57 2 2 8 2" xfId="23786" xr:uid="{00000000-0005-0000-0000-0000FA200000}"/>
    <cellStyle name="Normal 2 57 2 2 9" xfId="6016" xr:uid="{00000000-0005-0000-0000-0000FB200000}"/>
    <cellStyle name="Normal 2 57 2 2 9 2" xfId="23787" xr:uid="{00000000-0005-0000-0000-0000FC200000}"/>
    <cellStyle name="Normal 2 57 2 3" xfId="6017" xr:uid="{00000000-0005-0000-0000-0000FD200000}"/>
    <cellStyle name="Normal 2 57 2 3 2" xfId="23788" xr:uid="{00000000-0005-0000-0000-0000FE200000}"/>
    <cellStyle name="Normal 2 57 2 4" xfId="6018" xr:uid="{00000000-0005-0000-0000-0000FF200000}"/>
    <cellStyle name="Normal 2 57 2 4 2" xfId="23789" xr:uid="{00000000-0005-0000-0000-000000210000}"/>
    <cellStyle name="Normal 2 57 2 5" xfId="6019" xr:uid="{00000000-0005-0000-0000-000001210000}"/>
    <cellStyle name="Normal 2 57 2 5 2" xfId="23790" xr:uid="{00000000-0005-0000-0000-000002210000}"/>
    <cellStyle name="Normal 2 57 2 6" xfId="6020" xr:uid="{00000000-0005-0000-0000-000003210000}"/>
    <cellStyle name="Normal 2 57 2 6 2" xfId="23791" xr:uid="{00000000-0005-0000-0000-000004210000}"/>
    <cellStyle name="Normal 2 57 2 7" xfId="6021" xr:uid="{00000000-0005-0000-0000-000005210000}"/>
    <cellStyle name="Normal 2 57 2 7 2" xfId="23792" xr:uid="{00000000-0005-0000-0000-000006210000}"/>
    <cellStyle name="Normal 2 57 2 8" xfId="6022" xr:uid="{00000000-0005-0000-0000-000007210000}"/>
    <cellStyle name="Normal 2 57 2 8 2" xfId="23793" xr:uid="{00000000-0005-0000-0000-000008210000}"/>
    <cellStyle name="Normal 2 57 2 9" xfId="6023" xr:uid="{00000000-0005-0000-0000-000009210000}"/>
    <cellStyle name="Normal 2 57 2 9 2" xfId="23794" xr:uid="{00000000-0005-0000-0000-00000A210000}"/>
    <cellStyle name="Normal 2 57 20" xfId="6024" xr:uid="{00000000-0005-0000-0000-00000B210000}"/>
    <cellStyle name="Normal 2 57 20 2" xfId="23795" xr:uid="{00000000-0005-0000-0000-00000C210000}"/>
    <cellStyle name="Normal 2 57 21" xfId="6025" xr:uid="{00000000-0005-0000-0000-00000D210000}"/>
    <cellStyle name="Normal 2 57 21 2" xfId="23796" xr:uid="{00000000-0005-0000-0000-00000E210000}"/>
    <cellStyle name="Normal 2 57 22" xfId="6026" xr:uid="{00000000-0005-0000-0000-00000F210000}"/>
    <cellStyle name="Normal 2 57 22 2" xfId="23797" xr:uid="{00000000-0005-0000-0000-000010210000}"/>
    <cellStyle name="Normal 2 57 23" xfId="6027" xr:uid="{00000000-0005-0000-0000-000011210000}"/>
    <cellStyle name="Normal 2 57 23 2" xfId="23798" xr:uid="{00000000-0005-0000-0000-000012210000}"/>
    <cellStyle name="Normal 2 57 24" xfId="23743" xr:uid="{00000000-0005-0000-0000-000013210000}"/>
    <cellStyle name="Normal 2 57 3" xfId="6028" xr:uid="{00000000-0005-0000-0000-000014210000}"/>
    <cellStyle name="Normal 2 57 3 10" xfId="6029" xr:uid="{00000000-0005-0000-0000-000015210000}"/>
    <cellStyle name="Normal 2 57 3 10 2" xfId="23800" xr:uid="{00000000-0005-0000-0000-000016210000}"/>
    <cellStyle name="Normal 2 57 3 11" xfId="6030" xr:uid="{00000000-0005-0000-0000-000017210000}"/>
    <cellStyle name="Normal 2 57 3 11 2" xfId="23801" xr:uid="{00000000-0005-0000-0000-000018210000}"/>
    <cellStyle name="Normal 2 57 3 12" xfId="6031" xr:uid="{00000000-0005-0000-0000-000019210000}"/>
    <cellStyle name="Normal 2 57 3 12 2" xfId="23802" xr:uid="{00000000-0005-0000-0000-00001A210000}"/>
    <cellStyle name="Normal 2 57 3 13" xfId="6032" xr:uid="{00000000-0005-0000-0000-00001B210000}"/>
    <cellStyle name="Normal 2 57 3 13 2" xfId="23803" xr:uid="{00000000-0005-0000-0000-00001C210000}"/>
    <cellStyle name="Normal 2 57 3 14" xfId="6033" xr:uid="{00000000-0005-0000-0000-00001D210000}"/>
    <cellStyle name="Normal 2 57 3 14 2" xfId="23804" xr:uid="{00000000-0005-0000-0000-00001E210000}"/>
    <cellStyle name="Normal 2 57 3 15" xfId="6034" xr:uid="{00000000-0005-0000-0000-00001F210000}"/>
    <cellStyle name="Normal 2 57 3 15 2" xfId="23805" xr:uid="{00000000-0005-0000-0000-000020210000}"/>
    <cellStyle name="Normal 2 57 3 16" xfId="23799" xr:uid="{00000000-0005-0000-0000-000021210000}"/>
    <cellStyle name="Normal 2 57 3 2" xfId="6035" xr:uid="{00000000-0005-0000-0000-000022210000}"/>
    <cellStyle name="Normal 2 57 3 2 10" xfId="6036" xr:uid="{00000000-0005-0000-0000-000023210000}"/>
    <cellStyle name="Normal 2 57 3 2 10 2" xfId="23807" xr:uid="{00000000-0005-0000-0000-000024210000}"/>
    <cellStyle name="Normal 2 57 3 2 11" xfId="6037" xr:uid="{00000000-0005-0000-0000-000025210000}"/>
    <cellStyle name="Normal 2 57 3 2 11 2" xfId="23808" xr:uid="{00000000-0005-0000-0000-000026210000}"/>
    <cellStyle name="Normal 2 57 3 2 12" xfId="6038" xr:uid="{00000000-0005-0000-0000-000027210000}"/>
    <cellStyle name="Normal 2 57 3 2 12 2" xfId="23809" xr:uid="{00000000-0005-0000-0000-000028210000}"/>
    <cellStyle name="Normal 2 57 3 2 13" xfId="6039" xr:uid="{00000000-0005-0000-0000-000029210000}"/>
    <cellStyle name="Normal 2 57 3 2 13 2" xfId="23810" xr:uid="{00000000-0005-0000-0000-00002A210000}"/>
    <cellStyle name="Normal 2 57 3 2 14" xfId="6040" xr:uid="{00000000-0005-0000-0000-00002B210000}"/>
    <cellStyle name="Normal 2 57 3 2 14 2" xfId="23811" xr:uid="{00000000-0005-0000-0000-00002C210000}"/>
    <cellStyle name="Normal 2 57 3 2 15" xfId="23806" xr:uid="{00000000-0005-0000-0000-00002D210000}"/>
    <cellStyle name="Normal 2 57 3 2 2" xfId="6041" xr:uid="{00000000-0005-0000-0000-00002E210000}"/>
    <cellStyle name="Normal 2 57 3 2 2 2" xfId="23812" xr:uid="{00000000-0005-0000-0000-00002F210000}"/>
    <cellStyle name="Normal 2 57 3 2 3" xfId="6042" xr:uid="{00000000-0005-0000-0000-000030210000}"/>
    <cellStyle name="Normal 2 57 3 2 3 2" xfId="23813" xr:uid="{00000000-0005-0000-0000-000031210000}"/>
    <cellStyle name="Normal 2 57 3 2 4" xfId="6043" xr:uid="{00000000-0005-0000-0000-000032210000}"/>
    <cellStyle name="Normal 2 57 3 2 4 2" xfId="23814" xr:uid="{00000000-0005-0000-0000-000033210000}"/>
    <cellStyle name="Normal 2 57 3 2 5" xfId="6044" xr:uid="{00000000-0005-0000-0000-000034210000}"/>
    <cellStyle name="Normal 2 57 3 2 5 2" xfId="23815" xr:uid="{00000000-0005-0000-0000-000035210000}"/>
    <cellStyle name="Normal 2 57 3 2 6" xfId="6045" xr:uid="{00000000-0005-0000-0000-000036210000}"/>
    <cellStyle name="Normal 2 57 3 2 6 2" xfId="23816" xr:uid="{00000000-0005-0000-0000-000037210000}"/>
    <cellStyle name="Normal 2 57 3 2 7" xfId="6046" xr:uid="{00000000-0005-0000-0000-000038210000}"/>
    <cellStyle name="Normal 2 57 3 2 7 2" xfId="23817" xr:uid="{00000000-0005-0000-0000-000039210000}"/>
    <cellStyle name="Normal 2 57 3 2 8" xfId="6047" xr:uid="{00000000-0005-0000-0000-00003A210000}"/>
    <cellStyle name="Normal 2 57 3 2 8 2" xfId="23818" xr:uid="{00000000-0005-0000-0000-00003B210000}"/>
    <cellStyle name="Normal 2 57 3 2 9" xfId="6048" xr:uid="{00000000-0005-0000-0000-00003C210000}"/>
    <cellStyle name="Normal 2 57 3 2 9 2" xfId="23819" xr:uid="{00000000-0005-0000-0000-00003D210000}"/>
    <cellStyle name="Normal 2 57 3 3" xfId="6049" xr:uid="{00000000-0005-0000-0000-00003E210000}"/>
    <cellStyle name="Normal 2 57 3 3 2" xfId="23820" xr:uid="{00000000-0005-0000-0000-00003F210000}"/>
    <cellStyle name="Normal 2 57 3 4" xfId="6050" xr:uid="{00000000-0005-0000-0000-000040210000}"/>
    <cellStyle name="Normal 2 57 3 4 2" xfId="23821" xr:uid="{00000000-0005-0000-0000-000041210000}"/>
    <cellStyle name="Normal 2 57 3 5" xfId="6051" xr:uid="{00000000-0005-0000-0000-000042210000}"/>
    <cellStyle name="Normal 2 57 3 5 2" xfId="23822" xr:uid="{00000000-0005-0000-0000-000043210000}"/>
    <cellStyle name="Normal 2 57 3 6" xfId="6052" xr:uid="{00000000-0005-0000-0000-000044210000}"/>
    <cellStyle name="Normal 2 57 3 6 2" xfId="23823" xr:uid="{00000000-0005-0000-0000-000045210000}"/>
    <cellStyle name="Normal 2 57 3 7" xfId="6053" xr:uid="{00000000-0005-0000-0000-000046210000}"/>
    <cellStyle name="Normal 2 57 3 7 2" xfId="23824" xr:uid="{00000000-0005-0000-0000-000047210000}"/>
    <cellStyle name="Normal 2 57 3 8" xfId="6054" xr:uid="{00000000-0005-0000-0000-000048210000}"/>
    <cellStyle name="Normal 2 57 3 8 2" xfId="23825" xr:uid="{00000000-0005-0000-0000-000049210000}"/>
    <cellStyle name="Normal 2 57 3 9" xfId="6055" xr:uid="{00000000-0005-0000-0000-00004A210000}"/>
    <cellStyle name="Normal 2 57 3 9 2" xfId="23826" xr:uid="{00000000-0005-0000-0000-00004B210000}"/>
    <cellStyle name="Normal 2 57 4" xfId="6056" xr:uid="{00000000-0005-0000-0000-00004C210000}"/>
    <cellStyle name="Normal 2 57 4 10" xfId="6057" xr:uid="{00000000-0005-0000-0000-00004D210000}"/>
    <cellStyle name="Normal 2 57 4 10 2" xfId="23828" xr:uid="{00000000-0005-0000-0000-00004E210000}"/>
    <cellStyle name="Normal 2 57 4 11" xfId="6058" xr:uid="{00000000-0005-0000-0000-00004F210000}"/>
    <cellStyle name="Normal 2 57 4 11 2" xfId="23829" xr:uid="{00000000-0005-0000-0000-000050210000}"/>
    <cellStyle name="Normal 2 57 4 12" xfId="6059" xr:uid="{00000000-0005-0000-0000-000051210000}"/>
    <cellStyle name="Normal 2 57 4 12 2" xfId="23830" xr:uid="{00000000-0005-0000-0000-000052210000}"/>
    <cellStyle name="Normal 2 57 4 13" xfId="6060" xr:uid="{00000000-0005-0000-0000-000053210000}"/>
    <cellStyle name="Normal 2 57 4 13 2" xfId="23831" xr:uid="{00000000-0005-0000-0000-000054210000}"/>
    <cellStyle name="Normal 2 57 4 14" xfId="6061" xr:uid="{00000000-0005-0000-0000-000055210000}"/>
    <cellStyle name="Normal 2 57 4 14 2" xfId="23832" xr:uid="{00000000-0005-0000-0000-000056210000}"/>
    <cellStyle name="Normal 2 57 4 15" xfId="6062" xr:uid="{00000000-0005-0000-0000-000057210000}"/>
    <cellStyle name="Normal 2 57 4 15 2" xfId="23833" xr:uid="{00000000-0005-0000-0000-000058210000}"/>
    <cellStyle name="Normal 2 57 4 16" xfId="23827" xr:uid="{00000000-0005-0000-0000-000059210000}"/>
    <cellStyle name="Normal 2 57 4 2" xfId="6063" xr:uid="{00000000-0005-0000-0000-00005A210000}"/>
    <cellStyle name="Normal 2 57 4 2 10" xfId="6064" xr:uid="{00000000-0005-0000-0000-00005B210000}"/>
    <cellStyle name="Normal 2 57 4 2 10 2" xfId="23835" xr:uid="{00000000-0005-0000-0000-00005C210000}"/>
    <cellStyle name="Normal 2 57 4 2 11" xfId="6065" xr:uid="{00000000-0005-0000-0000-00005D210000}"/>
    <cellStyle name="Normal 2 57 4 2 11 2" xfId="23836" xr:uid="{00000000-0005-0000-0000-00005E210000}"/>
    <cellStyle name="Normal 2 57 4 2 12" xfId="6066" xr:uid="{00000000-0005-0000-0000-00005F210000}"/>
    <cellStyle name="Normal 2 57 4 2 12 2" xfId="23837" xr:uid="{00000000-0005-0000-0000-000060210000}"/>
    <cellStyle name="Normal 2 57 4 2 13" xfId="6067" xr:uid="{00000000-0005-0000-0000-000061210000}"/>
    <cellStyle name="Normal 2 57 4 2 13 2" xfId="23838" xr:uid="{00000000-0005-0000-0000-000062210000}"/>
    <cellStyle name="Normal 2 57 4 2 14" xfId="6068" xr:uid="{00000000-0005-0000-0000-000063210000}"/>
    <cellStyle name="Normal 2 57 4 2 14 2" xfId="23839" xr:uid="{00000000-0005-0000-0000-000064210000}"/>
    <cellStyle name="Normal 2 57 4 2 15" xfId="23834" xr:uid="{00000000-0005-0000-0000-000065210000}"/>
    <cellStyle name="Normal 2 57 4 2 2" xfId="6069" xr:uid="{00000000-0005-0000-0000-000066210000}"/>
    <cellStyle name="Normal 2 57 4 2 2 2" xfId="23840" xr:uid="{00000000-0005-0000-0000-000067210000}"/>
    <cellStyle name="Normal 2 57 4 2 3" xfId="6070" xr:uid="{00000000-0005-0000-0000-000068210000}"/>
    <cellStyle name="Normal 2 57 4 2 3 2" xfId="23841" xr:uid="{00000000-0005-0000-0000-000069210000}"/>
    <cellStyle name="Normal 2 57 4 2 4" xfId="6071" xr:uid="{00000000-0005-0000-0000-00006A210000}"/>
    <cellStyle name="Normal 2 57 4 2 4 2" xfId="23842" xr:uid="{00000000-0005-0000-0000-00006B210000}"/>
    <cellStyle name="Normal 2 57 4 2 5" xfId="6072" xr:uid="{00000000-0005-0000-0000-00006C210000}"/>
    <cellStyle name="Normal 2 57 4 2 5 2" xfId="23843" xr:uid="{00000000-0005-0000-0000-00006D210000}"/>
    <cellStyle name="Normal 2 57 4 2 6" xfId="6073" xr:uid="{00000000-0005-0000-0000-00006E210000}"/>
    <cellStyle name="Normal 2 57 4 2 6 2" xfId="23844" xr:uid="{00000000-0005-0000-0000-00006F210000}"/>
    <cellStyle name="Normal 2 57 4 2 7" xfId="6074" xr:uid="{00000000-0005-0000-0000-000070210000}"/>
    <cellStyle name="Normal 2 57 4 2 7 2" xfId="23845" xr:uid="{00000000-0005-0000-0000-000071210000}"/>
    <cellStyle name="Normal 2 57 4 2 8" xfId="6075" xr:uid="{00000000-0005-0000-0000-000072210000}"/>
    <cellStyle name="Normal 2 57 4 2 8 2" xfId="23846" xr:uid="{00000000-0005-0000-0000-000073210000}"/>
    <cellStyle name="Normal 2 57 4 2 9" xfId="6076" xr:uid="{00000000-0005-0000-0000-000074210000}"/>
    <cellStyle name="Normal 2 57 4 2 9 2" xfId="23847" xr:uid="{00000000-0005-0000-0000-000075210000}"/>
    <cellStyle name="Normal 2 57 4 3" xfId="6077" xr:uid="{00000000-0005-0000-0000-000076210000}"/>
    <cellStyle name="Normal 2 57 4 3 2" xfId="23848" xr:uid="{00000000-0005-0000-0000-000077210000}"/>
    <cellStyle name="Normal 2 57 4 4" xfId="6078" xr:uid="{00000000-0005-0000-0000-000078210000}"/>
    <cellStyle name="Normal 2 57 4 4 2" xfId="23849" xr:uid="{00000000-0005-0000-0000-000079210000}"/>
    <cellStyle name="Normal 2 57 4 5" xfId="6079" xr:uid="{00000000-0005-0000-0000-00007A210000}"/>
    <cellStyle name="Normal 2 57 4 5 2" xfId="23850" xr:uid="{00000000-0005-0000-0000-00007B210000}"/>
    <cellStyle name="Normal 2 57 4 6" xfId="6080" xr:uid="{00000000-0005-0000-0000-00007C210000}"/>
    <cellStyle name="Normal 2 57 4 6 2" xfId="23851" xr:uid="{00000000-0005-0000-0000-00007D210000}"/>
    <cellStyle name="Normal 2 57 4 7" xfId="6081" xr:uid="{00000000-0005-0000-0000-00007E210000}"/>
    <cellStyle name="Normal 2 57 4 7 2" xfId="23852" xr:uid="{00000000-0005-0000-0000-00007F210000}"/>
    <cellStyle name="Normal 2 57 4 8" xfId="6082" xr:uid="{00000000-0005-0000-0000-000080210000}"/>
    <cellStyle name="Normal 2 57 4 8 2" xfId="23853" xr:uid="{00000000-0005-0000-0000-000081210000}"/>
    <cellStyle name="Normal 2 57 4 9" xfId="6083" xr:uid="{00000000-0005-0000-0000-000082210000}"/>
    <cellStyle name="Normal 2 57 4 9 2" xfId="23854" xr:uid="{00000000-0005-0000-0000-000083210000}"/>
    <cellStyle name="Normal 2 57 5" xfId="6084" xr:uid="{00000000-0005-0000-0000-000084210000}"/>
    <cellStyle name="Normal 2 57 5 10" xfId="6085" xr:uid="{00000000-0005-0000-0000-000085210000}"/>
    <cellStyle name="Normal 2 57 5 10 2" xfId="23856" xr:uid="{00000000-0005-0000-0000-000086210000}"/>
    <cellStyle name="Normal 2 57 5 11" xfId="6086" xr:uid="{00000000-0005-0000-0000-000087210000}"/>
    <cellStyle name="Normal 2 57 5 11 2" xfId="23857" xr:uid="{00000000-0005-0000-0000-000088210000}"/>
    <cellStyle name="Normal 2 57 5 12" xfId="6087" xr:uid="{00000000-0005-0000-0000-000089210000}"/>
    <cellStyle name="Normal 2 57 5 12 2" xfId="23858" xr:uid="{00000000-0005-0000-0000-00008A210000}"/>
    <cellStyle name="Normal 2 57 5 13" xfId="6088" xr:uid="{00000000-0005-0000-0000-00008B210000}"/>
    <cellStyle name="Normal 2 57 5 13 2" xfId="23859" xr:uid="{00000000-0005-0000-0000-00008C210000}"/>
    <cellStyle name="Normal 2 57 5 14" xfId="6089" xr:uid="{00000000-0005-0000-0000-00008D210000}"/>
    <cellStyle name="Normal 2 57 5 14 2" xfId="23860" xr:uid="{00000000-0005-0000-0000-00008E210000}"/>
    <cellStyle name="Normal 2 57 5 15" xfId="23855" xr:uid="{00000000-0005-0000-0000-00008F210000}"/>
    <cellStyle name="Normal 2 57 5 2" xfId="6090" xr:uid="{00000000-0005-0000-0000-000090210000}"/>
    <cellStyle name="Normal 2 57 5 2 2" xfId="23861" xr:uid="{00000000-0005-0000-0000-000091210000}"/>
    <cellStyle name="Normal 2 57 5 3" xfId="6091" xr:uid="{00000000-0005-0000-0000-000092210000}"/>
    <cellStyle name="Normal 2 57 5 3 2" xfId="23862" xr:uid="{00000000-0005-0000-0000-000093210000}"/>
    <cellStyle name="Normal 2 57 5 4" xfId="6092" xr:uid="{00000000-0005-0000-0000-000094210000}"/>
    <cellStyle name="Normal 2 57 5 4 2" xfId="23863" xr:uid="{00000000-0005-0000-0000-000095210000}"/>
    <cellStyle name="Normal 2 57 5 5" xfId="6093" xr:uid="{00000000-0005-0000-0000-000096210000}"/>
    <cellStyle name="Normal 2 57 5 5 2" xfId="23864" xr:uid="{00000000-0005-0000-0000-000097210000}"/>
    <cellStyle name="Normal 2 57 5 6" xfId="6094" xr:uid="{00000000-0005-0000-0000-000098210000}"/>
    <cellStyle name="Normal 2 57 5 6 2" xfId="23865" xr:uid="{00000000-0005-0000-0000-000099210000}"/>
    <cellStyle name="Normal 2 57 5 7" xfId="6095" xr:uid="{00000000-0005-0000-0000-00009A210000}"/>
    <cellStyle name="Normal 2 57 5 7 2" xfId="23866" xr:uid="{00000000-0005-0000-0000-00009B210000}"/>
    <cellStyle name="Normal 2 57 5 8" xfId="6096" xr:uid="{00000000-0005-0000-0000-00009C210000}"/>
    <cellStyle name="Normal 2 57 5 8 2" xfId="23867" xr:uid="{00000000-0005-0000-0000-00009D210000}"/>
    <cellStyle name="Normal 2 57 5 9" xfId="6097" xr:uid="{00000000-0005-0000-0000-00009E210000}"/>
    <cellStyle name="Normal 2 57 5 9 2" xfId="23868" xr:uid="{00000000-0005-0000-0000-00009F210000}"/>
    <cellStyle name="Normal 2 57 6" xfId="6098" xr:uid="{00000000-0005-0000-0000-0000A0210000}"/>
    <cellStyle name="Normal 2 57 6 10" xfId="6099" xr:uid="{00000000-0005-0000-0000-0000A1210000}"/>
    <cellStyle name="Normal 2 57 6 10 2" xfId="23870" xr:uid="{00000000-0005-0000-0000-0000A2210000}"/>
    <cellStyle name="Normal 2 57 6 11" xfId="6100" xr:uid="{00000000-0005-0000-0000-0000A3210000}"/>
    <cellStyle name="Normal 2 57 6 11 2" xfId="23871" xr:uid="{00000000-0005-0000-0000-0000A4210000}"/>
    <cellStyle name="Normal 2 57 6 12" xfId="6101" xr:uid="{00000000-0005-0000-0000-0000A5210000}"/>
    <cellStyle name="Normal 2 57 6 12 2" xfId="23872" xr:uid="{00000000-0005-0000-0000-0000A6210000}"/>
    <cellStyle name="Normal 2 57 6 13" xfId="6102" xr:uid="{00000000-0005-0000-0000-0000A7210000}"/>
    <cellStyle name="Normal 2 57 6 13 2" xfId="23873" xr:uid="{00000000-0005-0000-0000-0000A8210000}"/>
    <cellStyle name="Normal 2 57 6 14" xfId="6103" xr:uid="{00000000-0005-0000-0000-0000A9210000}"/>
    <cellStyle name="Normal 2 57 6 14 2" xfId="23874" xr:uid="{00000000-0005-0000-0000-0000AA210000}"/>
    <cellStyle name="Normal 2 57 6 15" xfId="23869" xr:uid="{00000000-0005-0000-0000-0000AB210000}"/>
    <cellStyle name="Normal 2 57 6 2" xfId="6104" xr:uid="{00000000-0005-0000-0000-0000AC210000}"/>
    <cellStyle name="Normal 2 57 6 2 2" xfId="23875" xr:uid="{00000000-0005-0000-0000-0000AD210000}"/>
    <cellStyle name="Normal 2 57 6 3" xfId="6105" xr:uid="{00000000-0005-0000-0000-0000AE210000}"/>
    <cellStyle name="Normal 2 57 6 3 2" xfId="23876" xr:uid="{00000000-0005-0000-0000-0000AF210000}"/>
    <cellStyle name="Normal 2 57 6 4" xfId="6106" xr:uid="{00000000-0005-0000-0000-0000B0210000}"/>
    <cellStyle name="Normal 2 57 6 4 2" xfId="23877" xr:uid="{00000000-0005-0000-0000-0000B1210000}"/>
    <cellStyle name="Normal 2 57 6 5" xfId="6107" xr:uid="{00000000-0005-0000-0000-0000B2210000}"/>
    <cellStyle name="Normal 2 57 6 5 2" xfId="23878" xr:uid="{00000000-0005-0000-0000-0000B3210000}"/>
    <cellStyle name="Normal 2 57 6 6" xfId="6108" xr:uid="{00000000-0005-0000-0000-0000B4210000}"/>
    <cellStyle name="Normal 2 57 6 6 2" xfId="23879" xr:uid="{00000000-0005-0000-0000-0000B5210000}"/>
    <cellStyle name="Normal 2 57 6 7" xfId="6109" xr:uid="{00000000-0005-0000-0000-0000B6210000}"/>
    <cellStyle name="Normal 2 57 6 7 2" xfId="23880" xr:uid="{00000000-0005-0000-0000-0000B7210000}"/>
    <cellStyle name="Normal 2 57 6 8" xfId="6110" xr:uid="{00000000-0005-0000-0000-0000B8210000}"/>
    <cellStyle name="Normal 2 57 6 8 2" xfId="23881" xr:uid="{00000000-0005-0000-0000-0000B9210000}"/>
    <cellStyle name="Normal 2 57 6 9" xfId="6111" xr:uid="{00000000-0005-0000-0000-0000BA210000}"/>
    <cellStyle name="Normal 2 57 6 9 2" xfId="23882" xr:uid="{00000000-0005-0000-0000-0000BB210000}"/>
    <cellStyle name="Normal 2 57 7" xfId="6112" xr:uid="{00000000-0005-0000-0000-0000BC210000}"/>
    <cellStyle name="Normal 2 57 7 10" xfId="6113" xr:uid="{00000000-0005-0000-0000-0000BD210000}"/>
    <cellStyle name="Normal 2 57 7 10 2" xfId="23884" xr:uid="{00000000-0005-0000-0000-0000BE210000}"/>
    <cellStyle name="Normal 2 57 7 11" xfId="6114" xr:uid="{00000000-0005-0000-0000-0000BF210000}"/>
    <cellStyle name="Normal 2 57 7 11 2" xfId="23885" xr:uid="{00000000-0005-0000-0000-0000C0210000}"/>
    <cellStyle name="Normal 2 57 7 12" xfId="6115" xr:uid="{00000000-0005-0000-0000-0000C1210000}"/>
    <cellStyle name="Normal 2 57 7 12 2" xfId="23886" xr:uid="{00000000-0005-0000-0000-0000C2210000}"/>
    <cellStyle name="Normal 2 57 7 13" xfId="6116" xr:uid="{00000000-0005-0000-0000-0000C3210000}"/>
    <cellStyle name="Normal 2 57 7 13 2" xfId="23887" xr:uid="{00000000-0005-0000-0000-0000C4210000}"/>
    <cellStyle name="Normal 2 57 7 14" xfId="6117" xr:uid="{00000000-0005-0000-0000-0000C5210000}"/>
    <cellStyle name="Normal 2 57 7 14 2" xfId="23888" xr:uid="{00000000-0005-0000-0000-0000C6210000}"/>
    <cellStyle name="Normal 2 57 7 15" xfId="23883" xr:uid="{00000000-0005-0000-0000-0000C7210000}"/>
    <cellStyle name="Normal 2 57 7 2" xfId="6118" xr:uid="{00000000-0005-0000-0000-0000C8210000}"/>
    <cellStyle name="Normal 2 57 7 2 2" xfId="23889" xr:uid="{00000000-0005-0000-0000-0000C9210000}"/>
    <cellStyle name="Normal 2 57 7 3" xfId="6119" xr:uid="{00000000-0005-0000-0000-0000CA210000}"/>
    <cellStyle name="Normal 2 57 7 3 2" xfId="23890" xr:uid="{00000000-0005-0000-0000-0000CB210000}"/>
    <cellStyle name="Normal 2 57 7 4" xfId="6120" xr:uid="{00000000-0005-0000-0000-0000CC210000}"/>
    <cellStyle name="Normal 2 57 7 4 2" xfId="23891" xr:uid="{00000000-0005-0000-0000-0000CD210000}"/>
    <cellStyle name="Normal 2 57 7 5" xfId="6121" xr:uid="{00000000-0005-0000-0000-0000CE210000}"/>
    <cellStyle name="Normal 2 57 7 5 2" xfId="23892" xr:uid="{00000000-0005-0000-0000-0000CF210000}"/>
    <cellStyle name="Normal 2 57 7 6" xfId="6122" xr:uid="{00000000-0005-0000-0000-0000D0210000}"/>
    <cellStyle name="Normal 2 57 7 6 2" xfId="23893" xr:uid="{00000000-0005-0000-0000-0000D1210000}"/>
    <cellStyle name="Normal 2 57 7 7" xfId="6123" xr:uid="{00000000-0005-0000-0000-0000D2210000}"/>
    <cellStyle name="Normal 2 57 7 7 2" xfId="23894" xr:uid="{00000000-0005-0000-0000-0000D3210000}"/>
    <cellStyle name="Normal 2 57 7 8" xfId="6124" xr:uid="{00000000-0005-0000-0000-0000D4210000}"/>
    <cellStyle name="Normal 2 57 7 8 2" xfId="23895" xr:uid="{00000000-0005-0000-0000-0000D5210000}"/>
    <cellStyle name="Normal 2 57 7 9" xfId="6125" xr:uid="{00000000-0005-0000-0000-0000D6210000}"/>
    <cellStyle name="Normal 2 57 7 9 2" xfId="23896" xr:uid="{00000000-0005-0000-0000-0000D7210000}"/>
    <cellStyle name="Normal 2 57 8" xfId="6126" xr:uid="{00000000-0005-0000-0000-0000D8210000}"/>
    <cellStyle name="Normal 2 57 8 10" xfId="6127" xr:uid="{00000000-0005-0000-0000-0000D9210000}"/>
    <cellStyle name="Normal 2 57 8 10 2" xfId="23898" xr:uid="{00000000-0005-0000-0000-0000DA210000}"/>
    <cellStyle name="Normal 2 57 8 11" xfId="6128" xr:uid="{00000000-0005-0000-0000-0000DB210000}"/>
    <cellStyle name="Normal 2 57 8 11 2" xfId="23899" xr:uid="{00000000-0005-0000-0000-0000DC210000}"/>
    <cellStyle name="Normal 2 57 8 12" xfId="6129" xr:uid="{00000000-0005-0000-0000-0000DD210000}"/>
    <cellStyle name="Normal 2 57 8 12 2" xfId="23900" xr:uid="{00000000-0005-0000-0000-0000DE210000}"/>
    <cellStyle name="Normal 2 57 8 13" xfId="6130" xr:uid="{00000000-0005-0000-0000-0000DF210000}"/>
    <cellStyle name="Normal 2 57 8 13 2" xfId="23901" xr:uid="{00000000-0005-0000-0000-0000E0210000}"/>
    <cellStyle name="Normal 2 57 8 14" xfId="6131" xr:uid="{00000000-0005-0000-0000-0000E1210000}"/>
    <cellStyle name="Normal 2 57 8 14 2" xfId="23902" xr:uid="{00000000-0005-0000-0000-0000E2210000}"/>
    <cellStyle name="Normal 2 57 8 15" xfId="23897" xr:uid="{00000000-0005-0000-0000-0000E3210000}"/>
    <cellStyle name="Normal 2 57 8 2" xfId="6132" xr:uid="{00000000-0005-0000-0000-0000E4210000}"/>
    <cellStyle name="Normal 2 57 8 2 2" xfId="23903" xr:uid="{00000000-0005-0000-0000-0000E5210000}"/>
    <cellStyle name="Normal 2 57 8 3" xfId="6133" xr:uid="{00000000-0005-0000-0000-0000E6210000}"/>
    <cellStyle name="Normal 2 57 8 3 2" xfId="23904" xr:uid="{00000000-0005-0000-0000-0000E7210000}"/>
    <cellStyle name="Normal 2 57 8 4" xfId="6134" xr:uid="{00000000-0005-0000-0000-0000E8210000}"/>
    <cellStyle name="Normal 2 57 8 4 2" xfId="23905" xr:uid="{00000000-0005-0000-0000-0000E9210000}"/>
    <cellStyle name="Normal 2 57 8 5" xfId="6135" xr:uid="{00000000-0005-0000-0000-0000EA210000}"/>
    <cellStyle name="Normal 2 57 8 5 2" xfId="23906" xr:uid="{00000000-0005-0000-0000-0000EB210000}"/>
    <cellStyle name="Normal 2 57 8 6" xfId="6136" xr:uid="{00000000-0005-0000-0000-0000EC210000}"/>
    <cellStyle name="Normal 2 57 8 6 2" xfId="23907" xr:uid="{00000000-0005-0000-0000-0000ED210000}"/>
    <cellStyle name="Normal 2 57 8 7" xfId="6137" xr:uid="{00000000-0005-0000-0000-0000EE210000}"/>
    <cellStyle name="Normal 2 57 8 7 2" xfId="23908" xr:uid="{00000000-0005-0000-0000-0000EF210000}"/>
    <cellStyle name="Normal 2 57 8 8" xfId="6138" xr:uid="{00000000-0005-0000-0000-0000F0210000}"/>
    <cellStyle name="Normal 2 57 8 8 2" xfId="23909" xr:uid="{00000000-0005-0000-0000-0000F1210000}"/>
    <cellStyle name="Normal 2 57 8 9" xfId="6139" xr:uid="{00000000-0005-0000-0000-0000F2210000}"/>
    <cellStyle name="Normal 2 57 8 9 2" xfId="23910" xr:uid="{00000000-0005-0000-0000-0000F3210000}"/>
    <cellStyle name="Normal 2 57 9" xfId="6140" xr:uid="{00000000-0005-0000-0000-0000F4210000}"/>
    <cellStyle name="Normal 2 57 9 10" xfId="6141" xr:uid="{00000000-0005-0000-0000-0000F5210000}"/>
    <cellStyle name="Normal 2 57 9 10 2" xfId="23912" xr:uid="{00000000-0005-0000-0000-0000F6210000}"/>
    <cellStyle name="Normal 2 57 9 11" xfId="6142" xr:uid="{00000000-0005-0000-0000-0000F7210000}"/>
    <cellStyle name="Normal 2 57 9 11 2" xfId="23913" xr:uid="{00000000-0005-0000-0000-0000F8210000}"/>
    <cellStyle name="Normal 2 57 9 12" xfId="6143" xr:uid="{00000000-0005-0000-0000-0000F9210000}"/>
    <cellStyle name="Normal 2 57 9 12 2" xfId="23914" xr:uid="{00000000-0005-0000-0000-0000FA210000}"/>
    <cellStyle name="Normal 2 57 9 13" xfId="6144" xr:uid="{00000000-0005-0000-0000-0000FB210000}"/>
    <cellStyle name="Normal 2 57 9 13 2" xfId="23915" xr:uid="{00000000-0005-0000-0000-0000FC210000}"/>
    <cellStyle name="Normal 2 57 9 14" xfId="6145" xr:uid="{00000000-0005-0000-0000-0000FD210000}"/>
    <cellStyle name="Normal 2 57 9 14 2" xfId="23916" xr:uid="{00000000-0005-0000-0000-0000FE210000}"/>
    <cellStyle name="Normal 2 57 9 15" xfId="23911" xr:uid="{00000000-0005-0000-0000-0000FF210000}"/>
    <cellStyle name="Normal 2 57 9 2" xfId="6146" xr:uid="{00000000-0005-0000-0000-000000220000}"/>
    <cellStyle name="Normal 2 57 9 2 2" xfId="23917" xr:uid="{00000000-0005-0000-0000-000001220000}"/>
    <cellStyle name="Normal 2 57 9 3" xfId="6147" xr:uid="{00000000-0005-0000-0000-000002220000}"/>
    <cellStyle name="Normal 2 57 9 3 2" xfId="23918" xr:uid="{00000000-0005-0000-0000-000003220000}"/>
    <cellStyle name="Normal 2 57 9 4" xfId="6148" xr:uid="{00000000-0005-0000-0000-000004220000}"/>
    <cellStyle name="Normal 2 57 9 4 2" xfId="23919" xr:uid="{00000000-0005-0000-0000-000005220000}"/>
    <cellStyle name="Normal 2 57 9 5" xfId="6149" xr:uid="{00000000-0005-0000-0000-000006220000}"/>
    <cellStyle name="Normal 2 57 9 5 2" xfId="23920" xr:uid="{00000000-0005-0000-0000-000007220000}"/>
    <cellStyle name="Normal 2 57 9 6" xfId="6150" xr:uid="{00000000-0005-0000-0000-000008220000}"/>
    <cellStyle name="Normal 2 57 9 6 2" xfId="23921" xr:uid="{00000000-0005-0000-0000-000009220000}"/>
    <cellStyle name="Normal 2 57 9 7" xfId="6151" xr:uid="{00000000-0005-0000-0000-00000A220000}"/>
    <cellStyle name="Normal 2 57 9 7 2" xfId="23922" xr:uid="{00000000-0005-0000-0000-00000B220000}"/>
    <cellStyle name="Normal 2 57 9 8" xfId="6152" xr:uid="{00000000-0005-0000-0000-00000C220000}"/>
    <cellStyle name="Normal 2 57 9 8 2" xfId="23923" xr:uid="{00000000-0005-0000-0000-00000D220000}"/>
    <cellStyle name="Normal 2 57 9 9" xfId="6153" xr:uid="{00000000-0005-0000-0000-00000E220000}"/>
    <cellStyle name="Normal 2 57 9 9 2" xfId="23924" xr:uid="{00000000-0005-0000-0000-00000F220000}"/>
    <cellStyle name="Normal 2 58" xfId="6154" xr:uid="{00000000-0005-0000-0000-000010220000}"/>
    <cellStyle name="Normal 2 58 10" xfId="6155" xr:uid="{00000000-0005-0000-0000-000011220000}"/>
    <cellStyle name="Normal 2 58 10 10" xfId="6156" xr:uid="{00000000-0005-0000-0000-000012220000}"/>
    <cellStyle name="Normal 2 58 10 10 2" xfId="23927" xr:uid="{00000000-0005-0000-0000-000013220000}"/>
    <cellStyle name="Normal 2 58 10 11" xfId="6157" xr:uid="{00000000-0005-0000-0000-000014220000}"/>
    <cellStyle name="Normal 2 58 10 11 2" xfId="23928" xr:uid="{00000000-0005-0000-0000-000015220000}"/>
    <cellStyle name="Normal 2 58 10 12" xfId="6158" xr:uid="{00000000-0005-0000-0000-000016220000}"/>
    <cellStyle name="Normal 2 58 10 12 2" xfId="23929" xr:uid="{00000000-0005-0000-0000-000017220000}"/>
    <cellStyle name="Normal 2 58 10 13" xfId="6159" xr:uid="{00000000-0005-0000-0000-000018220000}"/>
    <cellStyle name="Normal 2 58 10 13 2" xfId="23930" xr:uid="{00000000-0005-0000-0000-000019220000}"/>
    <cellStyle name="Normal 2 58 10 14" xfId="6160" xr:uid="{00000000-0005-0000-0000-00001A220000}"/>
    <cellStyle name="Normal 2 58 10 14 2" xfId="23931" xr:uid="{00000000-0005-0000-0000-00001B220000}"/>
    <cellStyle name="Normal 2 58 10 15" xfId="23926" xr:uid="{00000000-0005-0000-0000-00001C220000}"/>
    <cellStyle name="Normal 2 58 10 2" xfId="6161" xr:uid="{00000000-0005-0000-0000-00001D220000}"/>
    <cellStyle name="Normal 2 58 10 2 2" xfId="23932" xr:uid="{00000000-0005-0000-0000-00001E220000}"/>
    <cellStyle name="Normal 2 58 10 3" xfId="6162" xr:uid="{00000000-0005-0000-0000-00001F220000}"/>
    <cellStyle name="Normal 2 58 10 3 2" xfId="23933" xr:uid="{00000000-0005-0000-0000-000020220000}"/>
    <cellStyle name="Normal 2 58 10 4" xfId="6163" xr:uid="{00000000-0005-0000-0000-000021220000}"/>
    <cellStyle name="Normal 2 58 10 4 2" xfId="23934" xr:uid="{00000000-0005-0000-0000-000022220000}"/>
    <cellStyle name="Normal 2 58 10 5" xfId="6164" xr:uid="{00000000-0005-0000-0000-000023220000}"/>
    <cellStyle name="Normal 2 58 10 5 2" xfId="23935" xr:uid="{00000000-0005-0000-0000-000024220000}"/>
    <cellStyle name="Normal 2 58 10 6" xfId="6165" xr:uid="{00000000-0005-0000-0000-000025220000}"/>
    <cellStyle name="Normal 2 58 10 6 2" xfId="23936" xr:uid="{00000000-0005-0000-0000-000026220000}"/>
    <cellStyle name="Normal 2 58 10 7" xfId="6166" xr:uid="{00000000-0005-0000-0000-000027220000}"/>
    <cellStyle name="Normal 2 58 10 7 2" xfId="23937" xr:uid="{00000000-0005-0000-0000-000028220000}"/>
    <cellStyle name="Normal 2 58 10 8" xfId="6167" xr:uid="{00000000-0005-0000-0000-000029220000}"/>
    <cellStyle name="Normal 2 58 10 8 2" xfId="23938" xr:uid="{00000000-0005-0000-0000-00002A220000}"/>
    <cellStyle name="Normal 2 58 10 9" xfId="6168" xr:uid="{00000000-0005-0000-0000-00002B220000}"/>
    <cellStyle name="Normal 2 58 10 9 2" xfId="23939" xr:uid="{00000000-0005-0000-0000-00002C220000}"/>
    <cellStyle name="Normal 2 58 11" xfId="6169" xr:uid="{00000000-0005-0000-0000-00002D220000}"/>
    <cellStyle name="Normal 2 58 11 2" xfId="23940" xr:uid="{00000000-0005-0000-0000-00002E220000}"/>
    <cellStyle name="Normal 2 58 12" xfId="6170" xr:uid="{00000000-0005-0000-0000-00002F220000}"/>
    <cellStyle name="Normal 2 58 12 2" xfId="23941" xr:uid="{00000000-0005-0000-0000-000030220000}"/>
    <cellStyle name="Normal 2 58 13" xfId="6171" xr:uid="{00000000-0005-0000-0000-000031220000}"/>
    <cellStyle name="Normal 2 58 13 2" xfId="23942" xr:uid="{00000000-0005-0000-0000-000032220000}"/>
    <cellStyle name="Normal 2 58 14" xfId="6172" xr:uid="{00000000-0005-0000-0000-000033220000}"/>
    <cellStyle name="Normal 2 58 14 2" xfId="23943" xr:uid="{00000000-0005-0000-0000-000034220000}"/>
    <cellStyle name="Normal 2 58 15" xfId="6173" xr:uid="{00000000-0005-0000-0000-000035220000}"/>
    <cellStyle name="Normal 2 58 15 2" xfId="23944" xr:uid="{00000000-0005-0000-0000-000036220000}"/>
    <cellStyle name="Normal 2 58 16" xfId="6174" xr:uid="{00000000-0005-0000-0000-000037220000}"/>
    <cellStyle name="Normal 2 58 16 2" xfId="23945" xr:uid="{00000000-0005-0000-0000-000038220000}"/>
    <cellStyle name="Normal 2 58 17" xfId="6175" xr:uid="{00000000-0005-0000-0000-000039220000}"/>
    <cellStyle name="Normal 2 58 17 2" xfId="23946" xr:uid="{00000000-0005-0000-0000-00003A220000}"/>
    <cellStyle name="Normal 2 58 18" xfId="6176" xr:uid="{00000000-0005-0000-0000-00003B220000}"/>
    <cellStyle name="Normal 2 58 18 2" xfId="23947" xr:uid="{00000000-0005-0000-0000-00003C220000}"/>
    <cellStyle name="Normal 2 58 19" xfId="6177" xr:uid="{00000000-0005-0000-0000-00003D220000}"/>
    <cellStyle name="Normal 2 58 19 2" xfId="23948" xr:uid="{00000000-0005-0000-0000-00003E220000}"/>
    <cellStyle name="Normal 2 58 2" xfId="6178" xr:uid="{00000000-0005-0000-0000-00003F220000}"/>
    <cellStyle name="Normal 2 58 2 10" xfId="6179" xr:uid="{00000000-0005-0000-0000-000040220000}"/>
    <cellStyle name="Normal 2 58 2 10 2" xfId="23950" xr:uid="{00000000-0005-0000-0000-000041220000}"/>
    <cellStyle name="Normal 2 58 2 11" xfId="6180" xr:uid="{00000000-0005-0000-0000-000042220000}"/>
    <cellStyle name="Normal 2 58 2 11 2" xfId="23951" xr:uid="{00000000-0005-0000-0000-000043220000}"/>
    <cellStyle name="Normal 2 58 2 12" xfId="6181" xr:uid="{00000000-0005-0000-0000-000044220000}"/>
    <cellStyle name="Normal 2 58 2 12 2" xfId="23952" xr:uid="{00000000-0005-0000-0000-000045220000}"/>
    <cellStyle name="Normal 2 58 2 13" xfId="6182" xr:uid="{00000000-0005-0000-0000-000046220000}"/>
    <cellStyle name="Normal 2 58 2 13 2" xfId="23953" xr:uid="{00000000-0005-0000-0000-000047220000}"/>
    <cellStyle name="Normal 2 58 2 14" xfId="6183" xr:uid="{00000000-0005-0000-0000-000048220000}"/>
    <cellStyle name="Normal 2 58 2 14 2" xfId="23954" xr:uid="{00000000-0005-0000-0000-000049220000}"/>
    <cellStyle name="Normal 2 58 2 15" xfId="6184" xr:uid="{00000000-0005-0000-0000-00004A220000}"/>
    <cellStyle name="Normal 2 58 2 15 2" xfId="23955" xr:uid="{00000000-0005-0000-0000-00004B220000}"/>
    <cellStyle name="Normal 2 58 2 16" xfId="23949" xr:uid="{00000000-0005-0000-0000-00004C220000}"/>
    <cellStyle name="Normal 2 58 2 2" xfId="6185" xr:uid="{00000000-0005-0000-0000-00004D220000}"/>
    <cellStyle name="Normal 2 58 2 2 10" xfId="6186" xr:uid="{00000000-0005-0000-0000-00004E220000}"/>
    <cellStyle name="Normal 2 58 2 2 10 2" xfId="23957" xr:uid="{00000000-0005-0000-0000-00004F220000}"/>
    <cellStyle name="Normal 2 58 2 2 11" xfId="6187" xr:uid="{00000000-0005-0000-0000-000050220000}"/>
    <cellStyle name="Normal 2 58 2 2 11 2" xfId="23958" xr:uid="{00000000-0005-0000-0000-000051220000}"/>
    <cellStyle name="Normal 2 58 2 2 12" xfId="6188" xr:uid="{00000000-0005-0000-0000-000052220000}"/>
    <cellStyle name="Normal 2 58 2 2 12 2" xfId="23959" xr:uid="{00000000-0005-0000-0000-000053220000}"/>
    <cellStyle name="Normal 2 58 2 2 13" xfId="6189" xr:uid="{00000000-0005-0000-0000-000054220000}"/>
    <cellStyle name="Normal 2 58 2 2 13 2" xfId="23960" xr:uid="{00000000-0005-0000-0000-000055220000}"/>
    <cellStyle name="Normal 2 58 2 2 14" xfId="6190" xr:uid="{00000000-0005-0000-0000-000056220000}"/>
    <cellStyle name="Normal 2 58 2 2 14 2" xfId="23961" xr:uid="{00000000-0005-0000-0000-000057220000}"/>
    <cellStyle name="Normal 2 58 2 2 15" xfId="23956" xr:uid="{00000000-0005-0000-0000-000058220000}"/>
    <cellStyle name="Normal 2 58 2 2 2" xfId="6191" xr:uid="{00000000-0005-0000-0000-000059220000}"/>
    <cellStyle name="Normal 2 58 2 2 2 2" xfId="23962" xr:uid="{00000000-0005-0000-0000-00005A220000}"/>
    <cellStyle name="Normal 2 58 2 2 3" xfId="6192" xr:uid="{00000000-0005-0000-0000-00005B220000}"/>
    <cellStyle name="Normal 2 58 2 2 3 2" xfId="23963" xr:uid="{00000000-0005-0000-0000-00005C220000}"/>
    <cellStyle name="Normal 2 58 2 2 4" xfId="6193" xr:uid="{00000000-0005-0000-0000-00005D220000}"/>
    <cellStyle name="Normal 2 58 2 2 4 2" xfId="23964" xr:uid="{00000000-0005-0000-0000-00005E220000}"/>
    <cellStyle name="Normal 2 58 2 2 5" xfId="6194" xr:uid="{00000000-0005-0000-0000-00005F220000}"/>
    <cellStyle name="Normal 2 58 2 2 5 2" xfId="23965" xr:uid="{00000000-0005-0000-0000-000060220000}"/>
    <cellStyle name="Normal 2 58 2 2 6" xfId="6195" xr:uid="{00000000-0005-0000-0000-000061220000}"/>
    <cellStyle name="Normal 2 58 2 2 6 2" xfId="23966" xr:uid="{00000000-0005-0000-0000-000062220000}"/>
    <cellStyle name="Normal 2 58 2 2 7" xfId="6196" xr:uid="{00000000-0005-0000-0000-000063220000}"/>
    <cellStyle name="Normal 2 58 2 2 7 2" xfId="23967" xr:uid="{00000000-0005-0000-0000-000064220000}"/>
    <cellStyle name="Normal 2 58 2 2 8" xfId="6197" xr:uid="{00000000-0005-0000-0000-000065220000}"/>
    <cellStyle name="Normal 2 58 2 2 8 2" xfId="23968" xr:uid="{00000000-0005-0000-0000-000066220000}"/>
    <cellStyle name="Normal 2 58 2 2 9" xfId="6198" xr:uid="{00000000-0005-0000-0000-000067220000}"/>
    <cellStyle name="Normal 2 58 2 2 9 2" xfId="23969" xr:uid="{00000000-0005-0000-0000-000068220000}"/>
    <cellStyle name="Normal 2 58 2 3" xfId="6199" xr:uid="{00000000-0005-0000-0000-000069220000}"/>
    <cellStyle name="Normal 2 58 2 3 2" xfId="23970" xr:uid="{00000000-0005-0000-0000-00006A220000}"/>
    <cellStyle name="Normal 2 58 2 4" xfId="6200" xr:uid="{00000000-0005-0000-0000-00006B220000}"/>
    <cellStyle name="Normal 2 58 2 4 2" xfId="23971" xr:uid="{00000000-0005-0000-0000-00006C220000}"/>
    <cellStyle name="Normal 2 58 2 5" xfId="6201" xr:uid="{00000000-0005-0000-0000-00006D220000}"/>
    <cellStyle name="Normal 2 58 2 5 2" xfId="23972" xr:uid="{00000000-0005-0000-0000-00006E220000}"/>
    <cellStyle name="Normal 2 58 2 6" xfId="6202" xr:uid="{00000000-0005-0000-0000-00006F220000}"/>
    <cellStyle name="Normal 2 58 2 6 2" xfId="23973" xr:uid="{00000000-0005-0000-0000-000070220000}"/>
    <cellStyle name="Normal 2 58 2 7" xfId="6203" xr:uid="{00000000-0005-0000-0000-000071220000}"/>
    <cellStyle name="Normal 2 58 2 7 2" xfId="23974" xr:uid="{00000000-0005-0000-0000-000072220000}"/>
    <cellStyle name="Normal 2 58 2 8" xfId="6204" xr:uid="{00000000-0005-0000-0000-000073220000}"/>
    <cellStyle name="Normal 2 58 2 8 2" xfId="23975" xr:uid="{00000000-0005-0000-0000-000074220000}"/>
    <cellStyle name="Normal 2 58 2 9" xfId="6205" xr:uid="{00000000-0005-0000-0000-000075220000}"/>
    <cellStyle name="Normal 2 58 2 9 2" xfId="23976" xr:uid="{00000000-0005-0000-0000-000076220000}"/>
    <cellStyle name="Normal 2 58 20" xfId="6206" xr:uid="{00000000-0005-0000-0000-000077220000}"/>
    <cellStyle name="Normal 2 58 20 2" xfId="23977" xr:uid="{00000000-0005-0000-0000-000078220000}"/>
    <cellStyle name="Normal 2 58 21" xfId="6207" xr:uid="{00000000-0005-0000-0000-000079220000}"/>
    <cellStyle name="Normal 2 58 21 2" xfId="23978" xr:uid="{00000000-0005-0000-0000-00007A220000}"/>
    <cellStyle name="Normal 2 58 22" xfId="6208" xr:uid="{00000000-0005-0000-0000-00007B220000}"/>
    <cellStyle name="Normal 2 58 22 2" xfId="23979" xr:uid="{00000000-0005-0000-0000-00007C220000}"/>
    <cellStyle name="Normal 2 58 23" xfId="6209" xr:uid="{00000000-0005-0000-0000-00007D220000}"/>
    <cellStyle name="Normal 2 58 23 2" xfId="23980" xr:uid="{00000000-0005-0000-0000-00007E220000}"/>
    <cellStyle name="Normal 2 58 24" xfId="23925" xr:uid="{00000000-0005-0000-0000-00007F220000}"/>
    <cellStyle name="Normal 2 58 3" xfId="6210" xr:uid="{00000000-0005-0000-0000-000080220000}"/>
    <cellStyle name="Normal 2 58 3 10" xfId="6211" xr:uid="{00000000-0005-0000-0000-000081220000}"/>
    <cellStyle name="Normal 2 58 3 10 2" xfId="23982" xr:uid="{00000000-0005-0000-0000-000082220000}"/>
    <cellStyle name="Normal 2 58 3 11" xfId="6212" xr:uid="{00000000-0005-0000-0000-000083220000}"/>
    <cellStyle name="Normal 2 58 3 11 2" xfId="23983" xr:uid="{00000000-0005-0000-0000-000084220000}"/>
    <cellStyle name="Normal 2 58 3 12" xfId="6213" xr:uid="{00000000-0005-0000-0000-000085220000}"/>
    <cellStyle name="Normal 2 58 3 12 2" xfId="23984" xr:uid="{00000000-0005-0000-0000-000086220000}"/>
    <cellStyle name="Normal 2 58 3 13" xfId="6214" xr:uid="{00000000-0005-0000-0000-000087220000}"/>
    <cellStyle name="Normal 2 58 3 13 2" xfId="23985" xr:uid="{00000000-0005-0000-0000-000088220000}"/>
    <cellStyle name="Normal 2 58 3 14" xfId="6215" xr:uid="{00000000-0005-0000-0000-000089220000}"/>
    <cellStyle name="Normal 2 58 3 14 2" xfId="23986" xr:uid="{00000000-0005-0000-0000-00008A220000}"/>
    <cellStyle name="Normal 2 58 3 15" xfId="6216" xr:uid="{00000000-0005-0000-0000-00008B220000}"/>
    <cellStyle name="Normal 2 58 3 15 2" xfId="23987" xr:uid="{00000000-0005-0000-0000-00008C220000}"/>
    <cellStyle name="Normal 2 58 3 16" xfId="23981" xr:uid="{00000000-0005-0000-0000-00008D220000}"/>
    <cellStyle name="Normal 2 58 3 2" xfId="6217" xr:uid="{00000000-0005-0000-0000-00008E220000}"/>
    <cellStyle name="Normal 2 58 3 2 10" xfId="6218" xr:uid="{00000000-0005-0000-0000-00008F220000}"/>
    <cellStyle name="Normal 2 58 3 2 10 2" xfId="23989" xr:uid="{00000000-0005-0000-0000-000090220000}"/>
    <cellStyle name="Normal 2 58 3 2 11" xfId="6219" xr:uid="{00000000-0005-0000-0000-000091220000}"/>
    <cellStyle name="Normal 2 58 3 2 11 2" xfId="23990" xr:uid="{00000000-0005-0000-0000-000092220000}"/>
    <cellStyle name="Normal 2 58 3 2 12" xfId="6220" xr:uid="{00000000-0005-0000-0000-000093220000}"/>
    <cellStyle name="Normal 2 58 3 2 12 2" xfId="23991" xr:uid="{00000000-0005-0000-0000-000094220000}"/>
    <cellStyle name="Normal 2 58 3 2 13" xfId="6221" xr:uid="{00000000-0005-0000-0000-000095220000}"/>
    <cellStyle name="Normal 2 58 3 2 13 2" xfId="23992" xr:uid="{00000000-0005-0000-0000-000096220000}"/>
    <cellStyle name="Normal 2 58 3 2 14" xfId="6222" xr:uid="{00000000-0005-0000-0000-000097220000}"/>
    <cellStyle name="Normal 2 58 3 2 14 2" xfId="23993" xr:uid="{00000000-0005-0000-0000-000098220000}"/>
    <cellStyle name="Normal 2 58 3 2 15" xfId="23988" xr:uid="{00000000-0005-0000-0000-000099220000}"/>
    <cellStyle name="Normal 2 58 3 2 2" xfId="6223" xr:uid="{00000000-0005-0000-0000-00009A220000}"/>
    <cellStyle name="Normal 2 58 3 2 2 2" xfId="23994" xr:uid="{00000000-0005-0000-0000-00009B220000}"/>
    <cellStyle name="Normal 2 58 3 2 3" xfId="6224" xr:uid="{00000000-0005-0000-0000-00009C220000}"/>
    <cellStyle name="Normal 2 58 3 2 3 2" xfId="23995" xr:uid="{00000000-0005-0000-0000-00009D220000}"/>
    <cellStyle name="Normal 2 58 3 2 4" xfId="6225" xr:uid="{00000000-0005-0000-0000-00009E220000}"/>
    <cellStyle name="Normal 2 58 3 2 4 2" xfId="23996" xr:uid="{00000000-0005-0000-0000-00009F220000}"/>
    <cellStyle name="Normal 2 58 3 2 5" xfId="6226" xr:uid="{00000000-0005-0000-0000-0000A0220000}"/>
    <cellStyle name="Normal 2 58 3 2 5 2" xfId="23997" xr:uid="{00000000-0005-0000-0000-0000A1220000}"/>
    <cellStyle name="Normal 2 58 3 2 6" xfId="6227" xr:uid="{00000000-0005-0000-0000-0000A2220000}"/>
    <cellStyle name="Normal 2 58 3 2 6 2" xfId="23998" xr:uid="{00000000-0005-0000-0000-0000A3220000}"/>
    <cellStyle name="Normal 2 58 3 2 7" xfId="6228" xr:uid="{00000000-0005-0000-0000-0000A4220000}"/>
    <cellStyle name="Normal 2 58 3 2 7 2" xfId="23999" xr:uid="{00000000-0005-0000-0000-0000A5220000}"/>
    <cellStyle name="Normal 2 58 3 2 8" xfId="6229" xr:uid="{00000000-0005-0000-0000-0000A6220000}"/>
    <cellStyle name="Normal 2 58 3 2 8 2" xfId="24000" xr:uid="{00000000-0005-0000-0000-0000A7220000}"/>
    <cellStyle name="Normal 2 58 3 2 9" xfId="6230" xr:uid="{00000000-0005-0000-0000-0000A8220000}"/>
    <cellStyle name="Normal 2 58 3 2 9 2" xfId="24001" xr:uid="{00000000-0005-0000-0000-0000A9220000}"/>
    <cellStyle name="Normal 2 58 3 3" xfId="6231" xr:uid="{00000000-0005-0000-0000-0000AA220000}"/>
    <cellStyle name="Normal 2 58 3 3 2" xfId="24002" xr:uid="{00000000-0005-0000-0000-0000AB220000}"/>
    <cellStyle name="Normal 2 58 3 4" xfId="6232" xr:uid="{00000000-0005-0000-0000-0000AC220000}"/>
    <cellStyle name="Normal 2 58 3 4 2" xfId="24003" xr:uid="{00000000-0005-0000-0000-0000AD220000}"/>
    <cellStyle name="Normal 2 58 3 5" xfId="6233" xr:uid="{00000000-0005-0000-0000-0000AE220000}"/>
    <cellStyle name="Normal 2 58 3 5 2" xfId="24004" xr:uid="{00000000-0005-0000-0000-0000AF220000}"/>
    <cellStyle name="Normal 2 58 3 6" xfId="6234" xr:uid="{00000000-0005-0000-0000-0000B0220000}"/>
    <cellStyle name="Normal 2 58 3 6 2" xfId="24005" xr:uid="{00000000-0005-0000-0000-0000B1220000}"/>
    <cellStyle name="Normal 2 58 3 7" xfId="6235" xr:uid="{00000000-0005-0000-0000-0000B2220000}"/>
    <cellStyle name="Normal 2 58 3 7 2" xfId="24006" xr:uid="{00000000-0005-0000-0000-0000B3220000}"/>
    <cellStyle name="Normal 2 58 3 8" xfId="6236" xr:uid="{00000000-0005-0000-0000-0000B4220000}"/>
    <cellStyle name="Normal 2 58 3 8 2" xfId="24007" xr:uid="{00000000-0005-0000-0000-0000B5220000}"/>
    <cellStyle name="Normal 2 58 3 9" xfId="6237" xr:uid="{00000000-0005-0000-0000-0000B6220000}"/>
    <cellStyle name="Normal 2 58 3 9 2" xfId="24008" xr:uid="{00000000-0005-0000-0000-0000B7220000}"/>
    <cellStyle name="Normal 2 58 4" xfId="6238" xr:uid="{00000000-0005-0000-0000-0000B8220000}"/>
    <cellStyle name="Normal 2 58 4 10" xfId="6239" xr:uid="{00000000-0005-0000-0000-0000B9220000}"/>
    <cellStyle name="Normal 2 58 4 10 2" xfId="24010" xr:uid="{00000000-0005-0000-0000-0000BA220000}"/>
    <cellStyle name="Normal 2 58 4 11" xfId="6240" xr:uid="{00000000-0005-0000-0000-0000BB220000}"/>
    <cellStyle name="Normal 2 58 4 11 2" xfId="24011" xr:uid="{00000000-0005-0000-0000-0000BC220000}"/>
    <cellStyle name="Normal 2 58 4 12" xfId="6241" xr:uid="{00000000-0005-0000-0000-0000BD220000}"/>
    <cellStyle name="Normal 2 58 4 12 2" xfId="24012" xr:uid="{00000000-0005-0000-0000-0000BE220000}"/>
    <cellStyle name="Normal 2 58 4 13" xfId="6242" xr:uid="{00000000-0005-0000-0000-0000BF220000}"/>
    <cellStyle name="Normal 2 58 4 13 2" xfId="24013" xr:uid="{00000000-0005-0000-0000-0000C0220000}"/>
    <cellStyle name="Normal 2 58 4 14" xfId="6243" xr:uid="{00000000-0005-0000-0000-0000C1220000}"/>
    <cellStyle name="Normal 2 58 4 14 2" xfId="24014" xr:uid="{00000000-0005-0000-0000-0000C2220000}"/>
    <cellStyle name="Normal 2 58 4 15" xfId="6244" xr:uid="{00000000-0005-0000-0000-0000C3220000}"/>
    <cellStyle name="Normal 2 58 4 15 2" xfId="24015" xr:uid="{00000000-0005-0000-0000-0000C4220000}"/>
    <cellStyle name="Normal 2 58 4 16" xfId="24009" xr:uid="{00000000-0005-0000-0000-0000C5220000}"/>
    <cellStyle name="Normal 2 58 4 2" xfId="6245" xr:uid="{00000000-0005-0000-0000-0000C6220000}"/>
    <cellStyle name="Normal 2 58 4 2 10" xfId="6246" xr:uid="{00000000-0005-0000-0000-0000C7220000}"/>
    <cellStyle name="Normal 2 58 4 2 10 2" xfId="24017" xr:uid="{00000000-0005-0000-0000-0000C8220000}"/>
    <cellStyle name="Normal 2 58 4 2 11" xfId="6247" xr:uid="{00000000-0005-0000-0000-0000C9220000}"/>
    <cellStyle name="Normal 2 58 4 2 11 2" xfId="24018" xr:uid="{00000000-0005-0000-0000-0000CA220000}"/>
    <cellStyle name="Normal 2 58 4 2 12" xfId="6248" xr:uid="{00000000-0005-0000-0000-0000CB220000}"/>
    <cellStyle name="Normal 2 58 4 2 12 2" xfId="24019" xr:uid="{00000000-0005-0000-0000-0000CC220000}"/>
    <cellStyle name="Normal 2 58 4 2 13" xfId="6249" xr:uid="{00000000-0005-0000-0000-0000CD220000}"/>
    <cellStyle name="Normal 2 58 4 2 13 2" xfId="24020" xr:uid="{00000000-0005-0000-0000-0000CE220000}"/>
    <cellStyle name="Normal 2 58 4 2 14" xfId="6250" xr:uid="{00000000-0005-0000-0000-0000CF220000}"/>
    <cellStyle name="Normal 2 58 4 2 14 2" xfId="24021" xr:uid="{00000000-0005-0000-0000-0000D0220000}"/>
    <cellStyle name="Normal 2 58 4 2 15" xfId="24016" xr:uid="{00000000-0005-0000-0000-0000D1220000}"/>
    <cellStyle name="Normal 2 58 4 2 2" xfId="6251" xr:uid="{00000000-0005-0000-0000-0000D2220000}"/>
    <cellStyle name="Normal 2 58 4 2 2 2" xfId="24022" xr:uid="{00000000-0005-0000-0000-0000D3220000}"/>
    <cellStyle name="Normal 2 58 4 2 3" xfId="6252" xr:uid="{00000000-0005-0000-0000-0000D4220000}"/>
    <cellStyle name="Normal 2 58 4 2 3 2" xfId="24023" xr:uid="{00000000-0005-0000-0000-0000D5220000}"/>
    <cellStyle name="Normal 2 58 4 2 4" xfId="6253" xr:uid="{00000000-0005-0000-0000-0000D6220000}"/>
    <cellStyle name="Normal 2 58 4 2 4 2" xfId="24024" xr:uid="{00000000-0005-0000-0000-0000D7220000}"/>
    <cellStyle name="Normal 2 58 4 2 5" xfId="6254" xr:uid="{00000000-0005-0000-0000-0000D8220000}"/>
    <cellStyle name="Normal 2 58 4 2 5 2" xfId="24025" xr:uid="{00000000-0005-0000-0000-0000D9220000}"/>
    <cellStyle name="Normal 2 58 4 2 6" xfId="6255" xr:uid="{00000000-0005-0000-0000-0000DA220000}"/>
    <cellStyle name="Normal 2 58 4 2 6 2" xfId="24026" xr:uid="{00000000-0005-0000-0000-0000DB220000}"/>
    <cellStyle name="Normal 2 58 4 2 7" xfId="6256" xr:uid="{00000000-0005-0000-0000-0000DC220000}"/>
    <cellStyle name="Normal 2 58 4 2 7 2" xfId="24027" xr:uid="{00000000-0005-0000-0000-0000DD220000}"/>
    <cellStyle name="Normal 2 58 4 2 8" xfId="6257" xr:uid="{00000000-0005-0000-0000-0000DE220000}"/>
    <cellStyle name="Normal 2 58 4 2 8 2" xfId="24028" xr:uid="{00000000-0005-0000-0000-0000DF220000}"/>
    <cellStyle name="Normal 2 58 4 2 9" xfId="6258" xr:uid="{00000000-0005-0000-0000-0000E0220000}"/>
    <cellStyle name="Normal 2 58 4 2 9 2" xfId="24029" xr:uid="{00000000-0005-0000-0000-0000E1220000}"/>
    <cellStyle name="Normal 2 58 4 3" xfId="6259" xr:uid="{00000000-0005-0000-0000-0000E2220000}"/>
    <cellStyle name="Normal 2 58 4 3 2" xfId="24030" xr:uid="{00000000-0005-0000-0000-0000E3220000}"/>
    <cellStyle name="Normal 2 58 4 4" xfId="6260" xr:uid="{00000000-0005-0000-0000-0000E4220000}"/>
    <cellStyle name="Normal 2 58 4 4 2" xfId="24031" xr:uid="{00000000-0005-0000-0000-0000E5220000}"/>
    <cellStyle name="Normal 2 58 4 5" xfId="6261" xr:uid="{00000000-0005-0000-0000-0000E6220000}"/>
    <cellStyle name="Normal 2 58 4 5 2" xfId="24032" xr:uid="{00000000-0005-0000-0000-0000E7220000}"/>
    <cellStyle name="Normal 2 58 4 6" xfId="6262" xr:uid="{00000000-0005-0000-0000-0000E8220000}"/>
    <cellStyle name="Normal 2 58 4 6 2" xfId="24033" xr:uid="{00000000-0005-0000-0000-0000E9220000}"/>
    <cellStyle name="Normal 2 58 4 7" xfId="6263" xr:uid="{00000000-0005-0000-0000-0000EA220000}"/>
    <cellStyle name="Normal 2 58 4 7 2" xfId="24034" xr:uid="{00000000-0005-0000-0000-0000EB220000}"/>
    <cellStyle name="Normal 2 58 4 8" xfId="6264" xr:uid="{00000000-0005-0000-0000-0000EC220000}"/>
    <cellStyle name="Normal 2 58 4 8 2" xfId="24035" xr:uid="{00000000-0005-0000-0000-0000ED220000}"/>
    <cellStyle name="Normal 2 58 4 9" xfId="6265" xr:uid="{00000000-0005-0000-0000-0000EE220000}"/>
    <cellStyle name="Normal 2 58 4 9 2" xfId="24036" xr:uid="{00000000-0005-0000-0000-0000EF220000}"/>
    <cellStyle name="Normal 2 58 5" xfId="6266" xr:uid="{00000000-0005-0000-0000-0000F0220000}"/>
    <cellStyle name="Normal 2 58 5 10" xfId="6267" xr:uid="{00000000-0005-0000-0000-0000F1220000}"/>
    <cellStyle name="Normal 2 58 5 10 2" xfId="24038" xr:uid="{00000000-0005-0000-0000-0000F2220000}"/>
    <cellStyle name="Normal 2 58 5 11" xfId="6268" xr:uid="{00000000-0005-0000-0000-0000F3220000}"/>
    <cellStyle name="Normal 2 58 5 11 2" xfId="24039" xr:uid="{00000000-0005-0000-0000-0000F4220000}"/>
    <cellStyle name="Normal 2 58 5 12" xfId="6269" xr:uid="{00000000-0005-0000-0000-0000F5220000}"/>
    <cellStyle name="Normal 2 58 5 12 2" xfId="24040" xr:uid="{00000000-0005-0000-0000-0000F6220000}"/>
    <cellStyle name="Normal 2 58 5 13" xfId="6270" xr:uid="{00000000-0005-0000-0000-0000F7220000}"/>
    <cellStyle name="Normal 2 58 5 13 2" xfId="24041" xr:uid="{00000000-0005-0000-0000-0000F8220000}"/>
    <cellStyle name="Normal 2 58 5 14" xfId="6271" xr:uid="{00000000-0005-0000-0000-0000F9220000}"/>
    <cellStyle name="Normal 2 58 5 14 2" xfId="24042" xr:uid="{00000000-0005-0000-0000-0000FA220000}"/>
    <cellStyle name="Normal 2 58 5 15" xfId="24037" xr:uid="{00000000-0005-0000-0000-0000FB220000}"/>
    <cellStyle name="Normal 2 58 5 2" xfId="6272" xr:uid="{00000000-0005-0000-0000-0000FC220000}"/>
    <cellStyle name="Normal 2 58 5 2 2" xfId="24043" xr:uid="{00000000-0005-0000-0000-0000FD220000}"/>
    <cellStyle name="Normal 2 58 5 3" xfId="6273" xr:uid="{00000000-0005-0000-0000-0000FE220000}"/>
    <cellStyle name="Normal 2 58 5 3 2" xfId="24044" xr:uid="{00000000-0005-0000-0000-0000FF220000}"/>
    <cellStyle name="Normal 2 58 5 4" xfId="6274" xr:uid="{00000000-0005-0000-0000-000000230000}"/>
    <cellStyle name="Normal 2 58 5 4 2" xfId="24045" xr:uid="{00000000-0005-0000-0000-000001230000}"/>
    <cellStyle name="Normal 2 58 5 5" xfId="6275" xr:uid="{00000000-0005-0000-0000-000002230000}"/>
    <cellStyle name="Normal 2 58 5 5 2" xfId="24046" xr:uid="{00000000-0005-0000-0000-000003230000}"/>
    <cellStyle name="Normal 2 58 5 6" xfId="6276" xr:uid="{00000000-0005-0000-0000-000004230000}"/>
    <cellStyle name="Normal 2 58 5 6 2" xfId="24047" xr:uid="{00000000-0005-0000-0000-000005230000}"/>
    <cellStyle name="Normal 2 58 5 7" xfId="6277" xr:uid="{00000000-0005-0000-0000-000006230000}"/>
    <cellStyle name="Normal 2 58 5 7 2" xfId="24048" xr:uid="{00000000-0005-0000-0000-000007230000}"/>
    <cellStyle name="Normal 2 58 5 8" xfId="6278" xr:uid="{00000000-0005-0000-0000-000008230000}"/>
    <cellStyle name="Normal 2 58 5 8 2" xfId="24049" xr:uid="{00000000-0005-0000-0000-000009230000}"/>
    <cellStyle name="Normal 2 58 5 9" xfId="6279" xr:uid="{00000000-0005-0000-0000-00000A230000}"/>
    <cellStyle name="Normal 2 58 5 9 2" xfId="24050" xr:uid="{00000000-0005-0000-0000-00000B230000}"/>
    <cellStyle name="Normal 2 58 6" xfId="6280" xr:uid="{00000000-0005-0000-0000-00000C230000}"/>
    <cellStyle name="Normal 2 58 6 10" xfId="6281" xr:uid="{00000000-0005-0000-0000-00000D230000}"/>
    <cellStyle name="Normal 2 58 6 10 2" xfId="24052" xr:uid="{00000000-0005-0000-0000-00000E230000}"/>
    <cellStyle name="Normal 2 58 6 11" xfId="6282" xr:uid="{00000000-0005-0000-0000-00000F230000}"/>
    <cellStyle name="Normal 2 58 6 11 2" xfId="24053" xr:uid="{00000000-0005-0000-0000-000010230000}"/>
    <cellStyle name="Normal 2 58 6 12" xfId="6283" xr:uid="{00000000-0005-0000-0000-000011230000}"/>
    <cellStyle name="Normal 2 58 6 12 2" xfId="24054" xr:uid="{00000000-0005-0000-0000-000012230000}"/>
    <cellStyle name="Normal 2 58 6 13" xfId="6284" xr:uid="{00000000-0005-0000-0000-000013230000}"/>
    <cellStyle name="Normal 2 58 6 13 2" xfId="24055" xr:uid="{00000000-0005-0000-0000-000014230000}"/>
    <cellStyle name="Normal 2 58 6 14" xfId="6285" xr:uid="{00000000-0005-0000-0000-000015230000}"/>
    <cellStyle name="Normal 2 58 6 14 2" xfId="24056" xr:uid="{00000000-0005-0000-0000-000016230000}"/>
    <cellStyle name="Normal 2 58 6 15" xfId="24051" xr:uid="{00000000-0005-0000-0000-000017230000}"/>
    <cellStyle name="Normal 2 58 6 2" xfId="6286" xr:uid="{00000000-0005-0000-0000-000018230000}"/>
    <cellStyle name="Normal 2 58 6 2 2" xfId="24057" xr:uid="{00000000-0005-0000-0000-000019230000}"/>
    <cellStyle name="Normal 2 58 6 3" xfId="6287" xr:uid="{00000000-0005-0000-0000-00001A230000}"/>
    <cellStyle name="Normal 2 58 6 3 2" xfId="24058" xr:uid="{00000000-0005-0000-0000-00001B230000}"/>
    <cellStyle name="Normal 2 58 6 4" xfId="6288" xr:uid="{00000000-0005-0000-0000-00001C230000}"/>
    <cellStyle name="Normal 2 58 6 4 2" xfId="24059" xr:uid="{00000000-0005-0000-0000-00001D230000}"/>
    <cellStyle name="Normal 2 58 6 5" xfId="6289" xr:uid="{00000000-0005-0000-0000-00001E230000}"/>
    <cellStyle name="Normal 2 58 6 5 2" xfId="24060" xr:uid="{00000000-0005-0000-0000-00001F230000}"/>
    <cellStyle name="Normal 2 58 6 6" xfId="6290" xr:uid="{00000000-0005-0000-0000-000020230000}"/>
    <cellStyle name="Normal 2 58 6 6 2" xfId="24061" xr:uid="{00000000-0005-0000-0000-000021230000}"/>
    <cellStyle name="Normal 2 58 6 7" xfId="6291" xr:uid="{00000000-0005-0000-0000-000022230000}"/>
    <cellStyle name="Normal 2 58 6 7 2" xfId="24062" xr:uid="{00000000-0005-0000-0000-000023230000}"/>
    <cellStyle name="Normal 2 58 6 8" xfId="6292" xr:uid="{00000000-0005-0000-0000-000024230000}"/>
    <cellStyle name="Normal 2 58 6 8 2" xfId="24063" xr:uid="{00000000-0005-0000-0000-000025230000}"/>
    <cellStyle name="Normal 2 58 6 9" xfId="6293" xr:uid="{00000000-0005-0000-0000-000026230000}"/>
    <cellStyle name="Normal 2 58 6 9 2" xfId="24064" xr:uid="{00000000-0005-0000-0000-000027230000}"/>
    <cellStyle name="Normal 2 58 7" xfId="6294" xr:uid="{00000000-0005-0000-0000-000028230000}"/>
    <cellStyle name="Normal 2 58 7 10" xfId="6295" xr:uid="{00000000-0005-0000-0000-000029230000}"/>
    <cellStyle name="Normal 2 58 7 10 2" xfId="24066" xr:uid="{00000000-0005-0000-0000-00002A230000}"/>
    <cellStyle name="Normal 2 58 7 11" xfId="6296" xr:uid="{00000000-0005-0000-0000-00002B230000}"/>
    <cellStyle name="Normal 2 58 7 11 2" xfId="24067" xr:uid="{00000000-0005-0000-0000-00002C230000}"/>
    <cellStyle name="Normal 2 58 7 12" xfId="6297" xr:uid="{00000000-0005-0000-0000-00002D230000}"/>
    <cellStyle name="Normal 2 58 7 12 2" xfId="24068" xr:uid="{00000000-0005-0000-0000-00002E230000}"/>
    <cellStyle name="Normal 2 58 7 13" xfId="6298" xr:uid="{00000000-0005-0000-0000-00002F230000}"/>
    <cellStyle name="Normal 2 58 7 13 2" xfId="24069" xr:uid="{00000000-0005-0000-0000-000030230000}"/>
    <cellStyle name="Normal 2 58 7 14" xfId="6299" xr:uid="{00000000-0005-0000-0000-000031230000}"/>
    <cellStyle name="Normal 2 58 7 14 2" xfId="24070" xr:uid="{00000000-0005-0000-0000-000032230000}"/>
    <cellStyle name="Normal 2 58 7 15" xfId="24065" xr:uid="{00000000-0005-0000-0000-000033230000}"/>
    <cellStyle name="Normal 2 58 7 2" xfId="6300" xr:uid="{00000000-0005-0000-0000-000034230000}"/>
    <cellStyle name="Normal 2 58 7 2 2" xfId="24071" xr:uid="{00000000-0005-0000-0000-000035230000}"/>
    <cellStyle name="Normal 2 58 7 3" xfId="6301" xr:uid="{00000000-0005-0000-0000-000036230000}"/>
    <cellStyle name="Normal 2 58 7 3 2" xfId="24072" xr:uid="{00000000-0005-0000-0000-000037230000}"/>
    <cellStyle name="Normal 2 58 7 4" xfId="6302" xr:uid="{00000000-0005-0000-0000-000038230000}"/>
    <cellStyle name="Normal 2 58 7 4 2" xfId="24073" xr:uid="{00000000-0005-0000-0000-000039230000}"/>
    <cellStyle name="Normal 2 58 7 5" xfId="6303" xr:uid="{00000000-0005-0000-0000-00003A230000}"/>
    <cellStyle name="Normal 2 58 7 5 2" xfId="24074" xr:uid="{00000000-0005-0000-0000-00003B230000}"/>
    <cellStyle name="Normal 2 58 7 6" xfId="6304" xr:uid="{00000000-0005-0000-0000-00003C230000}"/>
    <cellStyle name="Normal 2 58 7 6 2" xfId="24075" xr:uid="{00000000-0005-0000-0000-00003D230000}"/>
    <cellStyle name="Normal 2 58 7 7" xfId="6305" xr:uid="{00000000-0005-0000-0000-00003E230000}"/>
    <cellStyle name="Normal 2 58 7 7 2" xfId="24076" xr:uid="{00000000-0005-0000-0000-00003F230000}"/>
    <cellStyle name="Normal 2 58 7 8" xfId="6306" xr:uid="{00000000-0005-0000-0000-000040230000}"/>
    <cellStyle name="Normal 2 58 7 8 2" xfId="24077" xr:uid="{00000000-0005-0000-0000-000041230000}"/>
    <cellStyle name="Normal 2 58 7 9" xfId="6307" xr:uid="{00000000-0005-0000-0000-000042230000}"/>
    <cellStyle name="Normal 2 58 7 9 2" xfId="24078" xr:uid="{00000000-0005-0000-0000-000043230000}"/>
    <cellStyle name="Normal 2 58 8" xfId="6308" xr:uid="{00000000-0005-0000-0000-000044230000}"/>
    <cellStyle name="Normal 2 58 8 10" xfId="6309" xr:uid="{00000000-0005-0000-0000-000045230000}"/>
    <cellStyle name="Normal 2 58 8 10 2" xfId="24080" xr:uid="{00000000-0005-0000-0000-000046230000}"/>
    <cellStyle name="Normal 2 58 8 11" xfId="6310" xr:uid="{00000000-0005-0000-0000-000047230000}"/>
    <cellStyle name="Normal 2 58 8 11 2" xfId="24081" xr:uid="{00000000-0005-0000-0000-000048230000}"/>
    <cellStyle name="Normal 2 58 8 12" xfId="6311" xr:uid="{00000000-0005-0000-0000-000049230000}"/>
    <cellStyle name="Normal 2 58 8 12 2" xfId="24082" xr:uid="{00000000-0005-0000-0000-00004A230000}"/>
    <cellStyle name="Normal 2 58 8 13" xfId="6312" xr:uid="{00000000-0005-0000-0000-00004B230000}"/>
    <cellStyle name="Normal 2 58 8 13 2" xfId="24083" xr:uid="{00000000-0005-0000-0000-00004C230000}"/>
    <cellStyle name="Normal 2 58 8 14" xfId="6313" xr:uid="{00000000-0005-0000-0000-00004D230000}"/>
    <cellStyle name="Normal 2 58 8 14 2" xfId="24084" xr:uid="{00000000-0005-0000-0000-00004E230000}"/>
    <cellStyle name="Normal 2 58 8 15" xfId="24079" xr:uid="{00000000-0005-0000-0000-00004F230000}"/>
    <cellStyle name="Normal 2 58 8 2" xfId="6314" xr:uid="{00000000-0005-0000-0000-000050230000}"/>
    <cellStyle name="Normal 2 58 8 2 2" xfId="24085" xr:uid="{00000000-0005-0000-0000-000051230000}"/>
    <cellStyle name="Normal 2 58 8 3" xfId="6315" xr:uid="{00000000-0005-0000-0000-000052230000}"/>
    <cellStyle name="Normal 2 58 8 3 2" xfId="24086" xr:uid="{00000000-0005-0000-0000-000053230000}"/>
    <cellStyle name="Normal 2 58 8 4" xfId="6316" xr:uid="{00000000-0005-0000-0000-000054230000}"/>
    <cellStyle name="Normal 2 58 8 4 2" xfId="24087" xr:uid="{00000000-0005-0000-0000-000055230000}"/>
    <cellStyle name="Normal 2 58 8 5" xfId="6317" xr:uid="{00000000-0005-0000-0000-000056230000}"/>
    <cellStyle name="Normal 2 58 8 5 2" xfId="24088" xr:uid="{00000000-0005-0000-0000-000057230000}"/>
    <cellStyle name="Normal 2 58 8 6" xfId="6318" xr:uid="{00000000-0005-0000-0000-000058230000}"/>
    <cellStyle name="Normal 2 58 8 6 2" xfId="24089" xr:uid="{00000000-0005-0000-0000-000059230000}"/>
    <cellStyle name="Normal 2 58 8 7" xfId="6319" xr:uid="{00000000-0005-0000-0000-00005A230000}"/>
    <cellStyle name="Normal 2 58 8 7 2" xfId="24090" xr:uid="{00000000-0005-0000-0000-00005B230000}"/>
    <cellStyle name="Normal 2 58 8 8" xfId="6320" xr:uid="{00000000-0005-0000-0000-00005C230000}"/>
    <cellStyle name="Normal 2 58 8 8 2" xfId="24091" xr:uid="{00000000-0005-0000-0000-00005D230000}"/>
    <cellStyle name="Normal 2 58 8 9" xfId="6321" xr:uid="{00000000-0005-0000-0000-00005E230000}"/>
    <cellStyle name="Normal 2 58 8 9 2" xfId="24092" xr:uid="{00000000-0005-0000-0000-00005F230000}"/>
    <cellStyle name="Normal 2 58 9" xfId="6322" xr:uid="{00000000-0005-0000-0000-000060230000}"/>
    <cellStyle name="Normal 2 58 9 10" xfId="6323" xr:uid="{00000000-0005-0000-0000-000061230000}"/>
    <cellStyle name="Normal 2 58 9 10 2" xfId="24094" xr:uid="{00000000-0005-0000-0000-000062230000}"/>
    <cellStyle name="Normal 2 58 9 11" xfId="6324" xr:uid="{00000000-0005-0000-0000-000063230000}"/>
    <cellStyle name="Normal 2 58 9 11 2" xfId="24095" xr:uid="{00000000-0005-0000-0000-000064230000}"/>
    <cellStyle name="Normal 2 58 9 12" xfId="6325" xr:uid="{00000000-0005-0000-0000-000065230000}"/>
    <cellStyle name="Normal 2 58 9 12 2" xfId="24096" xr:uid="{00000000-0005-0000-0000-000066230000}"/>
    <cellStyle name="Normal 2 58 9 13" xfId="6326" xr:uid="{00000000-0005-0000-0000-000067230000}"/>
    <cellStyle name="Normal 2 58 9 13 2" xfId="24097" xr:uid="{00000000-0005-0000-0000-000068230000}"/>
    <cellStyle name="Normal 2 58 9 14" xfId="6327" xr:uid="{00000000-0005-0000-0000-000069230000}"/>
    <cellStyle name="Normal 2 58 9 14 2" xfId="24098" xr:uid="{00000000-0005-0000-0000-00006A230000}"/>
    <cellStyle name="Normal 2 58 9 15" xfId="24093" xr:uid="{00000000-0005-0000-0000-00006B230000}"/>
    <cellStyle name="Normal 2 58 9 2" xfId="6328" xr:uid="{00000000-0005-0000-0000-00006C230000}"/>
    <cellStyle name="Normal 2 58 9 2 2" xfId="24099" xr:uid="{00000000-0005-0000-0000-00006D230000}"/>
    <cellStyle name="Normal 2 58 9 3" xfId="6329" xr:uid="{00000000-0005-0000-0000-00006E230000}"/>
    <cellStyle name="Normal 2 58 9 3 2" xfId="24100" xr:uid="{00000000-0005-0000-0000-00006F230000}"/>
    <cellStyle name="Normal 2 58 9 4" xfId="6330" xr:uid="{00000000-0005-0000-0000-000070230000}"/>
    <cellStyle name="Normal 2 58 9 4 2" xfId="24101" xr:uid="{00000000-0005-0000-0000-000071230000}"/>
    <cellStyle name="Normal 2 58 9 5" xfId="6331" xr:uid="{00000000-0005-0000-0000-000072230000}"/>
    <cellStyle name="Normal 2 58 9 5 2" xfId="24102" xr:uid="{00000000-0005-0000-0000-000073230000}"/>
    <cellStyle name="Normal 2 58 9 6" xfId="6332" xr:uid="{00000000-0005-0000-0000-000074230000}"/>
    <cellStyle name="Normal 2 58 9 6 2" xfId="24103" xr:uid="{00000000-0005-0000-0000-000075230000}"/>
    <cellStyle name="Normal 2 58 9 7" xfId="6333" xr:uid="{00000000-0005-0000-0000-000076230000}"/>
    <cellStyle name="Normal 2 58 9 7 2" xfId="24104" xr:uid="{00000000-0005-0000-0000-000077230000}"/>
    <cellStyle name="Normal 2 58 9 8" xfId="6334" xr:uid="{00000000-0005-0000-0000-000078230000}"/>
    <cellStyle name="Normal 2 58 9 8 2" xfId="24105" xr:uid="{00000000-0005-0000-0000-000079230000}"/>
    <cellStyle name="Normal 2 58 9 9" xfId="6335" xr:uid="{00000000-0005-0000-0000-00007A230000}"/>
    <cellStyle name="Normal 2 58 9 9 2" xfId="24106" xr:uid="{00000000-0005-0000-0000-00007B230000}"/>
    <cellStyle name="Normal 2 59" xfId="6336" xr:uid="{00000000-0005-0000-0000-00007C230000}"/>
    <cellStyle name="Normal 2 59 10" xfId="6337" xr:uid="{00000000-0005-0000-0000-00007D230000}"/>
    <cellStyle name="Normal 2 59 10 10" xfId="6338" xr:uid="{00000000-0005-0000-0000-00007E230000}"/>
    <cellStyle name="Normal 2 59 10 10 2" xfId="24109" xr:uid="{00000000-0005-0000-0000-00007F230000}"/>
    <cellStyle name="Normal 2 59 10 11" xfId="6339" xr:uid="{00000000-0005-0000-0000-000080230000}"/>
    <cellStyle name="Normal 2 59 10 11 2" xfId="24110" xr:uid="{00000000-0005-0000-0000-000081230000}"/>
    <cellStyle name="Normal 2 59 10 12" xfId="6340" xr:uid="{00000000-0005-0000-0000-000082230000}"/>
    <cellStyle name="Normal 2 59 10 12 2" xfId="24111" xr:uid="{00000000-0005-0000-0000-000083230000}"/>
    <cellStyle name="Normal 2 59 10 13" xfId="6341" xr:uid="{00000000-0005-0000-0000-000084230000}"/>
    <cellStyle name="Normal 2 59 10 13 2" xfId="24112" xr:uid="{00000000-0005-0000-0000-000085230000}"/>
    <cellStyle name="Normal 2 59 10 14" xfId="6342" xr:uid="{00000000-0005-0000-0000-000086230000}"/>
    <cellStyle name="Normal 2 59 10 14 2" xfId="24113" xr:uid="{00000000-0005-0000-0000-000087230000}"/>
    <cellStyle name="Normal 2 59 10 15" xfId="24108" xr:uid="{00000000-0005-0000-0000-000088230000}"/>
    <cellStyle name="Normal 2 59 10 2" xfId="6343" xr:uid="{00000000-0005-0000-0000-000089230000}"/>
    <cellStyle name="Normal 2 59 10 2 2" xfId="24114" xr:uid="{00000000-0005-0000-0000-00008A230000}"/>
    <cellStyle name="Normal 2 59 10 3" xfId="6344" xr:uid="{00000000-0005-0000-0000-00008B230000}"/>
    <cellStyle name="Normal 2 59 10 3 2" xfId="24115" xr:uid="{00000000-0005-0000-0000-00008C230000}"/>
    <cellStyle name="Normal 2 59 10 4" xfId="6345" xr:uid="{00000000-0005-0000-0000-00008D230000}"/>
    <cellStyle name="Normal 2 59 10 4 2" xfId="24116" xr:uid="{00000000-0005-0000-0000-00008E230000}"/>
    <cellStyle name="Normal 2 59 10 5" xfId="6346" xr:uid="{00000000-0005-0000-0000-00008F230000}"/>
    <cellStyle name="Normal 2 59 10 5 2" xfId="24117" xr:uid="{00000000-0005-0000-0000-000090230000}"/>
    <cellStyle name="Normal 2 59 10 6" xfId="6347" xr:uid="{00000000-0005-0000-0000-000091230000}"/>
    <cellStyle name="Normal 2 59 10 6 2" xfId="24118" xr:uid="{00000000-0005-0000-0000-000092230000}"/>
    <cellStyle name="Normal 2 59 10 7" xfId="6348" xr:uid="{00000000-0005-0000-0000-000093230000}"/>
    <cellStyle name="Normal 2 59 10 7 2" xfId="24119" xr:uid="{00000000-0005-0000-0000-000094230000}"/>
    <cellStyle name="Normal 2 59 10 8" xfId="6349" xr:uid="{00000000-0005-0000-0000-000095230000}"/>
    <cellStyle name="Normal 2 59 10 8 2" xfId="24120" xr:uid="{00000000-0005-0000-0000-000096230000}"/>
    <cellStyle name="Normal 2 59 10 9" xfId="6350" xr:uid="{00000000-0005-0000-0000-000097230000}"/>
    <cellStyle name="Normal 2 59 10 9 2" xfId="24121" xr:uid="{00000000-0005-0000-0000-000098230000}"/>
    <cellStyle name="Normal 2 59 11" xfId="6351" xr:uid="{00000000-0005-0000-0000-000099230000}"/>
    <cellStyle name="Normal 2 59 11 2" xfId="24122" xr:uid="{00000000-0005-0000-0000-00009A230000}"/>
    <cellStyle name="Normal 2 59 12" xfId="6352" xr:uid="{00000000-0005-0000-0000-00009B230000}"/>
    <cellStyle name="Normal 2 59 12 2" xfId="24123" xr:uid="{00000000-0005-0000-0000-00009C230000}"/>
    <cellStyle name="Normal 2 59 13" xfId="6353" xr:uid="{00000000-0005-0000-0000-00009D230000}"/>
    <cellStyle name="Normal 2 59 13 2" xfId="24124" xr:uid="{00000000-0005-0000-0000-00009E230000}"/>
    <cellStyle name="Normal 2 59 14" xfId="6354" xr:uid="{00000000-0005-0000-0000-00009F230000}"/>
    <cellStyle name="Normal 2 59 14 2" xfId="24125" xr:uid="{00000000-0005-0000-0000-0000A0230000}"/>
    <cellStyle name="Normal 2 59 15" xfId="6355" xr:uid="{00000000-0005-0000-0000-0000A1230000}"/>
    <cellStyle name="Normal 2 59 15 2" xfId="24126" xr:uid="{00000000-0005-0000-0000-0000A2230000}"/>
    <cellStyle name="Normal 2 59 16" xfId="6356" xr:uid="{00000000-0005-0000-0000-0000A3230000}"/>
    <cellStyle name="Normal 2 59 16 2" xfId="24127" xr:uid="{00000000-0005-0000-0000-0000A4230000}"/>
    <cellStyle name="Normal 2 59 17" xfId="6357" xr:uid="{00000000-0005-0000-0000-0000A5230000}"/>
    <cellStyle name="Normal 2 59 17 2" xfId="24128" xr:uid="{00000000-0005-0000-0000-0000A6230000}"/>
    <cellStyle name="Normal 2 59 18" xfId="6358" xr:uid="{00000000-0005-0000-0000-0000A7230000}"/>
    <cellStyle name="Normal 2 59 18 2" xfId="24129" xr:uid="{00000000-0005-0000-0000-0000A8230000}"/>
    <cellStyle name="Normal 2 59 19" xfId="6359" xr:uid="{00000000-0005-0000-0000-0000A9230000}"/>
    <cellStyle name="Normal 2 59 19 2" xfId="24130" xr:uid="{00000000-0005-0000-0000-0000AA230000}"/>
    <cellStyle name="Normal 2 59 2" xfId="6360" xr:uid="{00000000-0005-0000-0000-0000AB230000}"/>
    <cellStyle name="Normal 2 59 2 10" xfId="6361" xr:uid="{00000000-0005-0000-0000-0000AC230000}"/>
    <cellStyle name="Normal 2 59 2 10 2" xfId="24132" xr:uid="{00000000-0005-0000-0000-0000AD230000}"/>
    <cellStyle name="Normal 2 59 2 11" xfId="6362" xr:uid="{00000000-0005-0000-0000-0000AE230000}"/>
    <cellStyle name="Normal 2 59 2 11 2" xfId="24133" xr:uid="{00000000-0005-0000-0000-0000AF230000}"/>
    <cellStyle name="Normal 2 59 2 12" xfId="6363" xr:uid="{00000000-0005-0000-0000-0000B0230000}"/>
    <cellStyle name="Normal 2 59 2 12 2" xfId="24134" xr:uid="{00000000-0005-0000-0000-0000B1230000}"/>
    <cellStyle name="Normal 2 59 2 13" xfId="6364" xr:uid="{00000000-0005-0000-0000-0000B2230000}"/>
    <cellStyle name="Normal 2 59 2 13 2" xfId="24135" xr:uid="{00000000-0005-0000-0000-0000B3230000}"/>
    <cellStyle name="Normal 2 59 2 14" xfId="6365" xr:uid="{00000000-0005-0000-0000-0000B4230000}"/>
    <cellStyle name="Normal 2 59 2 14 2" xfId="24136" xr:uid="{00000000-0005-0000-0000-0000B5230000}"/>
    <cellStyle name="Normal 2 59 2 15" xfId="6366" xr:uid="{00000000-0005-0000-0000-0000B6230000}"/>
    <cellStyle name="Normal 2 59 2 15 2" xfId="24137" xr:uid="{00000000-0005-0000-0000-0000B7230000}"/>
    <cellStyle name="Normal 2 59 2 16" xfId="24131" xr:uid="{00000000-0005-0000-0000-0000B8230000}"/>
    <cellStyle name="Normal 2 59 2 2" xfId="6367" xr:uid="{00000000-0005-0000-0000-0000B9230000}"/>
    <cellStyle name="Normal 2 59 2 2 10" xfId="6368" xr:uid="{00000000-0005-0000-0000-0000BA230000}"/>
    <cellStyle name="Normal 2 59 2 2 10 2" xfId="24139" xr:uid="{00000000-0005-0000-0000-0000BB230000}"/>
    <cellStyle name="Normal 2 59 2 2 11" xfId="6369" xr:uid="{00000000-0005-0000-0000-0000BC230000}"/>
    <cellStyle name="Normal 2 59 2 2 11 2" xfId="24140" xr:uid="{00000000-0005-0000-0000-0000BD230000}"/>
    <cellStyle name="Normal 2 59 2 2 12" xfId="6370" xr:uid="{00000000-0005-0000-0000-0000BE230000}"/>
    <cellStyle name="Normal 2 59 2 2 12 2" xfId="24141" xr:uid="{00000000-0005-0000-0000-0000BF230000}"/>
    <cellStyle name="Normal 2 59 2 2 13" xfId="6371" xr:uid="{00000000-0005-0000-0000-0000C0230000}"/>
    <cellStyle name="Normal 2 59 2 2 13 2" xfId="24142" xr:uid="{00000000-0005-0000-0000-0000C1230000}"/>
    <cellStyle name="Normal 2 59 2 2 14" xfId="6372" xr:uid="{00000000-0005-0000-0000-0000C2230000}"/>
    <cellStyle name="Normal 2 59 2 2 14 2" xfId="24143" xr:uid="{00000000-0005-0000-0000-0000C3230000}"/>
    <cellStyle name="Normal 2 59 2 2 15" xfId="24138" xr:uid="{00000000-0005-0000-0000-0000C4230000}"/>
    <cellStyle name="Normal 2 59 2 2 2" xfId="6373" xr:uid="{00000000-0005-0000-0000-0000C5230000}"/>
    <cellStyle name="Normal 2 59 2 2 2 2" xfId="24144" xr:uid="{00000000-0005-0000-0000-0000C6230000}"/>
    <cellStyle name="Normal 2 59 2 2 3" xfId="6374" xr:uid="{00000000-0005-0000-0000-0000C7230000}"/>
    <cellStyle name="Normal 2 59 2 2 3 2" xfId="24145" xr:uid="{00000000-0005-0000-0000-0000C8230000}"/>
    <cellStyle name="Normal 2 59 2 2 4" xfId="6375" xr:uid="{00000000-0005-0000-0000-0000C9230000}"/>
    <cellStyle name="Normal 2 59 2 2 4 2" xfId="24146" xr:uid="{00000000-0005-0000-0000-0000CA230000}"/>
    <cellStyle name="Normal 2 59 2 2 5" xfId="6376" xr:uid="{00000000-0005-0000-0000-0000CB230000}"/>
    <cellStyle name="Normal 2 59 2 2 5 2" xfId="24147" xr:uid="{00000000-0005-0000-0000-0000CC230000}"/>
    <cellStyle name="Normal 2 59 2 2 6" xfId="6377" xr:uid="{00000000-0005-0000-0000-0000CD230000}"/>
    <cellStyle name="Normal 2 59 2 2 6 2" xfId="24148" xr:uid="{00000000-0005-0000-0000-0000CE230000}"/>
    <cellStyle name="Normal 2 59 2 2 7" xfId="6378" xr:uid="{00000000-0005-0000-0000-0000CF230000}"/>
    <cellStyle name="Normal 2 59 2 2 7 2" xfId="24149" xr:uid="{00000000-0005-0000-0000-0000D0230000}"/>
    <cellStyle name="Normal 2 59 2 2 8" xfId="6379" xr:uid="{00000000-0005-0000-0000-0000D1230000}"/>
    <cellStyle name="Normal 2 59 2 2 8 2" xfId="24150" xr:uid="{00000000-0005-0000-0000-0000D2230000}"/>
    <cellStyle name="Normal 2 59 2 2 9" xfId="6380" xr:uid="{00000000-0005-0000-0000-0000D3230000}"/>
    <cellStyle name="Normal 2 59 2 2 9 2" xfId="24151" xr:uid="{00000000-0005-0000-0000-0000D4230000}"/>
    <cellStyle name="Normal 2 59 2 3" xfId="6381" xr:uid="{00000000-0005-0000-0000-0000D5230000}"/>
    <cellStyle name="Normal 2 59 2 3 2" xfId="24152" xr:uid="{00000000-0005-0000-0000-0000D6230000}"/>
    <cellStyle name="Normal 2 59 2 4" xfId="6382" xr:uid="{00000000-0005-0000-0000-0000D7230000}"/>
    <cellStyle name="Normal 2 59 2 4 2" xfId="24153" xr:uid="{00000000-0005-0000-0000-0000D8230000}"/>
    <cellStyle name="Normal 2 59 2 5" xfId="6383" xr:uid="{00000000-0005-0000-0000-0000D9230000}"/>
    <cellStyle name="Normal 2 59 2 5 2" xfId="24154" xr:uid="{00000000-0005-0000-0000-0000DA230000}"/>
    <cellStyle name="Normal 2 59 2 6" xfId="6384" xr:uid="{00000000-0005-0000-0000-0000DB230000}"/>
    <cellStyle name="Normal 2 59 2 6 2" xfId="24155" xr:uid="{00000000-0005-0000-0000-0000DC230000}"/>
    <cellStyle name="Normal 2 59 2 7" xfId="6385" xr:uid="{00000000-0005-0000-0000-0000DD230000}"/>
    <cellStyle name="Normal 2 59 2 7 2" xfId="24156" xr:uid="{00000000-0005-0000-0000-0000DE230000}"/>
    <cellStyle name="Normal 2 59 2 8" xfId="6386" xr:uid="{00000000-0005-0000-0000-0000DF230000}"/>
    <cellStyle name="Normal 2 59 2 8 2" xfId="24157" xr:uid="{00000000-0005-0000-0000-0000E0230000}"/>
    <cellStyle name="Normal 2 59 2 9" xfId="6387" xr:uid="{00000000-0005-0000-0000-0000E1230000}"/>
    <cellStyle name="Normal 2 59 2 9 2" xfId="24158" xr:uid="{00000000-0005-0000-0000-0000E2230000}"/>
    <cellStyle name="Normal 2 59 20" xfId="6388" xr:uid="{00000000-0005-0000-0000-0000E3230000}"/>
    <cellStyle name="Normal 2 59 20 2" xfId="24159" xr:uid="{00000000-0005-0000-0000-0000E4230000}"/>
    <cellStyle name="Normal 2 59 21" xfId="6389" xr:uid="{00000000-0005-0000-0000-0000E5230000}"/>
    <cellStyle name="Normal 2 59 21 2" xfId="24160" xr:uid="{00000000-0005-0000-0000-0000E6230000}"/>
    <cellStyle name="Normal 2 59 22" xfId="6390" xr:uid="{00000000-0005-0000-0000-0000E7230000}"/>
    <cellStyle name="Normal 2 59 22 2" xfId="24161" xr:uid="{00000000-0005-0000-0000-0000E8230000}"/>
    <cellStyle name="Normal 2 59 23" xfId="6391" xr:uid="{00000000-0005-0000-0000-0000E9230000}"/>
    <cellStyle name="Normal 2 59 23 2" xfId="24162" xr:uid="{00000000-0005-0000-0000-0000EA230000}"/>
    <cellStyle name="Normal 2 59 24" xfId="24107" xr:uid="{00000000-0005-0000-0000-0000EB230000}"/>
    <cellStyle name="Normal 2 59 3" xfId="6392" xr:uid="{00000000-0005-0000-0000-0000EC230000}"/>
    <cellStyle name="Normal 2 59 3 10" xfId="6393" xr:uid="{00000000-0005-0000-0000-0000ED230000}"/>
    <cellStyle name="Normal 2 59 3 10 2" xfId="24164" xr:uid="{00000000-0005-0000-0000-0000EE230000}"/>
    <cellStyle name="Normal 2 59 3 11" xfId="6394" xr:uid="{00000000-0005-0000-0000-0000EF230000}"/>
    <cellStyle name="Normal 2 59 3 11 2" xfId="24165" xr:uid="{00000000-0005-0000-0000-0000F0230000}"/>
    <cellStyle name="Normal 2 59 3 12" xfId="6395" xr:uid="{00000000-0005-0000-0000-0000F1230000}"/>
    <cellStyle name="Normal 2 59 3 12 2" xfId="24166" xr:uid="{00000000-0005-0000-0000-0000F2230000}"/>
    <cellStyle name="Normal 2 59 3 13" xfId="6396" xr:uid="{00000000-0005-0000-0000-0000F3230000}"/>
    <cellStyle name="Normal 2 59 3 13 2" xfId="24167" xr:uid="{00000000-0005-0000-0000-0000F4230000}"/>
    <cellStyle name="Normal 2 59 3 14" xfId="6397" xr:uid="{00000000-0005-0000-0000-0000F5230000}"/>
    <cellStyle name="Normal 2 59 3 14 2" xfId="24168" xr:uid="{00000000-0005-0000-0000-0000F6230000}"/>
    <cellStyle name="Normal 2 59 3 15" xfId="6398" xr:uid="{00000000-0005-0000-0000-0000F7230000}"/>
    <cellStyle name="Normal 2 59 3 15 2" xfId="24169" xr:uid="{00000000-0005-0000-0000-0000F8230000}"/>
    <cellStyle name="Normal 2 59 3 16" xfId="24163" xr:uid="{00000000-0005-0000-0000-0000F9230000}"/>
    <cellStyle name="Normal 2 59 3 2" xfId="6399" xr:uid="{00000000-0005-0000-0000-0000FA230000}"/>
    <cellStyle name="Normal 2 59 3 2 10" xfId="6400" xr:uid="{00000000-0005-0000-0000-0000FB230000}"/>
    <cellStyle name="Normal 2 59 3 2 10 2" xfId="24171" xr:uid="{00000000-0005-0000-0000-0000FC230000}"/>
    <cellStyle name="Normal 2 59 3 2 11" xfId="6401" xr:uid="{00000000-0005-0000-0000-0000FD230000}"/>
    <cellStyle name="Normal 2 59 3 2 11 2" xfId="24172" xr:uid="{00000000-0005-0000-0000-0000FE230000}"/>
    <cellStyle name="Normal 2 59 3 2 12" xfId="6402" xr:uid="{00000000-0005-0000-0000-0000FF230000}"/>
    <cellStyle name="Normal 2 59 3 2 12 2" xfId="24173" xr:uid="{00000000-0005-0000-0000-000000240000}"/>
    <cellStyle name="Normal 2 59 3 2 13" xfId="6403" xr:uid="{00000000-0005-0000-0000-000001240000}"/>
    <cellStyle name="Normal 2 59 3 2 13 2" xfId="24174" xr:uid="{00000000-0005-0000-0000-000002240000}"/>
    <cellStyle name="Normal 2 59 3 2 14" xfId="6404" xr:uid="{00000000-0005-0000-0000-000003240000}"/>
    <cellStyle name="Normal 2 59 3 2 14 2" xfId="24175" xr:uid="{00000000-0005-0000-0000-000004240000}"/>
    <cellStyle name="Normal 2 59 3 2 15" xfId="24170" xr:uid="{00000000-0005-0000-0000-000005240000}"/>
    <cellStyle name="Normal 2 59 3 2 2" xfId="6405" xr:uid="{00000000-0005-0000-0000-000006240000}"/>
    <cellStyle name="Normal 2 59 3 2 2 2" xfId="24176" xr:uid="{00000000-0005-0000-0000-000007240000}"/>
    <cellStyle name="Normal 2 59 3 2 3" xfId="6406" xr:uid="{00000000-0005-0000-0000-000008240000}"/>
    <cellStyle name="Normal 2 59 3 2 3 2" xfId="24177" xr:uid="{00000000-0005-0000-0000-000009240000}"/>
    <cellStyle name="Normal 2 59 3 2 4" xfId="6407" xr:uid="{00000000-0005-0000-0000-00000A240000}"/>
    <cellStyle name="Normal 2 59 3 2 4 2" xfId="24178" xr:uid="{00000000-0005-0000-0000-00000B240000}"/>
    <cellStyle name="Normal 2 59 3 2 5" xfId="6408" xr:uid="{00000000-0005-0000-0000-00000C240000}"/>
    <cellStyle name="Normal 2 59 3 2 5 2" xfId="24179" xr:uid="{00000000-0005-0000-0000-00000D240000}"/>
    <cellStyle name="Normal 2 59 3 2 6" xfId="6409" xr:uid="{00000000-0005-0000-0000-00000E240000}"/>
    <cellStyle name="Normal 2 59 3 2 6 2" xfId="24180" xr:uid="{00000000-0005-0000-0000-00000F240000}"/>
    <cellStyle name="Normal 2 59 3 2 7" xfId="6410" xr:uid="{00000000-0005-0000-0000-000010240000}"/>
    <cellStyle name="Normal 2 59 3 2 7 2" xfId="24181" xr:uid="{00000000-0005-0000-0000-000011240000}"/>
    <cellStyle name="Normal 2 59 3 2 8" xfId="6411" xr:uid="{00000000-0005-0000-0000-000012240000}"/>
    <cellStyle name="Normal 2 59 3 2 8 2" xfId="24182" xr:uid="{00000000-0005-0000-0000-000013240000}"/>
    <cellStyle name="Normal 2 59 3 2 9" xfId="6412" xr:uid="{00000000-0005-0000-0000-000014240000}"/>
    <cellStyle name="Normal 2 59 3 2 9 2" xfId="24183" xr:uid="{00000000-0005-0000-0000-000015240000}"/>
    <cellStyle name="Normal 2 59 3 3" xfId="6413" xr:uid="{00000000-0005-0000-0000-000016240000}"/>
    <cellStyle name="Normal 2 59 3 3 2" xfId="24184" xr:uid="{00000000-0005-0000-0000-000017240000}"/>
    <cellStyle name="Normal 2 59 3 4" xfId="6414" xr:uid="{00000000-0005-0000-0000-000018240000}"/>
    <cellStyle name="Normal 2 59 3 4 2" xfId="24185" xr:uid="{00000000-0005-0000-0000-000019240000}"/>
    <cellStyle name="Normal 2 59 3 5" xfId="6415" xr:uid="{00000000-0005-0000-0000-00001A240000}"/>
    <cellStyle name="Normal 2 59 3 5 2" xfId="24186" xr:uid="{00000000-0005-0000-0000-00001B240000}"/>
    <cellStyle name="Normal 2 59 3 6" xfId="6416" xr:uid="{00000000-0005-0000-0000-00001C240000}"/>
    <cellStyle name="Normal 2 59 3 6 2" xfId="24187" xr:uid="{00000000-0005-0000-0000-00001D240000}"/>
    <cellStyle name="Normal 2 59 3 7" xfId="6417" xr:uid="{00000000-0005-0000-0000-00001E240000}"/>
    <cellStyle name="Normal 2 59 3 7 2" xfId="24188" xr:uid="{00000000-0005-0000-0000-00001F240000}"/>
    <cellStyle name="Normal 2 59 3 8" xfId="6418" xr:uid="{00000000-0005-0000-0000-000020240000}"/>
    <cellStyle name="Normal 2 59 3 8 2" xfId="24189" xr:uid="{00000000-0005-0000-0000-000021240000}"/>
    <cellStyle name="Normal 2 59 3 9" xfId="6419" xr:uid="{00000000-0005-0000-0000-000022240000}"/>
    <cellStyle name="Normal 2 59 3 9 2" xfId="24190" xr:uid="{00000000-0005-0000-0000-000023240000}"/>
    <cellStyle name="Normal 2 59 4" xfId="6420" xr:uid="{00000000-0005-0000-0000-000024240000}"/>
    <cellStyle name="Normal 2 59 4 10" xfId="6421" xr:uid="{00000000-0005-0000-0000-000025240000}"/>
    <cellStyle name="Normal 2 59 4 10 2" xfId="24192" xr:uid="{00000000-0005-0000-0000-000026240000}"/>
    <cellStyle name="Normal 2 59 4 11" xfId="6422" xr:uid="{00000000-0005-0000-0000-000027240000}"/>
    <cellStyle name="Normal 2 59 4 11 2" xfId="24193" xr:uid="{00000000-0005-0000-0000-000028240000}"/>
    <cellStyle name="Normal 2 59 4 12" xfId="6423" xr:uid="{00000000-0005-0000-0000-000029240000}"/>
    <cellStyle name="Normal 2 59 4 12 2" xfId="24194" xr:uid="{00000000-0005-0000-0000-00002A240000}"/>
    <cellStyle name="Normal 2 59 4 13" xfId="6424" xr:uid="{00000000-0005-0000-0000-00002B240000}"/>
    <cellStyle name="Normal 2 59 4 13 2" xfId="24195" xr:uid="{00000000-0005-0000-0000-00002C240000}"/>
    <cellStyle name="Normal 2 59 4 14" xfId="6425" xr:uid="{00000000-0005-0000-0000-00002D240000}"/>
    <cellStyle name="Normal 2 59 4 14 2" xfId="24196" xr:uid="{00000000-0005-0000-0000-00002E240000}"/>
    <cellStyle name="Normal 2 59 4 15" xfId="6426" xr:uid="{00000000-0005-0000-0000-00002F240000}"/>
    <cellStyle name="Normal 2 59 4 15 2" xfId="24197" xr:uid="{00000000-0005-0000-0000-000030240000}"/>
    <cellStyle name="Normal 2 59 4 16" xfId="24191" xr:uid="{00000000-0005-0000-0000-000031240000}"/>
    <cellStyle name="Normal 2 59 4 2" xfId="6427" xr:uid="{00000000-0005-0000-0000-000032240000}"/>
    <cellStyle name="Normal 2 59 4 2 10" xfId="6428" xr:uid="{00000000-0005-0000-0000-000033240000}"/>
    <cellStyle name="Normal 2 59 4 2 10 2" xfId="24199" xr:uid="{00000000-0005-0000-0000-000034240000}"/>
    <cellStyle name="Normal 2 59 4 2 11" xfId="6429" xr:uid="{00000000-0005-0000-0000-000035240000}"/>
    <cellStyle name="Normal 2 59 4 2 11 2" xfId="24200" xr:uid="{00000000-0005-0000-0000-000036240000}"/>
    <cellStyle name="Normal 2 59 4 2 12" xfId="6430" xr:uid="{00000000-0005-0000-0000-000037240000}"/>
    <cellStyle name="Normal 2 59 4 2 12 2" xfId="24201" xr:uid="{00000000-0005-0000-0000-000038240000}"/>
    <cellStyle name="Normal 2 59 4 2 13" xfId="6431" xr:uid="{00000000-0005-0000-0000-000039240000}"/>
    <cellStyle name="Normal 2 59 4 2 13 2" xfId="24202" xr:uid="{00000000-0005-0000-0000-00003A240000}"/>
    <cellStyle name="Normal 2 59 4 2 14" xfId="6432" xr:uid="{00000000-0005-0000-0000-00003B240000}"/>
    <cellStyle name="Normal 2 59 4 2 14 2" xfId="24203" xr:uid="{00000000-0005-0000-0000-00003C240000}"/>
    <cellStyle name="Normal 2 59 4 2 15" xfId="24198" xr:uid="{00000000-0005-0000-0000-00003D240000}"/>
    <cellStyle name="Normal 2 59 4 2 2" xfId="6433" xr:uid="{00000000-0005-0000-0000-00003E240000}"/>
    <cellStyle name="Normal 2 59 4 2 2 2" xfId="24204" xr:uid="{00000000-0005-0000-0000-00003F240000}"/>
    <cellStyle name="Normal 2 59 4 2 3" xfId="6434" xr:uid="{00000000-0005-0000-0000-000040240000}"/>
    <cellStyle name="Normal 2 59 4 2 3 2" xfId="24205" xr:uid="{00000000-0005-0000-0000-000041240000}"/>
    <cellStyle name="Normal 2 59 4 2 4" xfId="6435" xr:uid="{00000000-0005-0000-0000-000042240000}"/>
    <cellStyle name="Normal 2 59 4 2 4 2" xfId="24206" xr:uid="{00000000-0005-0000-0000-000043240000}"/>
    <cellStyle name="Normal 2 59 4 2 5" xfId="6436" xr:uid="{00000000-0005-0000-0000-000044240000}"/>
    <cellStyle name="Normal 2 59 4 2 5 2" xfId="24207" xr:uid="{00000000-0005-0000-0000-000045240000}"/>
    <cellStyle name="Normal 2 59 4 2 6" xfId="6437" xr:uid="{00000000-0005-0000-0000-000046240000}"/>
    <cellStyle name="Normal 2 59 4 2 6 2" xfId="24208" xr:uid="{00000000-0005-0000-0000-000047240000}"/>
    <cellStyle name="Normal 2 59 4 2 7" xfId="6438" xr:uid="{00000000-0005-0000-0000-000048240000}"/>
    <cellStyle name="Normal 2 59 4 2 7 2" xfId="24209" xr:uid="{00000000-0005-0000-0000-000049240000}"/>
    <cellStyle name="Normal 2 59 4 2 8" xfId="6439" xr:uid="{00000000-0005-0000-0000-00004A240000}"/>
    <cellStyle name="Normal 2 59 4 2 8 2" xfId="24210" xr:uid="{00000000-0005-0000-0000-00004B240000}"/>
    <cellStyle name="Normal 2 59 4 2 9" xfId="6440" xr:uid="{00000000-0005-0000-0000-00004C240000}"/>
    <cellStyle name="Normal 2 59 4 2 9 2" xfId="24211" xr:uid="{00000000-0005-0000-0000-00004D240000}"/>
    <cellStyle name="Normal 2 59 4 3" xfId="6441" xr:uid="{00000000-0005-0000-0000-00004E240000}"/>
    <cellStyle name="Normal 2 59 4 3 2" xfId="24212" xr:uid="{00000000-0005-0000-0000-00004F240000}"/>
    <cellStyle name="Normal 2 59 4 4" xfId="6442" xr:uid="{00000000-0005-0000-0000-000050240000}"/>
    <cellStyle name="Normal 2 59 4 4 2" xfId="24213" xr:uid="{00000000-0005-0000-0000-000051240000}"/>
    <cellStyle name="Normal 2 59 4 5" xfId="6443" xr:uid="{00000000-0005-0000-0000-000052240000}"/>
    <cellStyle name="Normal 2 59 4 5 2" xfId="24214" xr:uid="{00000000-0005-0000-0000-000053240000}"/>
    <cellStyle name="Normal 2 59 4 6" xfId="6444" xr:uid="{00000000-0005-0000-0000-000054240000}"/>
    <cellStyle name="Normal 2 59 4 6 2" xfId="24215" xr:uid="{00000000-0005-0000-0000-000055240000}"/>
    <cellStyle name="Normal 2 59 4 7" xfId="6445" xr:uid="{00000000-0005-0000-0000-000056240000}"/>
    <cellStyle name="Normal 2 59 4 7 2" xfId="24216" xr:uid="{00000000-0005-0000-0000-000057240000}"/>
    <cellStyle name="Normal 2 59 4 8" xfId="6446" xr:uid="{00000000-0005-0000-0000-000058240000}"/>
    <cellStyle name="Normal 2 59 4 8 2" xfId="24217" xr:uid="{00000000-0005-0000-0000-000059240000}"/>
    <cellStyle name="Normal 2 59 4 9" xfId="6447" xr:uid="{00000000-0005-0000-0000-00005A240000}"/>
    <cellStyle name="Normal 2 59 4 9 2" xfId="24218" xr:uid="{00000000-0005-0000-0000-00005B240000}"/>
    <cellStyle name="Normal 2 59 5" xfId="6448" xr:uid="{00000000-0005-0000-0000-00005C240000}"/>
    <cellStyle name="Normal 2 59 5 10" xfId="6449" xr:uid="{00000000-0005-0000-0000-00005D240000}"/>
    <cellStyle name="Normal 2 59 5 10 2" xfId="24220" xr:uid="{00000000-0005-0000-0000-00005E240000}"/>
    <cellStyle name="Normal 2 59 5 11" xfId="6450" xr:uid="{00000000-0005-0000-0000-00005F240000}"/>
    <cellStyle name="Normal 2 59 5 11 2" xfId="24221" xr:uid="{00000000-0005-0000-0000-000060240000}"/>
    <cellStyle name="Normal 2 59 5 12" xfId="6451" xr:uid="{00000000-0005-0000-0000-000061240000}"/>
    <cellStyle name="Normal 2 59 5 12 2" xfId="24222" xr:uid="{00000000-0005-0000-0000-000062240000}"/>
    <cellStyle name="Normal 2 59 5 13" xfId="6452" xr:uid="{00000000-0005-0000-0000-000063240000}"/>
    <cellStyle name="Normal 2 59 5 13 2" xfId="24223" xr:uid="{00000000-0005-0000-0000-000064240000}"/>
    <cellStyle name="Normal 2 59 5 14" xfId="6453" xr:uid="{00000000-0005-0000-0000-000065240000}"/>
    <cellStyle name="Normal 2 59 5 14 2" xfId="24224" xr:uid="{00000000-0005-0000-0000-000066240000}"/>
    <cellStyle name="Normal 2 59 5 15" xfId="24219" xr:uid="{00000000-0005-0000-0000-000067240000}"/>
    <cellStyle name="Normal 2 59 5 2" xfId="6454" xr:uid="{00000000-0005-0000-0000-000068240000}"/>
    <cellStyle name="Normal 2 59 5 2 2" xfId="24225" xr:uid="{00000000-0005-0000-0000-000069240000}"/>
    <cellStyle name="Normal 2 59 5 3" xfId="6455" xr:uid="{00000000-0005-0000-0000-00006A240000}"/>
    <cellStyle name="Normal 2 59 5 3 2" xfId="24226" xr:uid="{00000000-0005-0000-0000-00006B240000}"/>
    <cellStyle name="Normal 2 59 5 4" xfId="6456" xr:uid="{00000000-0005-0000-0000-00006C240000}"/>
    <cellStyle name="Normal 2 59 5 4 2" xfId="24227" xr:uid="{00000000-0005-0000-0000-00006D240000}"/>
    <cellStyle name="Normal 2 59 5 5" xfId="6457" xr:uid="{00000000-0005-0000-0000-00006E240000}"/>
    <cellStyle name="Normal 2 59 5 5 2" xfId="24228" xr:uid="{00000000-0005-0000-0000-00006F240000}"/>
    <cellStyle name="Normal 2 59 5 6" xfId="6458" xr:uid="{00000000-0005-0000-0000-000070240000}"/>
    <cellStyle name="Normal 2 59 5 6 2" xfId="24229" xr:uid="{00000000-0005-0000-0000-000071240000}"/>
    <cellStyle name="Normal 2 59 5 7" xfId="6459" xr:uid="{00000000-0005-0000-0000-000072240000}"/>
    <cellStyle name="Normal 2 59 5 7 2" xfId="24230" xr:uid="{00000000-0005-0000-0000-000073240000}"/>
    <cellStyle name="Normal 2 59 5 8" xfId="6460" xr:uid="{00000000-0005-0000-0000-000074240000}"/>
    <cellStyle name="Normal 2 59 5 8 2" xfId="24231" xr:uid="{00000000-0005-0000-0000-000075240000}"/>
    <cellStyle name="Normal 2 59 5 9" xfId="6461" xr:uid="{00000000-0005-0000-0000-000076240000}"/>
    <cellStyle name="Normal 2 59 5 9 2" xfId="24232" xr:uid="{00000000-0005-0000-0000-000077240000}"/>
    <cellStyle name="Normal 2 59 6" xfId="6462" xr:uid="{00000000-0005-0000-0000-000078240000}"/>
    <cellStyle name="Normal 2 59 6 10" xfId="6463" xr:uid="{00000000-0005-0000-0000-000079240000}"/>
    <cellStyle name="Normal 2 59 6 10 2" xfId="24234" xr:uid="{00000000-0005-0000-0000-00007A240000}"/>
    <cellStyle name="Normal 2 59 6 11" xfId="6464" xr:uid="{00000000-0005-0000-0000-00007B240000}"/>
    <cellStyle name="Normal 2 59 6 11 2" xfId="24235" xr:uid="{00000000-0005-0000-0000-00007C240000}"/>
    <cellStyle name="Normal 2 59 6 12" xfId="6465" xr:uid="{00000000-0005-0000-0000-00007D240000}"/>
    <cellStyle name="Normal 2 59 6 12 2" xfId="24236" xr:uid="{00000000-0005-0000-0000-00007E240000}"/>
    <cellStyle name="Normal 2 59 6 13" xfId="6466" xr:uid="{00000000-0005-0000-0000-00007F240000}"/>
    <cellStyle name="Normal 2 59 6 13 2" xfId="24237" xr:uid="{00000000-0005-0000-0000-000080240000}"/>
    <cellStyle name="Normal 2 59 6 14" xfId="6467" xr:uid="{00000000-0005-0000-0000-000081240000}"/>
    <cellStyle name="Normal 2 59 6 14 2" xfId="24238" xr:uid="{00000000-0005-0000-0000-000082240000}"/>
    <cellStyle name="Normal 2 59 6 15" xfId="24233" xr:uid="{00000000-0005-0000-0000-000083240000}"/>
    <cellStyle name="Normal 2 59 6 2" xfId="6468" xr:uid="{00000000-0005-0000-0000-000084240000}"/>
    <cellStyle name="Normal 2 59 6 2 2" xfId="24239" xr:uid="{00000000-0005-0000-0000-000085240000}"/>
    <cellStyle name="Normal 2 59 6 3" xfId="6469" xr:uid="{00000000-0005-0000-0000-000086240000}"/>
    <cellStyle name="Normal 2 59 6 3 2" xfId="24240" xr:uid="{00000000-0005-0000-0000-000087240000}"/>
    <cellStyle name="Normal 2 59 6 4" xfId="6470" xr:uid="{00000000-0005-0000-0000-000088240000}"/>
    <cellStyle name="Normal 2 59 6 4 2" xfId="24241" xr:uid="{00000000-0005-0000-0000-000089240000}"/>
    <cellStyle name="Normal 2 59 6 5" xfId="6471" xr:uid="{00000000-0005-0000-0000-00008A240000}"/>
    <cellStyle name="Normal 2 59 6 5 2" xfId="24242" xr:uid="{00000000-0005-0000-0000-00008B240000}"/>
    <cellStyle name="Normal 2 59 6 6" xfId="6472" xr:uid="{00000000-0005-0000-0000-00008C240000}"/>
    <cellStyle name="Normal 2 59 6 6 2" xfId="24243" xr:uid="{00000000-0005-0000-0000-00008D240000}"/>
    <cellStyle name="Normal 2 59 6 7" xfId="6473" xr:uid="{00000000-0005-0000-0000-00008E240000}"/>
    <cellStyle name="Normal 2 59 6 7 2" xfId="24244" xr:uid="{00000000-0005-0000-0000-00008F240000}"/>
    <cellStyle name="Normal 2 59 6 8" xfId="6474" xr:uid="{00000000-0005-0000-0000-000090240000}"/>
    <cellStyle name="Normal 2 59 6 8 2" xfId="24245" xr:uid="{00000000-0005-0000-0000-000091240000}"/>
    <cellStyle name="Normal 2 59 6 9" xfId="6475" xr:uid="{00000000-0005-0000-0000-000092240000}"/>
    <cellStyle name="Normal 2 59 6 9 2" xfId="24246" xr:uid="{00000000-0005-0000-0000-000093240000}"/>
    <cellStyle name="Normal 2 59 7" xfId="6476" xr:uid="{00000000-0005-0000-0000-000094240000}"/>
    <cellStyle name="Normal 2 59 7 10" xfId="6477" xr:uid="{00000000-0005-0000-0000-000095240000}"/>
    <cellStyle name="Normal 2 59 7 10 2" xfId="24248" xr:uid="{00000000-0005-0000-0000-000096240000}"/>
    <cellStyle name="Normal 2 59 7 11" xfId="6478" xr:uid="{00000000-0005-0000-0000-000097240000}"/>
    <cellStyle name="Normal 2 59 7 11 2" xfId="24249" xr:uid="{00000000-0005-0000-0000-000098240000}"/>
    <cellStyle name="Normal 2 59 7 12" xfId="6479" xr:uid="{00000000-0005-0000-0000-000099240000}"/>
    <cellStyle name="Normal 2 59 7 12 2" xfId="24250" xr:uid="{00000000-0005-0000-0000-00009A240000}"/>
    <cellStyle name="Normal 2 59 7 13" xfId="6480" xr:uid="{00000000-0005-0000-0000-00009B240000}"/>
    <cellStyle name="Normal 2 59 7 13 2" xfId="24251" xr:uid="{00000000-0005-0000-0000-00009C240000}"/>
    <cellStyle name="Normal 2 59 7 14" xfId="6481" xr:uid="{00000000-0005-0000-0000-00009D240000}"/>
    <cellStyle name="Normal 2 59 7 14 2" xfId="24252" xr:uid="{00000000-0005-0000-0000-00009E240000}"/>
    <cellStyle name="Normal 2 59 7 15" xfId="24247" xr:uid="{00000000-0005-0000-0000-00009F240000}"/>
    <cellStyle name="Normal 2 59 7 2" xfId="6482" xr:uid="{00000000-0005-0000-0000-0000A0240000}"/>
    <cellStyle name="Normal 2 59 7 2 2" xfId="24253" xr:uid="{00000000-0005-0000-0000-0000A1240000}"/>
    <cellStyle name="Normal 2 59 7 3" xfId="6483" xr:uid="{00000000-0005-0000-0000-0000A2240000}"/>
    <cellStyle name="Normal 2 59 7 3 2" xfId="24254" xr:uid="{00000000-0005-0000-0000-0000A3240000}"/>
    <cellStyle name="Normal 2 59 7 4" xfId="6484" xr:uid="{00000000-0005-0000-0000-0000A4240000}"/>
    <cellStyle name="Normal 2 59 7 4 2" xfId="24255" xr:uid="{00000000-0005-0000-0000-0000A5240000}"/>
    <cellStyle name="Normal 2 59 7 5" xfId="6485" xr:uid="{00000000-0005-0000-0000-0000A6240000}"/>
    <cellStyle name="Normal 2 59 7 5 2" xfId="24256" xr:uid="{00000000-0005-0000-0000-0000A7240000}"/>
    <cellStyle name="Normal 2 59 7 6" xfId="6486" xr:uid="{00000000-0005-0000-0000-0000A8240000}"/>
    <cellStyle name="Normal 2 59 7 6 2" xfId="24257" xr:uid="{00000000-0005-0000-0000-0000A9240000}"/>
    <cellStyle name="Normal 2 59 7 7" xfId="6487" xr:uid="{00000000-0005-0000-0000-0000AA240000}"/>
    <cellStyle name="Normal 2 59 7 7 2" xfId="24258" xr:uid="{00000000-0005-0000-0000-0000AB240000}"/>
    <cellStyle name="Normal 2 59 7 8" xfId="6488" xr:uid="{00000000-0005-0000-0000-0000AC240000}"/>
    <cellStyle name="Normal 2 59 7 8 2" xfId="24259" xr:uid="{00000000-0005-0000-0000-0000AD240000}"/>
    <cellStyle name="Normal 2 59 7 9" xfId="6489" xr:uid="{00000000-0005-0000-0000-0000AE240000}"/>
    <cellStyle name="Normal 2 59 7 9 2" xfId="24260" xr:uid="{00000000-0005-0000-0000-0000AF240000}"/>
    <cellStyle name="Normal 2 59 8" xfId="6490" xr:uid="{00000000-0005-0000-0000-0000B0240000}"/>
    <cellStyle name="Normal 2 59 8 10" xfId="6491" xr:uid="{00000000-0005-0000-0000-0000B1240000}"/>
    <cellStyle name="Normal 2 59 8 10 2" xfId="24262" xr:uid="{00000000-0005-0000-0000-0000B2240000}"/>
    <cellStyle name="Normal 2 59 8 11" xfId="6492" xr:uid="{00000000-0005-0000-0000-0000B3240000}"/>
    <cellStyle name="Normal 2 59 8 11 2" xfId="24263" xr:uid="{00000000-0005-0000-0000-0000B4240000}"/>
    <cellStyle name="Normal 2 59 8 12" xfId="6493" xr:uid="{00000000-0005-0000-0000-0000B5240000}"/>
    <cellStyle name="Normal 2 59 8 12 2" xfId="24264" xr:uid="{00000000-0005-0000-0000-0000B6240000}"/>
    <cellStyle name="Normal 2 59 8 13" xfId="6494" xr:uid="{00000000-0005-0000-0000-0000B7240000}"/>
    <cellStyle name="Normal 2 59 8 13 2" xfId="24265" xr:uid="{00000000-0005-0000-0000-0000B8240000}"/>
    <cellStyle name="Normal 2 59 8 14" xfId="6495" xr:uid="{00000000-0005-0000-0000-0000B9240000}"/>
    <cellStyle name="Normal 2 59 8 14 2" xfId="24266" xr:uid="{00000000-0005-0000-0000-0000BA240000}"/>
    <cellStyle name="Normal 2 59 8 15" xfId="24261" xr:uid="{00000000-0005-0000-0000-0000BB240000}"/>
    <cellStyle name="Normal 2 59 8 2" xfId="6496" xr:uid="{00000000-0005-0000-0000-0000BC240000}"/>
    <cellStyle name="Normal 2 59 8 2 2" xfId="24267" xr:uid="{00000000-0005-0000-0000-0000BD240000}"/>
    <cellStyle name="Normal 2 59 8 3" xfId="6497" xr:uid="{00000000-0005-0000-0000-0000BE240000}"/>
    <cellStyle name="Normal 2 59 8 3 2" xfId="24268" xr:uid="{00000000-0005-0000-0000-0000BF240000}"/>
    <cellStyle name="Normal 2 59 8 4" xfId="6498" xr:uid="{00000000-0005-0000-0000-0000C0240000}"/>
    <cellStyle name="Normal 2 59 8 4 2" xfId="24269" xr:uid="{00000000-0005-0000-0000-0000C1240000}"/>
    <cellStyle name="Normal 2 59 8 5" xfId="6499" xr:uid="{00000000-0005-0000-0000-0000C2240000}"/>
    <cellStyle name="Normal 2 59 8 5 2" xfId="24270" xr:uid="{00000000-0005-0000-0000-0000C3240000}"/>
    <cellStyle name="Normal 2 59 8 6" xfId="6500" xr:uid="{00000000-0005-0000-0000-0000C4240000}"/>
    <cellStyle name="Normal 2 59 8 6 2" xfId="24271" xr:uid="{00000000-0005-0000-0000-0000C5240000}"/>
    <cellStyle name="Normal 2 59 8 7" xfId="6501" xr:uid="{00000000-0005-0000-0000-0000C6240000}"/>
    <cellStyle name="Normal 2 59 8 7 2" xfId="24272" xr:uid="{00000000-0005-0000-0000-0000C7240000}"/>
    <cellStyle name="Normal 2 59 8 8" xfId="6502" xr:uid="{00000000-0005-0000-0000-0000C8240000}"/>
    <cellStyle name="Normal 2 59 8 8 2" xfId="24273" xr:uid="{00000000-0005-0000-0000-0000C9240000}"/>
    <cellStyle name="Normal 2 59 8 9" xfId="6503" xr:uid="{00000000-0005-0000-0000-0000CA240000}"/>
    <cellStyle name="Normal 2 59 8 9 2" xfId="24274" xr:uid="{00000000-0005-0000-0000-0000CB240000}"/>
    <cellStyle name="Normal 2 59 9" xfId="6504" xr:uid="{00000000-0005-0000-0000-0000CC240000}"/>
    <cellStyle name="Normal 2 59 9 10" xfId="6505" xr:uid="{00000000-0005-0000-0000-0000CD240000}"/>
    <cellStyle name="Normal 2 59 9 10 2" xfId="24276" xr:uid="{00000000-0005-0000-0000-0000CE240000}"/>
    <cellStyle name="Normal 2 59 9 11" xfId="6506" xr:uid="{00000000-0005-0000-0000-0000CF240000}"/>
    <cellStyle name="Normal 2 59 9 11 2" xfId="24277" xr:uid="{00000000-0005-0000-0000-0000D0240000}"/>
    <cellStyle name="Normal 2 59 9 12" xfId="6507" xr:uid="{00000000-0005-0000-0000-0000D1240000}"/>
    <cellStyle name="Normal 2 59 9 12 2" xfId="24278" xr:uid="{00000000-0005-0000-0000-0000D2240000}"/>
    <cellStyle name="Normal 2 59 9 13" xfId="6508" xr:uid="{00000000-0005-0000-0000-0000D3240000}"/>
    <cellStyle name="Normal 2 59 9 13 2" xfId="24279" xr:uid="{00000000-0005-0000-0000-0000D4240000}"/>
    <cellStyle name="Normal 2 59 9 14" xfId="6509" xr:uid="{00000000-0005-0000-0000-0000D5240000}"/>
    <cellStyle name="Normal 2 59 9 14 2" xfId="24280" xr:uid="{00000000-0005-0000-0000-0000D6240000}"/>
    <cellStyle name="Normal 2 59 9 15" xfId="24275" xr:uid="{00000000-0005-0000-0000-0000D7240000}"/>
    <cellStyle name="Normal 2 59 9 2" xfId="6510" xr:uid="{00000000-0005-0000-0000-0000D8240000}"/>
    <cellStyle name="Normal 2 59 9 2 2" xfId="24281" xr:uid="{00000000-0005-0000-0000-0000D9240000}"/>
    <cellStyle name="Normal 2 59 9 3" xfId="6511" xr:uid="{00000000-0005-0000-0000-0000DA240000}"/>
    <cellStyle name="Normal 2 59 9 3 2" xfId="24282" xr:uid="{00000000-0005-0000-0000-0000DB240000}"/>
    <cellStyle name="Normal 2 59 9 4" xfId="6512" xr:uid="{00000000-0005-0000-0000-0000DC240000}"/>
    <cellStyle name="Normal 2 59 9 4 2" xfId="24283" xr:uid="{00000000-0005-0000-0000-0000DD240000}"/>
    <cellStyle name="Normal 2 59 9 5" xfId="6513" xr:uid="{00000000-0005-0000-0000-0000DE240000}"/>
    <cellStyle name="Normal 2 59 9 5 2" xfId="24284" xr:uid="{00000000-0005-0000-0000-0000DF240000}"/>
    <cellStyle name="Normal 2 59 9 6" xfId="6514" xr:uid="{00000000-0005-0000-0000-0000E0240000}"/>
    <cellStyle name="Normal 2 59 9 6 2" xfId="24285" xr:uid="{00000000-0005-0000-0000-0000E1240000}"/>
    <cellStyle name="Normal 2 59 9 7" xfId="6515" xr:uid="{00000000-0005-0000-0000-0000E2240000}"/>
    <cellStyle name="Normal 2 59 9 7 2" xfId="24286" xr:uid="{00000000-0005-0000-0000-0000E3240000}"/>
    <cellStyle name="Normal 2 59 9 8" xfId="6516" xr:uid="{00000000-0005-0000-0000-0000E4240000}"/>
    <cellStyle name="Normal 2 59 9 8 2" xfId="24287" xr:uid="{00000000-0005-0000-0000-0000E5240000}"/>
    <cellStyle name="Normal 2 59 9 9" xfId="6517" xr:uid="{00000000-0005-0000-0000-0000E6240000}"/>
    <cellStyle name="Normal 2 59 9 9 2" xfId="24288" xr:uid="{00000000-0005-0000-0000-0000E7240000}"/>
    <cellStyle name="Normal 2 6" xfId="136" xr:uid="{00000000-0005-0000-0000-0000E8240000}"/>
    <cellStyle name="Normal 2 6 2" xfId="198" xr:uid="{00000000-0005-0000-0000-0000E9240000}"/>
    <cellStyle name="Normal 2 6 2 2" xfId="6520" xr:uid="{00000000-0005-0000-0000-0000EA240000}"/>
    <cellStyle name="Normal 2 6 2 2 2" xfId="6521" xr:uid="{00000000-0005-0000-0000-0000EB240000}"/>
    <cellStyle name="Normal 2 6 2 3" xfId="6522" xr:uid="{00000000-0005-0000-0000-0000EC240000}"/>
    <cellStyle name="Normal 2 6 2 3 2" xfId="6523" xr:uid="{00000000-0005-0000-0000-0000ED240000}"/>
    <cellStyle name="Normal 2 6 2 4" xfId="6524" xr:uid="{00000000-0005-0000-0000-0000EE240000}"/>
    <cellStyle name="Normal 2 6 2 4 2" xfId="6525" xr:uid="{00000000-0005-0000-0000-0000EF240000}"/>
    <cellStyle name="Normal 2 6 2 5" xfId="6526" xr:uid="{00000000-0005-0000-0000-0000F0240000}"/>
    <cellStyle name="Normal 2 6 2 5 2" xfId="6527" xr:uid="{00000000-0005-0000-0000-0000F1240000}"/>
    <cellStyle name="Normal 2 6 2 6" xfId="6528" xr:uid="{00000000-0005-0000-0000-0000F2240000}"/>
    <cellStyle name="Normal 2 6 2 6 2" xfId="6529" xr:uid="{00000000-0005-0000-0000-0000F3240000}"/>
    <cellStyle name="Normal 2 6 2 7" xfId="6530" xr:uid="{00000000-0005-0000-0000-0000F4240000}"/>
    <cellStyle name="Normal 2 6 2 7 2" xfId="6531" xr:uid="{00000000-0005-0000-0000-0000F5240000}"/>
    <cellStyle name="Normal 2 6 2 8" xfId="6519" xr:uid="{00000000-0005-0000-0000-0000F6240000}"/>
    <cellStyle name="Normal 2 6 3" xfId="179" xr:uid="{00000000-0005-0000-0000-0000F7240000}"/>
    <cellStyle name="Normal 2 6 3 2" xfId="556" xr:uid="{00000000-0005-0000-0000-0000F8240000}"/>
    <cellStyle name="Normal 2 6 3 3" xfId="6532" xr:uid="{00000000-0005-0000-0000-0000F9240000}"/>
    <cellStyle name="Normal 2 6 4" xfId="467" xr:uid="{00000000-0005-0000-0000-0000FA240000}"/>
    <cellStyle name="Normal 2 6 4 2" xfId="6533" xr:uid="{00000000-0005-0000-0000-0000FB240000}"/>
    <cellStyle name="Normal 2 6 5" xfId="6534" xr:uid="{00000000-0005-0000-0000-0000FC240000}"/>
    <cellStyle name="Normal 2 6 6" xfId="6535" xr:uid="{00000000-0005-0000-0000-0000FD240000}"/>
    <cellStyle name="Normal 2 6 7" xfId="6536" xr:uid="{00000000-0005-0000-0000-0000FE240000}"/>
    <cellStyle name="Normal 2 6 8" xfId="6537" xr:uid="{00000000-0005-0000-0000-0000FF240000}"/>
    <cellStyle name="Normal 2 6 9" xfId="6518" xr:uid="{00000000-0005-0000-0000-000000250000}"/>
    <cellStyle name="Normal 2 60" xfId="6538" xr:uid="{00000000-0005-0000-0000-000001250000}"/>
    <cellStyle name="Normal 2 60 10" xfId="6539" xr:uid="{00000000-0005-0000-0000-000002250000}"/>
    <cellStyle name="Normal 2 60 10 10" xfId="6540" xr:uid="{00000000-0005-0000-0000-000003250000}"/>
    <cellStyle name="Normal 2 60 10 10 2" xfId="24291" xr:uid="{00000000-0005-0000-0000-000004250000}"/>
    <cellStyle name="Normal 2 60 10 11" xfId="6541" xr:uid="{00000000-0005-0000-0000-000005250000}"/>
    <cellStyle name="Normal 2 60 10 11 2" xfId="24292" xr:uid="{00000000-0005-0000-0000-000006250000}"/>
    <cellStyle name="Normal 2 60 10 12" xfId="6542" xr:uid="{00000000-0005-0000-0000-000007250000}"/>
    <cellStyle name="Normal 2 60 10 12 2" xfId="24293" xr:uid="{00000000-0005-0000-0000-000008250000}"/>
    <cellStyle name="Normal 2 60 10 13" xfId="6543" xr:uid="{00000000-0005-0000-0000-000009250000}"/>
    <cellStyle name="Normal 2 60 10 13 2" xfId="24294" xr:uid="{00000000-0005-0000-0000-00000A250000}"/>
    <cellStyle name="Normal 2 60 10 14" xfId="6544" xr:uid="{00000000-0005-0000-0000-00000B250000}"/>
    <cellStyle name="Normal 2 60 10 14 2" xfId="24295" xr:uid="{00000000-0005-0000-0000-00000C250000}"/>
    <cellStyle name="Normal 2 60 10 15" xfId="24290" xr:uid="{00000000-0005-0000-0000-00000D250000}"/>
    <cellStyle name="Normal 2 60 10 2" xfId="6545" xr:uid="{00000000-0005-0000-0000-00000E250000}"/>
    <cellStyle name="Normal 2 60 10 2 2" xfId="24296" xr:uid="{00000000-0005-0000-0000-00000F250000}"/>
    <cellStyle name="Normal 2 60 10 3" xfId="6546" xr:uid="{00000000-0005-0000-0000-000010250000}"/>
    <cellStyle name="Normal 2 60 10 3 2" xfId="24297" xr:uid="{00000000-0005-0000-0000-000011250000}"/>
    <cellStyle name="Normal 2 60 10 4" xfId="6547" xr:uid="{00000000-0005-0000-0000-000012250000}"/>
    <cellStyle name="Normal 2 60 10 4 2" xfId="24298" xr:uid="{00000000-0005-0000-0000-000013250000}"/>
    <cellStyle name="Normal 2 60 10 5" xfId="6548" xr:uid="{00000000-0005-0000-0000-000014250000}"/>
    <cellStyle name="Normal 2 60 10 5 2" xfId="24299" xr:uid="{00000000-0005-0000-0000-000015250000}"/>
    <cellStyle name="Normal 2 60 10 6" xfId="6549" xr:uid="{00000000-0005-0000-0000-000016250000}"/>
    <cellStyle name="Normal 2 60 10 6 2" xfId="24300" xr:uid="{00000000-0005-0000-0000-000017250000}"/>
    <cellStyle name="Normal 2 60 10 7" xfId="6550" xr:uid="{00000000-0005-0000-0000-000018250000}"/>
    <cellStyle name="Normal 2 60 10 7 2" xfId="24301" xr:uid="{00000000-0005-0000-0000-000019250000}"/>
    <cellStyle name="Normal 2 60 10 8" xfId="6551" xr:uid="{00000000-0005-0000-0000-00001A250000}"/>
    <cellStyle name="Normal 2 60 10 8 2" xfId="24302" xr:uid="{00000000-0005-0000-0000-00001B250000}"/>
    <cellStyle name="Normal 2 60 10 9" xfId="6552" xr:uid="{00000000-0005-0000-0000-00001C250000}"/>
    <cellStyle name="Normal 2 60 10 9 2" xfId="24303" xr:uid="{00000000-0005-0000-0000-00001D250000}"/>
    <cellStyle name="Normal 2 60 11" xfId="6553" xr:uid="{00000000-0005-0000-0000-00001E250000}"/>
    <cellStyle name="Normal 2 60 11 2" xfId="24304" xr:uid="{00000000-0005-0000-0000-00001F250000}"/>
    <cellStyle name="Normal 2 60 12" xfId="6554" xr:uid="{00000000-0005-0000-0000-000020250000}"/>
    <cellStyle name="Normal 2 60 12 2" xfId="24305" xr:uid="{00000000-0005-0000-0000-000021250000}"/>
    <cellStyle name="Normal 2 60 13" xfId="6555" xr:uid="{00000000-0005-0000-0000-000022250000}"/>
    <cellStyle name="Normal 2 60 13 2" xfId="24306" xr:uid="{00000000-0005-0000-0000-000023250000}"/>
    <cellStyle name="Normal 2 60 14" xfId="6556" xr:uid="{00000000-0005-0000-0000-000024250000}"/>
    <cellStyle name="Normal 2 60 14 2" xfId="24307" xr:uid="{00000000-0005-0000-0000-000025250000}"/>
    <cellStyle name="Normal 2 60 15" xfId="6557" xr:uid="{00000000-0005-0000-0000-000026250000}"/>
    <cellStyle name="Normal 2 60 15 2" xfId="24308" xr:uid="{00000000-0005-0000-0000-000027250000}"/>
    <cellStyle name="Normal 2 60 16" xfId="6558" xr:uid="{00000000-0005-0000-0000-000028250000}"/>
    <cellStyle name="Normal 2 60 16 2" xfId="24309" xr:uid="{00000000-0005-0000-0000-000029250000}"/>
    <cellStyle name="Normal 2 60 17" xfId="6559" xr:uid="{00000000-0005-0000-0000-00002A250000}"/>
    <cellStyle name="Normal 2 60 17 2" xfId="24310" xr:uid="{00000000-0005-0000-0000-00002B250000}"/>
    <cellStyle name="Normal 2 60 18" xfId="6560" xr:uid="{00000000-0005-0000-0000-00002C250000}"/>
    <cellStyle name="Normal 2 60 18 2" xfId="24311" xr:uid="{00000000-0005-0000-0000-00002D250000}"/>
    <cellStyle name="Normal 2 60 19" xfId="6561" xr:uid="{00000000-0005-0000-0000-00002E250000}"/>
    <cellStyle name="Normal 2 60 19 2" xfId="24312" xr:uid="{00000000-0005-0000-0000-00002F250000}"/>
    <cellStyle name="Normal 2 60 2" xfId="6562" xr:uid="{00000000-0005-0000-0000-000030250000}"/>
    <cellStyle name="Normal 2 60 2 10" xfId="6563" xr:uid="{00000000-0005-0000-0000-000031250000}"/>
    <cellStyle name="Normal 2 60 2 10 2" xfId="24314" xr:uid="{00000000-0005-0000-0000-000032250000}"/>
    <cellStyle name="Normal 2 60 2 11" xfId="6564" xr:uid="{00000000-0005-0000-0000-000033250000}"/>
    <cellStyle name="Normal 2 60 2 11 2" xfId="24315" xr:uid="{00000000-0005-0000-0000-000034250000}"/>
    <cellStyle name="Normal 2 60 2 12" xfId="6565" xr:uid="{00000000-0005-0000-0000-000035250000}"/>
    <cellStyle name="Normal 2 60 2 12 2" xfId="24316" xr:uid="{00000000-0005-0000-0000-000036250000}"/>
    <cellStyle name="Normal 2 60 2 13" xfId="6566" xr:uid="{00000000-0005-0000-0000-000037250000}"/>
    <cellStyle name="Normal 2 60 2 13 2" xfId="24317" xr:uid="{00000000-0005-0000-0000-000038250000}"/>
    <cellStyle name="Normal 2 60 2 14" xfId="6567" xr:uid="{00000000-0005-0000-0000-000039250000}"/>
    <cellStyle name="Normal 2 60 2 14 2" xfId="24318" xr:uid="{00000000-0005-0000-0000-00003A250000}"/>
    <cellStyle name="Normal 2 60 2 15" xfId="6568" xr:uid="{00000000-0005-0000-0000-00003B250000}"/>
    <cellStyle name="Normal 2 60 2 15 2" xfId="24319" xr:uid="{00000000-0005-0000-0000-00003C250000}"/>
    <cellStyle name="Normal 2 60 2 16" xfId="24313" xr:uid="{00000000-0005-0000-0000-00003D250000}"/>
    <cellStyle name="Normal 2 60 2 2" xfId="6569" xr:uid="{00000000-0005-0000-0000-00003E250000}"/>
    <cellStyle name="Normal 2 60 2 2 10" xfId="6570" xr:uid="{00000000-0005-0000-0000-00003F250000}"/>
    <cellStyle name="Normal 2 60 2 2 10 2" xfId="24321" xr:uid="{00000000-0005-0000-0000-000040250000}"/>
    <cellStyle name="Normal 2 60 2 2 11" xfId="6571" xr:uid="{00000000-0005-0000-0000-000041250000}"/>
    <cellStyle name="Normal 2 60 2 2 11 2" xfId="24322" xr:uid="{00000000-0005-0000-0000-000042250000}"/>
    <cellStyle name="Normal 2 60 2 2 12" xfId="6572" xr:uid="{00000000-0005-0000-0000-000043250000}"/>
    <cellStyle name="Normal 2 60 2 2 12 2" xfId="24323" xr:uid="{00000000-0005-0000-0000-000044250000}"/>
    <cellStyle name="Normal 2 60 2 2 13" xfId="6573" xr:uid="{00000000-0005-0000-0000-000045250000}"/>
    <cellStyle name="Normal 2 60 2 2 13 2" xfId="24324" xr:uid="{00000000-0005-0000-0000-000046250000}"/>
    <cellStyle name="Normal 2 60 2 2 14" xfId="6574" xr:uid="{00000000-0005-0000-0000-000047250000}"/>
    <cellStyle name="Normal 2 60 2 2 14 2" xfId="24325" xr:uid="{00000000-0005-0000-0000-000048250000}"/>
    <cellStyle name="Normal 2 60 2 2 15" xfId="24320" xr:uid="{00000000-0005-0000-0000-000049250000}"/>
    <cellStyle name="Normal 2 60 2 2 2" xfId="6575" xr:uid="{00000000-0005-0000-0000-00004A250000}"/>
    <cellStyle name="Normal 2 60 2 2 2 2" xfId="24326" xr:uid="{00000000-0005-0000-0000-00004B250000}"/>
    <cellStyle name="Normal 2 60 2 2 3" xfId="6576" xr:uid="{00000000-0005-0000-0000-00004C250000}"/>
    <cellStyle name="Normal 2 60 2 2 3 2" xfId="24327" xr:uid="{00000000-0005-0000-0000-00004D250000}"/>
    <cellStyle name="Normal 2 60 2 2 4" xfId="6577" xr:uid="{00000000-0005-0000-0000-00004E250000}"/>
    <cellStyle name="Normal 2 60 2 2 4 2" xfId="24328" xr:uid="{00000000-0005-0000-0000-00004F250000}"/>
    <cellStyle name="Normal 2 60 2 2 5" xfId="6578" xr:uid="{00000000-0005-0000-0000-000050250000}"/>
    <cellStyle name="Normal 2 60 2 2 5 2" xfId="24329" xr:uid="{00000000-0005-0000-0000-000051250000}"/>
    <cellStyle name="Normal 2 60 2 2 6" xfId="6579" xr:uid="{00000000-0005-0000-0000-000052250000}"/>
    <cellStyle name="Normal 2 60 2 2 6 2" xfId="24330" xr:uid="{00000000-0005-0000-0000-000053250000}"/>
    <cellStyle name="Normal 2 60 2 2 7" xfId="6580" xr:uid="{00000000-0005-0000-0000-000054250000}"/>
    <cellStyle name="Normal 2 60 2 2 7 2" xfId="24331" xr:uid="{00000000-0005-0000-0000-000055250000}"/>
    <cellStyle name="Normal 2 60 2 2 8" xfId="6581" xr:uid="{00000000-0005-0000-0000-000056250000}"/>
    <cellStyle name="Normal 2 60 2 2 8 2" xfId="24332" xr:uid="{00000000-0005-0000-0000-000057250000}"/>
    <cellStyle name="Normal 2 60 2 2 9" xfId="6582" xr:uid="{00000000-0005-0000-0000-000058250000}"/>
    <cellStyle name="Normal 2 60 2 2 9 2" xfId="24333" xr:uid="{00000000-0005-0000-0000-000059250000}"/>
    <cellStyle name="Normal 2 60 2 3" xfId="6583" xr:uid="{00000000-0005-0000-0000-00005A250000}"/>
    <cellStyle name="Normal 2 60 2 3 2" xfId="24334" xr:uid="{00000000-0005-0000-0000-00005B250000}"/>
    <cellStyle name="Normal 2 60 2 4" xfId="6584" xr:uid="{00000000-0005-0000-0000-00005C250000}"/>
    <cellStyle name="Normal 2 60 2 4 2" xfId="24335" xr:uid="{00000000-0005-0000-0000-00005D250000}"/>
    <cellStyle name="Normal 2 60 2 5" xfId="6585" xr:uid="{00000000-0005-0000-0000-00005E250000}"/>
    <cellStyle name="Normal 2 60 2 5 2" xfId="24336" xr:uid="{00000000-0005-0000-0000-00005F250000}"/>
    <cellStyle name="Normal 2 60 2 6" xfId="6586" xr:uid="{00000000-0005-0000-0000-000060250000}"/>
    <cellStyle name="Normal 2 60 2 6 2" xfId="24337" xr:uid="{00000000-0005-0000-0000-000061250000}"/>
    <cellStyle name="Normal 2 60 2 7" xfId="6587" xr:uid="{00000000-0005-0000-0000-000062250000}"/>
    <cellStyle name="Normal 2 60 2 7 2" xfId="24338" xr:uid="{00000000-0005-0000-0000-000063250000}"/>
    <cellStyle name="Normal 2 60 2 8" xfId="6588" xr:uid="{00000000-0005-0000-0000-000064250000}"/>
    <cellStyle name="Normal 2 60 2 8 2" xfId="24339" xr:uid="{00000000-0005-0000-0000-000065250000}"/>
    <cellStyle name="Normal 2 60 2 9" xfId="6589" xr:uid="{00000000-0005-0000-0000-000066250000}"/>
    <cellStyle name="Normal 2 60 2 9 2" xfId="24340" xr:uid="{00000000-0005-0000-0000-000067250000}"/>
    <cellStyle name="Normal 2 60 20" xfId="6590" xr:uid="{00000000-0005-0000-0000-000068250000}"/>
    <cellStyle name="Normal 2 60 20 2" xfId="24341" xr:uid="{00000000-0005-0000-0000-000069250000}"/>
    <cellStyle name="Normal 2 60 21" xfId="6591" xr:uid="{00000000-0005-0000-0000-00006A250000}"/>
    <cellStyle name="Normal 2 60 21 2" xfId="24342" xr:uid="{00000000-0005-0000-0000-00006B250000}"/>
    <cellStyle name="Normal 2 60 22" xfId="6592" xr:uid="{00000000-0005-0000-0000-00006C250000}"/>
    <cellStyle name="Normal 2 60 22 2" xfId="24343" xr:uid="{00000000-0005-0000-0000-00006D250000}"/>
    <cellStyle name="Normal 2 60 23" xfId="6593" xr:uid="{00000000-0005-0000-0000-00006E250000}"/>
    <cellStyle name="Normal 2 60 23 2" xfId="24344" xr:uid="{00000000-0005-0000-0000-00006F250000}"/>
    <cellStyle name="Normal 2 60 24" xfId="24289" xr:uid="{00000000-0005-0000-0000-000070250000}"/>
    <cellStyle name="Normal 2 60 3" xfId="6594" xr:uid="{00000000-0005-0000-0000-000071250000}"/>
    <cellStyle name="Normal 2 60 3 10" xfId="6595" xr:uid="{00000000-0005-0000-0000-000072250000}"/>
    <cellStyle name="Normal 2 60 3 10 2" xfId="24346" xr:uid="{00000000-0005-0000-0000-000073250000}"/>
    <cellStyle name="Normal 2 60 3 11" xfId="6596" xr:uid="{00000000-0005-0000-0000-000074250000}"/>
    <cellStyle name="Normal 2 60 3 11 2" xfId="24347" xr:uid="{00000000-0005-0000-0000-000075250000}"/>
    <cellStyle name="Normal 2 60 3 12" xfId="6597" xr:uid="{00000000-0005-0000-0000-000076250000}"/>
    <cellStyle name="Normal 2 60 3 12 2" xfId="24348" xr:uid="{00000000-0005-0000-0000-000077250000}"/>
    <cellStyle name="Normal 2 60 3 13" xfId="6598" xr:uid="{00000000-0005-0000-0000-000078250000}"/>
    <cellStyle name="Normal 2 60 3 13 2" xfId="24349" xr:uid="{00000000-0005-0000-0000-000079250000}"/>
    <cellStyle name="Normal 2 60 3 14" xfId="6599" xr:uid="{00000000-0005-0000-0000-00007A250000}"/>
    <cellStyle name="Normal 2 60 3 14 2" xfId="24350" xr:uid="{00000000-0005-0000-0000-00007B250000}"/>
    <cellStyle name="Normal 2 60 3 15" xfId="6600" xr:uid="{00000000-0005-0000-0000-00007C250000}"/>
    <cellStyle name="Normal 2 60 3 15 2" xfId="24351" xr:uid="{00000000-0005-0000-0000-00007D250000}"/>
    <cellStyle name="Normal 2 60 3 16" xfId="24345" xr:uid="{00000000-0005-0000-0000-00007E250000}"/>
    <cellStyle name="Normal 2 60 3 2" xfId="6601" xr:uid="{00000000-0005-0000-0000-00007F250000}"/>
    <cellStyle name="Normal 2 60 3 2 10" xfId="6602" xr:uid="{00000000-0005-0000-0000-000080250000}"/>
    <cellStyle name="Normal 2 60 3 2 10 2" xfId="24353" xr:uid="{00000000-0005-0000-0000-000081250000}"/>
    <cellStyle name="Normal 2 60 3 2 11" xfId="6603" xr:uid="{00000000-0005-0000-0000-000082250000}"/>
    <cellStyle name="Normal 2 60 3 2 11 2" xfId="24354" xr:uid="{00000000-0005-0000-0000-000083250000}"/>
    <cellStyle name="Normal 2 60 3 2 12" xfId="6604" xr:uid="{00000000-0005-0000-0000-000084250000}"/>
    <cellStyle name="Normal 2 60 3 2 12 2" xfId="24355" xr:uid="{00000000-0005-0000-0000-000085250000}"/>
    <cellStyle name="Normal 2 60 3 2 13" xfId="6605" xr:uid="{00000000-0005-0000-0000-000086250000}"/>
    <cellStyle name="Normal 2 60 3 2 13 2" xfId="24356" xr:uid="{00000000-0005-0000-0000-000087250000}"/>
    <cellStyle name="Normal 2 60 3 2 14" xfId="6606" xr:uid="{00000000-0005-0000-0000-000088250000}"/>
    <cellStyle name="Normal 2 60 3 2 14 2" xfId="24357" xr:uid="{00000000-0005-0000-0000-000089250000}"/>
    <cellStyle name="Normal 2 60 3 2 15" xfId="24352" xr:uid="{00000000-0005-0000-0000-00008A250000}"/>
    <cellStyle name="Normal 2 60 3 2 2" xfId="6607" xr:uid="{00000000-0005-0000-0000-00008B250000}"/>
    <cellStyle name="Normal 2 60 3 2 2 2" xfId="24358" xr:uid="{00000000-0005-0000-0000-00008C250000}"/>
    <cellStyle name="Normal 2 60 3 2 3" xfId="6608" xr:uid="{00000000-0005-0000-0000-00008D250000}"/>
    <cellStyle name="Normal 2 60 3 2 3 2" xfId="24359" xr:uid="{00000000-0005-0000-0000-00008E250000}"/>
    <cellStyle name="Normal 2 60 3 2 4" xfId="6609" xr:uid="{00000000-0005-0000-0000-00008F250000}"/>
    <cellStyle name="Normal 2 60 3 2 4 2" xfId="24360" xr:uid="{00000000-0005-0000-0000-000090250000}"/>
    <cellStyle name="Normal 2 60 3 2 5" xfId="6610" xr:uid="{00000000-0005-0000-0000-000091250000}"/>
    <cellStyle name="Normal 2 60 3 2 5 2" xfId="24361" xr:uid="{00000000-0005-0000-0000-000092250000}"/>
    <cellStyle name="Normal 2 60 3 2 6" xfId="6611" xr:uid="{00000000-0005-0000-0000-000093250000}"/>
    <cellStyle name="Normal 2 60 3 2 6 2" xfId="24362" xr:uid="{00000000-0005-0000-0000-000094250000}"/>
    <cellStyle name="Normal 2 60 3 2 7" xfId="6612" xr:uid="{00000000-0005-0000-0000-000095250000}"/>
    <cellStyle name="Normal 2 60 3 2 7 2" xfId="24363" xr:uid="{00000000-0005-0000-0000-000096250000}"/>
    <cellStyle name="Normal 2 60 3 2 8" xfId="6613" xr:uid="{00000000-0005-0000-0000-000097250000}"/>
    <cellStyle name="Normal 2 60 3 2 8 2" xfId="24364" xr:uid="{00000000-0005-0000-0000-000098250000}"/>
    <cellStyle name="Normal 2 60 3 2 9" xfId="6614" xr:uid="{00000000-0005-0000-0000-000099250000}"/>
    <cellStyle name="Normal 2 60 3 2 9 2" xfId="24365" xr:uid="{00000000-0005-0000-0000-00009A250000}"/>
    <cellStyle name="Normal 2 60 3 3" xfId="6615" xr:uid="{00000000-0005-0000-0000-00009B250000}"/>
    <cellStyle name="Normal 2 60 3 3 2" xfId="24366" xr:uid="{00000000-0005-0000-0000-00009C250000}"/>
    <cellStyle name="Normal 2 60 3 4" xfId="6616" xr:uid="{00000000-0005-0000-0000-00009D250000}"/>
    <cellStyle name="Normal 2 60 3 4 2" xfId="24367" xr:uid="{00000000-0005-0000-0000-00009E250000}"/>
    <cellStyle name="Normal 2 60 3 5" xfId="6617" xr:uid="{00000000-0005-0000-0000-00009F250000}"/>
    <cellStyle name="Normal 2 60 3 5 2" xfId="24368" xr:uid="{00000000-0005-0000-0000-0000A0250000}"/>
    <cellStyle name="Normal 2 60 3 6" xfId="6618" xr:uid="{00000000-0005-0000-0000-0000A1250000}"/>
    <cellStyle name="Normal 2 60 3 6 2" xfId="24369" xr:uid="{00000000-0005-0000-0000-0000A2250000}"/>
    <cellStyle name="Normal 2 60 3 7" xfId="6619" xr:uid="{00000000-0005-0000-0000-0000A3250000}"/>
    <cellStyle name="Normal 2 60 3 7 2" xfId="24370" xr:uid="{00000000-0005-0000-0000-0000A4250000}"/>
    <cellStyle name="Normal 2 60 3 8" xfId="6620" xr:uid="{00000000-0005-0000-0000-0000A5250000}"/>
    <cellStyle name="Normal 2 60 3 8 2" xfId="24371" xr:uid="{00000000-0005-0000-0000-0000A6250000}"/>
    <cellStyle name="Normal 2 60 3 9" xfId="6621" xr:uid="{00000000-0005-0000-0000-0000A7250000}"/>
    <cellStyle name="Normal 2 60 3 9 2" xfId="24372" xr:uid="{00000000-0005-0000-0000-0000A8250000}"/>
    <cellStyle name="Normal 2 60 4" xfId="6622" xr:uid="{00000000-0005-0000-0000-0000A9250000}"/>
    <cellStyle name="Normal 2 60 4 10" xfId="6623" xr:uid="{00000000-0005-0000-0000-0000AA250000}"/>
    <cellStyle name="Normal 2 60 4 10 2" xfId="24374" xr:uid="{00000000-0005-0000-0000-0000AB250000}"/>
    <cellStyle name="Normal 2 60 4 11" xfId="6624" xr:uid="{00000000-0005-0000-0000-0000AC250000}"/>
    <cellStyle name="Normal 2 60 4 11 2" xfId="24375" xr:uid="{00000000-0005-0000-0000-0000AD250000}"/>
    <cellStyle name="Normal 2 60 4 12" xfId="6625" xr:uid="{00000000-0005-0000-0000-0000AE250000}"/>
    <cellStyle name="Normal 2 60 4 12 2" xfId="24376" xr:uid="{00000000-0005-0000-0000-0000AF250000}"/>
    <cellStyle name="Normal 2 60 4 13" xfId="6626" xr:uid="{00000000-0005-0000-0000-0000B0250000}"/>
    <cellStyle name="Normal 2 60 4 13 2" xfId="24377" xr:uid="{00000000-0005-0000-0000-0000B1250000}"/>
    <cellStyle name="Normal 2 60 4 14" xfId="6627" xr:uid="{00000000-0005-0000-0000-0000B2250000}"/>
    <cellStyle name="Normal 2 60 4 14 2" xfId="24378" xr:uid="{00000000-0005-0000-0000-0000B3250000}"/>
    <cellStyle name="Normal 2 60 4 15" xfId="6628" xr:uid="{00000000-0005-0000-0000-0000B4250000}"/>
    <cellStyle name="Normal 2 60 4 15 2" xfId="24379" xr:uid="{00000000-0005-0000-0000-0000B5250000}"/>
    <cellStyle name="Normal 2 60 4 16" xfId="24373" xr:uid="{00000000-0005-0000-0000-0000B6250000}"/>
    <cellStyle name="Normal 2 60 4 2" xfId="6629" xr:uid="{00000000-0005-0000-0000-0000B7250000}"/>
    <cellStyle name="Normal 2 60 4 2 10" xfId="6630" xr:uid="{00000000-0005-0000-0000-0000B8250000}"/>
    <cellStyle name="Normal 2 60 4 2 10 2" xfId="24381" xr:uid="{00000000-0005-0000-0000-0000B9250000}"/>
    <cellStyle name="Normal 2 60 4 2 11" xfId="6631" xr:uid="{00000000-0005-0000-0000-0000BA250000}"/>
    <cellStyle name="Normal 2 60 4 2 11 2" xfId="24382" xr:uid="{00000000-0005-0000-0000-0000BB250000}"/>
    <cellStyle name="Normal 2 60 4 2 12" xfId="6632" xr:uid="{00000000-0005-0000-0000-0000BC250000}"/>
    <cellStyle name="Normal 2 60 4 2 12 2" xfId="24383" xr:uid="{00000000-0005-0000-0000-0000BD250000}"/>
    <cellStyle name="Normal 2 60 4 2 13" xfId="6633" xr:uid="{00000000-0005-0000-0000-0000BE250000}"/>
    <cellStyle name="Normal 2 60 4 2 13 2" xfId="24384" xr:uid="{00000000-0005-0000-0000-0000BF250000}"/>
    <cellStyle name="Normal 2 60 4 2 14" xfId="6634" xr:uid="{00000000-0005-0000-0000-0000C0250000}"/>
    <cellStyle name="Normal 2 60 4 2 14 2" xfId="24385" xr:uid="{00000000-0005-0000-0000-0000C1250000}"/>
    <cellStyle name="Normal 2 60 4 2 15" xfId="24380" xr:uid="{00000000-0005-0000-0000-0000C2250000}"/>
    <cellStyle name="Normal 2 60 4 2 2" xfId="6635" xr:uid="{00000000-0005-0000-0000-0000C3250000}"/>
    <cellStyle name="Normal 2 60 4 2 2 2" xfId="24386" xr:uid="{00000000-0005-0000-0000-0000C4250000}"/>
    <cellStyle name="Normal 2 60 4 2 3" xfId="6636" xr:uid="{00000000-0005-0000-0000-0000C5250000}"/>
    <cellStyle name="Normal 2 60 4 2 3 2" xfId="24387" xr:uid="{00000000-0005-0000-0000-0000C6250000}"/>
    <cellStyle name="Normal 2 60 4 2 4" xfId="6637" xr:uid="{00000000-0005-0000-0000-0000C7250000}"/>
    <cellStyle name="Normal 2 60 4 2 4 2" xfId="24388" xr:uid="{00000000-0005-0000-0000-0000C8250000}"/>
    <cellStyle name="Normal 2 60 4 2 5" xfId="6638" xr:uid="{00000000-0005-0000-0000-0000C9250000}"/>
    <cellStyle name="Normal 2 60 4 2 5 2" xfId="24389" xr:uid="{00000000-0005-0000-0000-0000CA250000}"/>
    <cellStyle name="Normal 2 60 4 2 6" xfId="6639" xr:uid="{00000000-0005-0000-0000-0000CB250000}"/>
    <cellStyle name="Normal 2 60 4 2 6 2" xfId="24390" xr:uid="{00000000-0005-0000-0000-0000CC250000}"/>
    <cellStyle name="Normal 2 60 4 2 7" xfId="6640" xr:uid="{00000000-0005-0000-0000-0000CD250000}"/>
    <cellStyle name="Normal 2 60 4 2 7 2" xfId="24391" xr:uid="{00000000-0005-0000-0000-0000CE250000}"/>
    <cellStyle name="Normal 2 60 4 2 8" xfId="6641" xr:uid="{00000000-0005-0000-0000-0000CF250000}"/>
    <cellStyle name="Normal 2 60 4 2 8 2" xfId="24392" xr:uid="{00000000-0005-0000-0000-0000D0250000}"/>
    <cellStyle name="Normal 2 60 4 2 9" xfId="6642" xr:uid="{00000000-0005-0000-0000-0000D1250000}"/>
    <cellStyle name="Normal 2 60 4 2 9 2" xfId="24393" xr:uid="{00000000-0005-0000-0000-0000D2250000}"/>
    <cellStyle name="Normal 2 60 4 3" xfId="6643" xr:uid="{00000000-0005-0000-0000-0000D3250000}"/>
    <cellStyle name="Normal 2 60 4 3 2" xfId="24394" xr:uid="{00000000-0005-0000-0000-0000D4250000}"/>
    <cellStyle name="Normal 2 60 4 4" xfId="6644" xr:uid="{00000000-0005-0000-0000-0000D5250000}"/>
    <cellStyle name="Normal 2 60 4 4 2" xfId="24395" xr:uid="{00000000-0005-0000-0000-0000D6250000}"/>
    <cellStyle name="Normal 2 60 4 5" xfId="6645" xr:uid="{00000000-0005-0000-0000-0000D7250000}"/>
    <cellStyle name="Normal 2 60 4 5 2" xfId="24396" xr:uid="{00000000-0005-0000-0000-0000D8250000}"/>
    <cellStyle name="Normal 2 60 4 6" xfId="6646" xr:uid="{00000000-0005-0000-0000-0000D9250000}"/>
    <cellStyle name="Normal 2 60 4 6 2" xfId="24397" xr:uid="{00000000-0005-0000-0000-0000DA250000}"/>
    <cellStyle name="Normal 2 60 4 7" xfId="6647" xr:uid="{00000000-0005-0000-0000-0000DB250000}"/>
    <cellStyle name="Normal 2 60 4 7 2" xfId="24398" xr:uid="{00000000-0005-0000-0000-0000DC250000}"/>
    <cellStyle name="Normal 2 60 4 8" xfId="6648" xr:uid="{00000000-0005-0000-0000-0000DD250000}"/>
    <cellStyle name="Normal 2 60 4 8 2" xfId="24399" xr:uid="{00000000-0005-0000-0000-0000DE250000}"/>
    <cellStyle name="Normal 2 60 4 9" xfId="6649" xr:uid="{00000000-0005-0000-0000-0000DF250000}"/>
    <cellStyle name="Normal 2 60 4 9 2" xfId="24400" xr:uid="{00000000-0005-0000-0000-0000E0250000}"/>
    <cellStyle name="Normal 2 60 5" xfId="6650" xr:uid="{00000000-0005-0000-0000-0000E1250000}"/>
    <cellStyle name="Normal 2 60 5 10" xfId="6651" xr:uid="{00000000-0005-0000-0000-0000E2250000}"/>
    <cellStyle name="Normal 2 60 5 10 2" xfId="24402" xr:uid="{00000000-0005-0000-0000-0000E3250000}"/>
    <cellStyle name="Normal 2 60 5 11" xfId="6652" xr:uid="{00000000-0005-0000-0000-0000E4250000}"/>
    <cellStyle name="Normal 2 60 5 11 2" xfId="24403" xr:uid="{00000000-0005-0000-0000-0000E5250000}"/>
    <cellStyle name="Normal 2 60 5 12" xfId="6653" xr:uid="{00000000-0005-0000-0000-0000E6250000}"/>
    <cellStyle name="Normal 2 60 5 12 2" xfId="24404" xr:uid="{00000000-0005-0000-0000-0000E7250000}"/>
    <cellStyle name="Normal 2 60 5 13" xfId="6654" xr:uid="{00000000-0005-0000-0000-0000E8250000}"/>
    <cellStyle name="Normal 2 60 5 13 2" xfId="24405" xr:uid="{00000000-0005-0000-0000-0000E9250000}"/>
    <cellStyle name="Normal 2 60 5 14" xfId="6655" xr:uid="{00000000-0005-0000-0000-0000EA250000}"/>
    <cellStyle name="Normal 2 60 5 14 2" xfId="24406" xr:uid="{00000000-0005-0000-0000-0000EB250000}"/>
    <cellStyle name="Normal 2 60 5 15" xfId="24401" xr:uid="{00000000-0005-0000-0000-0000EC250000}"/>
    <cellStyle name="Normal 2 60 5 2" xfId="6656" xr:uid="{00000000-0005-0000-0000-0000ED250000}"/>
    <cellStyle name="Normal 2 60 5 2 2" xfId="24407" xr:uid="{00000000-0005-0000-0000-0000EE250000}"/>
    <cellStyle name="Normal 2 60 5 3" xfId="6657" xr:uid="{00000000-0005-0000-0000-0000EF250000}"/>
    <cellStyle name="Normal 2 60 5 3 2" xfId="24408" xr:uid="{00000000-0005-0000-0000-0000F0250000}"/>
    <cellStyle name="Normal 2 60 5 4" xfId="6658" xr:uid="{00000000-0005-0000-0000-0000F1250000}"/>
    <cellStyle name="Normal 2 60 5 4 2" xfId="24409" xr:uid="{00000000-0005-0000-0000-0000F2250000}"/>
    <cellStyle name="Normal 2 60 5 5" xfId="6659" xr:uid="{00000000-0005-0000-0000-0000F3250000}"/>
    <cellStyle name="Normal 2 60 5 5 2" xfId="24410" xr:uid="{00000000-0005-0000-0000-0000F4250000}"/>
    <cellStyle name="Normal 2 60 5 6" xfId="6660" xr:uid="{00000000-0005-0000-0000-0000F5250000}"/>
    <cellStyle name="Normal 2 60 5 6 2" xfId="24411" xr:uid="{00000000-0005-0000-0000-0000F6250000}"/>
    <cellStyle name="Normal 2 60 5 7" xfId="6661" xr:uid="{00000000-0005-0000-0000-0000F7250000}"/>
    <cellStyle name="Normal 2 60 5 7 2" xfId="24412" xr:uid="{00000000-0005-0000-0000-0000F8250000}"/>
    <cellStyle name="Normal 2 60 5 8" xfId="6662" xr:uid="{00000000-0005-0000-0000-0000F9250000}"/>
    <cellStyle name="Normal 2 60 5 8 2" xfId="24413" xr:uid="{00000000-0005-0000-0000-0000FA250000}"/>
    <cellStyle name="Normal 2 60 5 9" xfId="6663" xr:uid="{00000000-0005-0000-0000-0000FB250000}"/>
    <cellStyle name="Normal 2 60 5 9 2" xfId="24414" xr:uid="{00000000-0005-0000-0000-0000FC250000}"/>
    <cellStyle name="Normal 2 60 6" xfId="6664" xr:uid="{00000000-0005-0000-0000-0000FD250000}"/>
    <cellStyle name="Normal 2 60 6 10" xfId="6665" xr:uid="{00000000-0005-0000-0000-0000FE250000}"/>
    <cellStyle name="Normal 2 60 6 10 2" xfId="24416" xr:uid="{00000000-0005-0000-0000-0000FF250000}"/>
    <cellStyle name="Normal 2 60 6 11" xfId="6666" xr:uid="{00000000-0005-0000-0000-000000260000}"/>
    <cellStyle name="Normal 2 60 6 11 2" xfId="24417" xr:uid="{00000000-0005-0000-0000-000001260000}"/>
    <cellStyle name="Normal 2 60 6 12" xfId="6667" xr:uid="{00000000-0005-0000-0000-000002260000}"/>
    <cellStyle name="Normal 2 60 6 12 2" xfId="24418" xr:uid="{00000000-0005-0000-0000-000003260000}"/>
    <cellStyle name="Normal 2 60 6 13" xfId="6668" xr:uid="{00000000-0005-0000-0000-000004260000}"/>
    <cellStyle name="Normal 2 60 6 13 2" xfId="24419" xr:uid="{00000000-0005-0000-0000-000005260000}"/>
    <cellStyle name="Normal 2 60 6 14" xfId="6669" xr:uid="{00000000-0005-0000-0000-000006260000}"/>
    <cellStyle name="Normal 2 60 6 14 2" xfId="24420" xr:uid="{00000000-0005-0000-0000-000007260000}"/>
    <cellStyle name="Normal 2 60 6 15" xfId="24415" xr:uid="{00000000-0005-0000-0000-000008260000}"/>
    <cellStyle name="Normal 2 60 6 2" xfId="6670" xr:uid="{00000000-0005-0000-0000-000009260000}"/>
    <cellStyle name="Normal 2 60 6 2 2" xfId="24421" xr:uid="{00000000-0005-0000-0000-00000A260000}"/>
    <cellStyle name="Normal 2 60 6 3" xfId="6671" xr:uid="{00000000-0005-0000-0000-00000B260000}"/>
    <cellStyle name="Normal 2 60 6 3 2" xfId="24422" xr:uid="{00000000-0005-0000-0000-00000C260000}"/>
    <cellStyle name="Normal 2 60 6 4" xfId="6672" xr:uid="{00000000-0005-0000-0000-00000D260000}"/>
    <cellStyle name="Normal 2 60 6 4 2" xfId="24423" xr:uid="{00000000-0005-0000-0000-00000E260000}"/>
    <cellStyle name="Normal 2 60 6 5" xfId="6673" xr:uid="{00000000-0005-0000-0000-00000F260000}"/>
    <cellStyle name="Normal 2 60 6 5 2" xfId="24424" xr:uid="{00000000-0005-0000-0000-000010260000}"/>
    <cellStyle name="Normal 2 60 6 6" xfId="6674" xr:uid="{00000000-0005-0000-0000-000011260000}"/>
    <cellStyle name="Normal 2 60 6 6 2" xfId="24425" xr:uid="{00000000-0005-0000-0000-000012260000}"/>
    <cellStyle name="Normal 2 60 6 7" xfId="6675" xr:uid="{00000000-0005-0000-0000-000013260000}"/>
    <cellStyle name="Normal 2 60 6 7 2" xfId="24426" xr:uid="{00000000-0005-0000-0000-000014260000}"/>
    <cellStyle name="Normal 2 60 6 8" xfId="6676" xr:uid="{00000000-0005-0000-0000-000015260000}"/>
    <cellStyle name="Normal 2 60 6 8 2" xfId="24427" xr:uid="{00000000-0005-0000-0000-000016260000}"/>
    <cellStyle name="Normal 2 60 6 9" xfId="6677" xr:uid="{00000000-0005-0000-0000-000017260000}"/>
    <cellStyle name="Normal 2 60 6 9 2" xfId="24428" xr:uid="{00000000-0005-0000-0000-000018260000}"/>
    <cellStyle name="Normal 2 60 7" xfId="6678" xr:uid="{00000000-0005-0000-0000-000019260000}"/>
    <cellStyle name="Normal 2 60 7 10" xfId="6679" xr:uid="{00000000-0005-0000-0000-00001A260000}"/>
    <cellStyle name="Normal 2 60 7 10 2" xfId="24430" xr:uid="{00000000-0005-0000-0000-00001B260000}"/>
    <cellStyle name="Normal 2 60 7 11" xfId="6680" xr:uid="{00000000-0005-0000-0000-00001C260000}"/>
    <cellStyle name="Normal 2 60 7 11 2" xfId="24431" xr:uid="{00000000-0005-0000-0000-00001D260000}"/>
    <cellStyle name="Normal 2 60 7 12" xfId="6681" xr:uid="{00000000-0005-0000-0000-00001E260000}"/>
    <cellStyle name="Normal 2 60 7 12 2" xfId="24432" xr:uid="{00000000-0005-0000-0000-00001F260000}"/>
    <cellStyle name="Normal 2 60 7 13" xfId="6682" xr:uid="{00000000-0005-0000-0000-000020260000}"/>
    <cellStyle name="Normal 2 60 7 13 2" xfId="24433" xr:uid="{00000000-0005-0000-0000-000021260000}"/>
    <cellStyle name="Normal 2 60 7 14" xfId="6683" xr:uid="{00000000-0005-0000-0000-000022260000}"/>
    <cellStyle name="Normal 2 60 7 14 2" xfId="24434" xr:uid="{00000000-0005-0000-0000-000023260000}"/>
    <cellStyle name="Normal 2 60 7 15" xfId="24429" xr:uid="{00000000-0005-0000-0000-000024260000}"/>
    <cellStyle name="Normal 2 60 7 2" xfId="6684" xr:uid="{00000000-0005-0000-0000-000025260000}"/>
    <cellStyle name="Normal 2 60 7 2 2" xfId="24435" xr:uid="{00000000-0005-0000-0000-000026260000}"/>
    <cellStyle name="Normal 2 60 7 3" xfId="6685" xr:uid="{00000000-0005-0000-0000-000027260000}"/>
    <cellStyle name="Normal 2 60 7 3 2" xfId="24436" xr:uid="{00000000-0005-0000-0000-000028260000}"/>
    <cellStyle name="Normal 2 60 7 4" xfId="6686" xr:uid="{00000000-0005-0000-0000-000029260000}"/>
    <cellStyle name="Normal 2 60 7 4 2" xfId="24437" xr:uid="{00000000-0005-0000-0000-00002A260000}"/>
    <cellStyle name="Normal 2 60 7 5" xfId="6687" xr:uid="{00000000-0005-0000-0000-00002B260000}"/>
    <cellStyle name="Normal 2 60 7 5 2" xfId="24438" xr:uid="{00000000-0005-0000-0000-00002C260000}"/>
    <cellStyle name="Normal 2 60 7 6" xfId="6688" xr:uid="{00000000-0005-0000-0000-00002D260000}"/>
    <cellStyle name="Normal 2 60 7 6 2" xfId="24439" xr:uid="{00000000-0005-0000-0000-00002E260000}"/>
    <cellStyle name="Normal 2 60 7 7" xfId="6689" xr:uid="{00000000-0005-0000-0000-00002F260000}"/>
    <cellStyle name="Normal 2 60 7 7 2" xfId="24440" xr:uid="{00000000-0005-0000-0000-000030260000}"/>
    <cellStyle name="Normal 2 60 7 8" xfId="6690" xr:uid="{00000000-0005-0000-0000-000031260000}"/>
    <cellStyle name="Normal 2 60 7 8 2" xfId="24441" xr:uid="{00000000-0005-0000-0000-000032260000}"/>
    <cellStyle name="Normal 2 60 7 9" xfId="6691" xr:uid="{00000000-0005-0000-0000-000033260000}"/>
    <cellStyle name="Normal 2 60 7 9 2" xfId="24442" xr:uid="{00000000-0005-0000-0000-000034260000}"/>
    <cellStyle name="Normal 2 60 8" xfId="6692" xr:uid="{00000000-0005-0000-0000-000035260000}"/>
    <cellStyle name="Normal 2 60 8 10" xfId="6693" xr:uid="{00000000-0005-0000-0000-000036260000}"/>
    <cellStyle name="Normal 2 60 8 10 2" xfId="24444" xr:uid="{00000000-0005-0000-0000-000037260000}"/>
    <cellStyle name="Normal 2 60 8 11" xfId="6694" xr:uid="{00000000-0005-0000-0000-000038260000}"/>
    <cellStyle name="Normal 2 60 8 11 2" xfId="24445" xr:uid="{00000000-0005-0000-0000-000039260000}"/>
    <cellStyle name="Normal 2 60 8 12" xfId="6695" xr:uid="{00000000-0005-0000-0000-00003A260000}"/>
    <cellStyle name="Normal 2 60 8 12 2" xfId="24446" xr:uid="{00000000-0005-0000-0000-00003B260000}"/>
    <cellStyle name="Normal 2 60 8 13" xfId="6696" xr:uid="{00000000-0005-0000-0000-00003C260000}"/>
    <cellStyle name="Normal 2 60 8 13 2" xfId="24447" xr:uid="{00000000-0005-0000-0000-00003D260000}"/>
    <cellStyle name="Normal 2 60 8 14" xfId="6697" xr:uid="{00000000-0005-0000-0000-00003E260000}"/>
    <cellStyle name="Normal 2 60 8 14 2" xfId="24448" xr:uid="{00000000-0005-0000-0000-00003F260000}"/>
    <cellStyle name="Normal 2 60 8 15" xfId="24443" xr:uid="{00000000-0005-0000-0000-000040260000}"/>
    <cellStyle name="Normal 2 60 8 2" xfId="6698" xr:uid="{00000000-0005-0000-0000-000041260000}"/>
    <cellStyle name="Normal 2 60 8 2 2" xfId="24449" xr:uid="{00000000-0005-0000-0000-000042260000}"/>
    <cellStyle name="Normal 2 60 8 3" xfId="6699" xr:uid="{00000000-0005-0000-0000-000043260000}"/>
    <cellStyle name="Normal 2 60 8 3 2" xfId="24450" xr:uid="{00000000-0005-0000-0000-000044260000}"/>
    <cellStyle name="Normal 2 60 8 4" xfId="6700" xr:uid="{00000000-0005-0000-0000-000045260000}"/>
    <cellStyle name="Normal 2 60 8 4 2" xfId="24451" xr:uid="{00000000-0005-0000-0000-000046260000}"/>
    <cellStyle name="Normal 2 60 8 5" xfId="6701" xr:uid="{00000000-0005-0000-0000-000047260000}"/>
    <cellStyle name="Normal 2 60 8 5 2" xfId="24452" xr:uid="{00000000-0005-0000-0000-000048260000}"/>
    <cellStyle name="Normal 2 60 8 6" xfId="6702" xr:uid="{00000000-0005-0000-0000-000049260000}"/>
    <cellStyle name="Normal 2 60 8 6 2" xfId="24453" xr:uid="{00000000-0005-0000-0000-00004A260000}"/>
    <cellStyle name="Normal 2 60 8 7" xfId="6703" xr:uid="{00000000-0005-0000-0000-00004B260000}"/>
    <cellStyle name="Normal 2 60 8 7 2" xfId="24454" xr:uid="{00000000-0005-0000-0000-00004C260000}"/>
    <cellStyle name="Normal 2 60 8 8" xfId="6704" xr:uid="{00000000-0005-0000-0000-00004D260000}"/>
    <cellStyle name="Normal 2 60 8 8 2" xfId="24455" xr:uid="{00000000-0005-0000-0000-00004E260000}"/>
    <cellStyle name="Normal 2 60 8 9" xfId="6705" xr:uid="{00000000-0005-0000-0000-00004F260000}"/>
    <cellStyle name="Normal 2 60 8 9 2" xfId="24456" xr:uid="{00000000-0005-0000-0000-000050260000}"/>
    <cellStyle name="Normal 2 60 9" xfId="6706" xr:uid="{00000000-0005-0000-0000-000051260000}"/>
    <cellStyle name="Normal 2 60 9 10" xfId="6707" xr:uid="{00000000-0005-0000-0000-000052260000}"/>
    <cellStyle name="Normal 2 60 9 10 2" xfId="24458" xr:uid="{00000000-0005-0000-0000-000053260000}"/>
    <cellStyle name="Normal 2 60 9 11" xfId="6708" xr:uid="{00000000-0005-0000-0000-000054260000}"/>
    <cellStyle name="Normal 2 60 9 11 2" xfId="24459" xr:uid="{00000000-0005-0000-0000-000055260000}"/>
    <cellStyle name="Normal 2 60 9 12" xfId="6709" xr:uid="{00000000-0005-0000-0000-000056260000}"/>
    <cellStyle name="Normal 2 60 9 12 2" xfId="24460" xr:uid="{00000000-0005-0000-0000-000057260000}"/>
    <cellStyle name="Normal 2 60 9 13" xfId="6710" xr:uid="{00000000-0005-0000-0000-000058260000}"/>
    <cellStyle name="Normal 2 60 9 13 2" xfId="24461" xr:uid="{00000000-0005-0000-0000-000059260000}"/>
    <cellStyle name="Normal 2 60 9 14" xfId="6711" xr:uid="{00000000-0005-0000-0000-00005A260000}"/>
    <cellStyle name="Normal 2 60 9 14 2" xfId="24462" xr:uid="{00000000-0005-0000-0000-00005B260000}"/>
    <cellStyle name="Normal 2 60 9 15" xfId="24457" xr:uid="{00000000-0005-0000-0000-00005C260000}"/>
    <cellStyle name="Normal 2 60 9 2" xfId="6712" xr:uid="{00000000-0005-0000-0000-00005D260000}"/>
    <cellStyle name="Normal 2 60 9 2 2" xfId="24463" xr:uid="{00000000-0005-0000-0000-00005E260000}"/>
    <cellStyle name="Normal 2 60 9 3" xfId="6713" xr:uid="{00000000-0005-0000-0000-00005F260000}"/>
    <cellStyle name="Normal 2 60 9 3 2" xfId="24464" xr:uid="{00000000-0005-0000-0000-000060260000}"/>
    <cellStyle name="Normal 2 60 9 4" xfId="6714" xr:uid="{00000000-0005-0000-0000-000061260000}"/>
    <cellStyle name="Normal 2 60 9 4 2" xfId="24465" xr:uid="{00000000-0005-0000-0000-000062260000}"/>
    <cellStyle name="Normal 2 60 9 5" xfId="6715" xr:uid="{00000000-0005-0000-0000-000063260000}"/>
    <cellStyle name="Normal 2 60 9 5 2" xfId="24466" xr:uid="{00000000-0005-0000-0000-000064260000}"/>
    <cellStyle name="Normal 2 60 9 6" xfId="6716" xr:uid="{00000000-0005-0000-0000-000065260000}"/>
    <cellStyle name="Normal 2 60 9 6 2" xfId="24467" xr:uid="{00000000-0005-0000-0000-000066260000}"/>
    <cellStyle name="Normal 2 60 9 7" xfId="6717" xr:uid="{00000000-0005-0000-0000-000067260000}"/>
    <cellStyle name="Normal 2 60 9 7 2" xfId="24468" xr:uid="{00000000-0005-0000-0000-000068260000}"/>
    <cellStyle name="Normal 2 60 9 8" xfId="6718" xr:uid="{00000000-0005-0000-0000-000069260000}"/>
    <cellStyle name="Normal 2 60 9 8 2" xfId="24469" xr:uid="{00000000-0005-0000-0000-00006A260000}"/>
    <cellStyle name="Normal 2 60 9 9" xfId="6719" xr:uid="{00000000-0005-0000-0000-00006B260000}"/>
    <cellStyle name="Normal 2 60 9 9 2" xfId="24470" xr:uid="{00000000-0005-0000-0000-00006C260000}"/>
    <cellStyle name="Normal 2 61" xfId="6720" xr:uid="{00000000-0005-0000-0000-00006D260000}"/>
    <cellStyle name="Normal 2 61 10" xfId="6721" xr:uid="{00000000-0005-0000-0000-00006E260000}"/>
    <cellStyle name="Normal 2 61 10 10" xfId="6722" xr:uid="{00000000-0005-0000-0000-00006F260000}"/>
    <cellStyle name="Normal 2 61 10 10 2" xfId="24473" xr:uid="{00000000-0005-0000-0000-000070260000}"/>
    <cellStyle name="Normal 2 61 10 11" xfId="6723" xr:uid="{00000000-0005-0000-0000-000071260000}"/>
    <cellStyle name="Normal 2 61 10 11 2" xfId="24474" xr:uid="{00000000-0005-0000-0000-000072260000}"/>
    <cellStyle name="Normal 2 61 10 12" xfId="6724" xr:uid="{00000000-0005-0000-0000-000073260000}"/>
    <cellStyle name="Normal 2 61 10 12 2" xfId="24475" xr:uid="{00000000-0005-0000-0000-000074260000}"/>
    <cellStyle name="Normal 2 61 10 13" xfId="6725" xr:uid="{00000000-0005-0000-0000-000075260000}"/>
    <cellStyle name="Normal 2 61 10 13 2" xfId="24476" xr:uid="{00000000-0005-0000-0000-000076260000}"/>
    <cellStyle name="Normal 2 61 10 14" xfId="6726" xr:uid="{00000000-0005-0000-0000-000077260000}"/>
    <cellStyle name="Normal 2 61 10 14 2" xfId="24477" xr:uid="{00000000-0005-0000-0000-000078260000}"/>
    <cellStyle name="Normal 2 61 10 15" xfId="24472" xr:uid="{00000000-0005-0000-0000-000079260000}"/>
    <cellStyle name="Normal 2 61 10 2" xfId="6727" xr:uid="{00000000-0005-0000-0000-00007A260000}"/>
    <cellStyle name="Normal 2 61 10 2 2" xfId="24478" xr:uid="{00000000-0005-0000-0000-00007B260000}"/>
    <cellStyle name="Normal 2 61 10 3" xfId="6728" xr:uid="{00000000-0005-0000-0000-00007C260000}"/>
    <cellStyle name="Normal 2 61 10 3 2" xfId="24479" xr:uid="{00000000-0005-0000-0000-00007D260000}"/>
    <cellStyle name="Normal 2 61 10 4" xfId="6729" xr:uid="{00000000-0005-0000-0000-00007E260000}"/>
    <cellStyle name="Normal 2 61 10 4 2" xfId="24480" xr:uid="{00000000-0005-0000-0000-00007F260000}"/>
    <cellStyle name="Normal 2 61 10 5" xfId="6730" xr:uid="{00000000-0005-0000-0000-000080260000}"/>
    <cellStyle name="Normal 2 61 10 5 2" xfId="24481" xr:uid="{00000000-0005-0000-0000-000081260000}"/>
    <cellStyle name="Normal 2 61 10 6" xfId="6731" xr:uid="{00000000-0005-0000-0000-000082260000}"/>
    <cellStyle name="Normal 2 61 10 6 2" xfId="24482" xr:uid="{00000000-0005-0000-0000-000083260000}"/>
    <cellStyle name="Normal 2 61 10 7" xfId="6732" xr:uid="{00000000-0005-0000-0000-000084260000}"/>
    <cellStyle name="Normal 2 61 10 7 2" xfId="24483" xr:uid="{00000000-0005-0000-0000-000085260000}"/>
    <cellStyle name="Normal 2 61 10 8" xfId="6733" xr:uid="{00000000-0005-0000-0000-000086260000}"/>
    <cellStyle name="Normal 2 61 10 8 2" xfId="24484" xr:uid="{00000000-0005-0000-0000-000087260000}"/>
    <cellStyle name="Normal 2 61 10 9" xfId="6734" xr:uid="{00000000-0005-0000-0000-000088260000}"/>
    <cellStyle name="Normal 2 61 10 9 2" xfId="24485" xr:uid="{00000000-0005-0000-0000-000089260000}"/>
    <cellStyle name="Normal 2 61 11" xfId="6735" xr:uid="{00000000-0005-0000-0000-00008A260000}"/>
    <cellStyle name="Normal 2 61 11 2" xfId="24486" xr:uid="{00000000-0005-0000-0000-00008B260000}"/>
    <cellStyle name="Normal 2 61 12" xfId="6736" xr:uid="{00000000-0005-0000-0000-00008C260000}"/>
    <cellStyle name="Normal 2 61 12 2" xfId="24487" xr:uid="{00000000-0005-0000-0000-00008D260000}"/>
    <cellStyle name="Normal 2 61 13" xfId="6737" xr:uid="{00000000-0005-0000-0000-00008E260000}"/>
    <cellStyle name="Normal 2 61 13 2" xfId="24488" xr:uid="{00000000-0005-0000-0000-00008F260000}"/>
    <cellStyle name="Normal 2 61 14" xfId="6738" xr:uid="{00000000-0005-0000-0000-000090260000}"/>
    <cellStyle name="Normal 2 61 14 2" xfId="24489" xr:uid="{00000000-0005-0000-0000-000091260000}"/>
    <cellStyle name="Normal 2 61 15" xfId="6739" xr:uid="{00000000-0005-0000-0000-000092260000}"/>
    <cellStyle name="Normal 2 61 15 2" xfId="24490" xr:uid="{00000000-0005-0000-0000-000093260000}"/>
    <cellStyle name="Normal 2 61 16" xfId="6740" xr:uid="{00000000-0005-0000-0000-000094260000}"/>
    <cellStyle name="Normal 2 61 16 2" xfId="24491" xr:uid="{00000000-0005-0000-0000-000095260000}"/>
    <cellStyle name="Normal 2 61 17" xfId="6741" xr:uid="{00000000-0005-0000-0000-000096260000}"/>
    <cellStyle name="Normal 2 61 17 2" xfId="24492" xr:uid="{00000000-0005-0000-0000-000097260000}"/>
    <cellStyle name="Normal 2 61 18" xfId="6742" xr:uid="{00000000-0005-0000-0000-000098260000}"/>
    <cellStyle name="Normal 2 61 18 2" xfId="24493" xr:uid="{00000000-0005-0000-0000-000099260000}"/>
    <cellStyle name="Normal 2 61 19" xfId="6743" xr:uid="{00000000-0005-0000-0000-00009A260000}"/>
    <cellStyle name="Normal 2 61 19 2" xfId="24494" xr:uid="{00000000-0005-0000-0000-00009B260000}"/>
    <cellStyle name="Normal 2 61 2" xfId="6744" xr:uid="{00000000-0005-0000-0000-00009C260000}"/>
    <cellStyle name="Normal 2 61 2 10" xfId="6745" xr:uid="{00000000-0005-0000-0000-00009D260000}"/>
    <cellStyle name="Normal 2 61 2 10 2" xfId="24496" xr:uid="{00000000-0005-0000-0000-00009E260000}"/>
    <cellStyle name="Normal 2 61 2 11" xfId="6746" xr:uid="{00000000-0005-0000-0000-00009F260000}"/>
    <cellStyle name="Normal 2 61 2 11 2" xfId="24497" xr:uid="{00000000-0005-0000-0000-0000A0260000}"/>
    <cellStyle name="Normal 2 61 2 12" xfId="6747" xr:uid="{00000000-0005-0000-0000-0000A1260000}"/>
    <cellStyle name="Normal 2 61 2 12 2" xfId="24498" xr:uid="{00000000-0005-0000-0000-0000A2260000}"/>
    <cellStyle name="Normal 2 61 2 13" xfId="6748" xr:uid="{00000000-0005-0000-0000-0000A3260000}"/>
    <cellStyle name="Normal 2 61 2 13 2" xfId="24499" xr:uid="{00000000-0005-0000-0000-0000A4260000}"/>
    <cellStyle name="Normal 2 61 2 14" xfId="6749" xr:uid="{00000000-0005-0000-0000-0000A5260000}"/>
    <cellStyle name="Normal 2 61 2 14 2" xfId="24500" xr:uid="{00000000-0005-0000-0000-0000A6260000}"/>
    <cellStyle name="Normal 2 61 2 15" xfId="6750" xr:uid="{00000000-0005-0000-0000-0000A7260000}"/>
    <cellStyle name="Normal 2 61 2 15 2" xfId="24501" xr:uid="{00000000-0005-0000-0000-0000A8260000}"/>
    <cellStyle name="Normal 2 61 2 16" xfId="24495" xr:uid="{00000000-0005-0000-0000-0000A9260000}"/>
    <cellStyle name="Normal 2 61 2 2" xfId="6751" xr:uid="{00000000-0005-0000-0000-0000AA260000}"/>
    <cellStyle name="Normal 2 61 2 2 10" xfId="6752" xr:uid="{00000000-0005-0000-0000-0000AB260000}"/>
    <cellStyle name="Normal 2 61 2 2 10 2" xfId="24503" xr:uid="{00000000-0005-0000-0000-0000AC260000}"/>
    <cellStyle name="Normal 2 61 2 2 11" xfId="6753" xr:uid="{00000000-0005-0000-0000-0000AD260000}"/>
    <cellStyle name="Normal 2 61 2 2 11 2" xfId="24504" xr:uid="{00000000-0005-0000-0000-0000AE260000}"/>
    <cellStyle name="Normal 2 61 2 2 12" xfId="6754" xr:uid="{00000000-0005-0000-0000-0000AF260000}"/>
    <cellStyle name="Normal 2 61 2 2 12 2" xfId="24505" xr:uid="{00000000-0005-0000-0000-0000B0260000}"/>
    <cellStyle name="Normal 2 61 2 2 13" xfId="6755" xr:uid="{00000000-0005-0000-0000-0000B1260000}"/>
    <cellStyle name="Normal 2 61 2 2 13 2" xfId="24506" xr:uid="{00000000-0005-0000-0000-0000B2260000}"/>
    <cellStyle name="Normal 2 61 2 2 14" xfId="6756" xr:uid="{00000000-0005-0000-0000-0000B3260000}"/>
    <cellStyle name="Normal 2 61 2 2 14 2" xfId="24507" xr:uid="{00000000-0005-0000-0000-0000B4260000}"/>
    <cellStyle name="Normal 2 61 2 2 15" xfId="24502" xr:uid="{00000000-0005-0000-0000-0000B5260000}"/>
    <cellStyle name="Normal 2 61 2 2 2" xfId="6757" xr:uid="{00000000-0005-0000-0000-0000B6260000}"/>
    <cellStyle name="Normal 2 61 2 2 2 2" xfId="24508" xr:uid="{00000000-0005-0000-0000-0000B7260000}"/>
    <cellStyle name="Normal 2 61 2 2 3" xfId="6758" xr:uid="{00000000-0005-0000-0000-0000B8260000}"/>
    <cellStyle name="Normal 2 61 2 2 3 2" xfId="24509" xr:uid="{00000000-0005-0000-0000-0000B9260000}"/>
    <cellStyle name="Normal 2 61 2 2 4" xfId="6759" xr:uid="{00000000-0005-0000-0000-0000BA260000}"/>
    <cellStyle name="Normal 2 61 2 2 4 2" xfId="24510" xr:uid="{00000000-0005-0000-0000-0000BB260000}"/>
    <cellStyle name="Normal 2 61 2 2 5" xfId="6760" xr:uid="{00000000-0005-0000-0000-0000BC260000}"/>
    <cellStyle name="Normal 2 61 2 2 5 2" xfId="24511" xr:uid="{00000000-0005-0000-0000-0000BD260000}"/>
    <cellStyle name="Normal 2 61 2 2 6" xfId="6761" xr:uid="{00000000-0005-0000-0000-0000BE260000}"/>
    <cellStyle name="Normal 2 61 2 2 6 2" xfId="24512" xr:uid="{00000000-0005-0000-0000-0000BF260000}"/>
    <cellStyle name="Normal 2 61 2 2 7" xfId="6762" xr:uid="{00000000-0005-0000-0000-0000C0260000}"/>
    <cellStyle name="Normal 2 61 2 2 7 2" xfId="24513" xr:uid="{00000000-0005-0000-0000-0000C1260000}"/>
    <cellStyle name="Normal 2 61 2 2 8" xfId="6763" xr:uid="{00000000-0005-0000-0000-0000C2260000}"/>
    <cellStyle name="Normal 2 61 2 2 8 2" xfId="24514" xr:uid="{00000000-0005-0000-0000-0000C3260000}"/>
    <cellStyle name="Normal 2 61 2 2 9" xfId="6764" xr:uid="{00000000-0005-0000-0000-0000C4260000}"/>
    <cellStyle name="Normal 2 61 2 2 9 2" xfId="24515" xr:uid="{00000000-0005-0000-0000-0000C5260000}"/>
    <cellStyle name="Normal 2 61 2 3" xfId="6765" xr:uid="{00000000-0005-0000-0000-0000C6260000}"/>
    <cellStyle name="Normal 2 61 2 3 2" xfId="24516" xr:uid="{00000000-0005-0000-0000-0000C7260000}"/>
    <cellStyle name="Normal 2 61 2 4" xfId="6766" xr:uid="{00000000-0005-0000-0000-0000C8260000}"/>
    <cellStyle name="Normal 2 61 2 4 2" xfId="24517" xr:uid="{00000000-0005-0000-0000-0000C9260000}"/>
    <cellStyle name="Normal 2 61 2 5" xfId="6767" xr:uid="{00000000-0005-0000-0000-0000CA260000}"/>
    <cellStyle name="Normal 2 61 2 5 2" xfId="24518" xr:uid="{00000000-0005-0000-0000-0000CB260000}"/>
    <cellStyle name="Normal 2 61 2 6" xfId="6768" xr:uid="{00000000-0005-0000-0000-0000CC260000}"/>
    <cellStyle name="Normal 2 61 2 6 2" xfId="24519" xr:uid="{00000000-0005-0000-0000-0000CD260000}"/>
    <cellStyle name="Normal 2 61 2 7" xfId="6769" xr:uid="{00000000-0005-0000-0000-0000CE260000}"/>
    <cellStyle name="Normal 2 61 2 7 2" xfId="24520" xr:uid="{00000000-0005-0000-0000-0000CF260000}"/>
    <cellStyle name="Normal 2 61 2 8" xfId="6770" xr:uid="{00000000-0005-0000-0000-0000D0260000}"/>
    <cellStyle name="Normal 2 61 2 8 2" xfId="24521" xr:uid="{00000000-0005-0000-0000-0000D1260000}"/>
    <cellStyle name="Normal 2 61 2 9" xfId="6771" xr:uid="{00000000-0005-0000-0000-0000D2260000}"/>
    <cellStyle name="Normal 2 61 2 9 2" xfId="24522" xr:uid="{00000000-0005-0000-0000-0000D3260000}"/>
    <cellStyle name="Normal 2 61 20" xfId="6772" xr:uid="{00000000-0005-0000-0000-0000D4260000}"/>
    <cellStyle name="Normal 2 61 20 2" xfId="24523" xr:uid="{00000000-0005-0000-0000-0000D5260000}"/>
    <cellStyle name="Normal 2 61 21" xfId="6773" xr:uid="{00000000-0005-0000-0000-0000D6260000}"/>
    <cellStyle name="Normal 2 61 21 2" xfId="24524" xr:uid="{00000000-0005-0000-0000-0000D7260000}"/>
    <cellStyle name="Normal 2 61 22" xfId="6774" xr:uid="{00000000-0005-0000-0000-0000D8260000}"/>
    <cellStyle name="Normal 2 61 22 2" xfId="24525" xr:uid="{00000000-0005-0000-0000-0000D9260000}"/>
    <cellStyle name="Normal 2 61 23" xfId="6775" xr:uid="{00000000-0005-0000-0000-0000DA260000}"/>
    <cellStyle name="Normal 2 61 23 2" xfId="24526" xr:uid="{00000000-0005-0000-0000-0000DB260000}"/>
    <cellStyle name="Normal 2 61 24" xfId="24471" xr:uid="{00000000-0005-0000-0000-0000DC260000}"/>
    <cellStyle name="Normal 2 61 3" xfId="6776" xr:uid="{00000000-0005-0000-0000-0000DD260000}"/>
    <cellStyle name="Normal 2 61 3 10" xfId="6777" xr:uid="{00000000-0005-0000-0000-0000DE260000}"/>
    <cellStyle name="Normal 2 61 3 10 2" xfId="24528" xr:uid="{00000000-0005-0000-0000-0000DF260000}"/>
    <cellStyle name="Normal 2 61 3 11" xfId="6778" xr:uid="{00000000-0005-0000-0000-0000E0260000}"/>
    <cellStyle name="Normal 2 61 3 11 2" xfId="24529" xr:uid="{00000000-0005-0000-0000-0000E1260000}"/>
    <cellStyle name="Normal 2 61 3 12" xfId="6779" xr:uid="{00000000-0005-0000-0000-0000E2260000}"/>
    <cellStyle name="Normal 2 61 3 12 2" xfId="24530" xr:uid="{00000000-0005-0000-0000-0000E3260000}"/>
    <cellStyle name="Normal 2 61 3 13" xfId="6780" xr:uid="{00000000-0005-0000-0000-0000E4260000}"/>
    <cellStyle name="Normal 2 61 3 13 2" xfId="24531" xr:uid="{00000000-0005-0000-0000-0000E5260000}"/>
    <cellStyle name="Normal 2 61 3 14" xfId="6781" xr:uid="{00000000-0005-0000-0000-0000E6260000}"/>
    <cellStyle name="Normal 2 61 3 14 2" xfId="24532" xr:uid="{00000000-0005-0000-0000-0000E7260000}"/>
    <cellStyle name="Normal 2 61 3 15" xfId="6782" xr:uid="{00000000-0005-0000-0000-0000E8260000}"/>
    <cellStyle name="Normal 2 61 3 15 2" xfId="24533" xr:uid="{00000000-0005-0000-0000-0000E9260000}"/>
    <cellStyle name="Normal 2 61 3 16" xfId="24527" xr:uid="{00000000-0005-0000-0000-0000EA260000}"/>
    <cellStyle name="Normal 2 61 3 2" xfId="6783" xr:uid="{00000000-0005-0000-0000-0000EB260000}"/>
    <cellStyle name="Normal 2 61 3 2 10" xfId="6784" xr:uid="{00000000-0005-0000-0000-0000EC260000}"/>
    <cellStyle name="Normal 2 61 3 2 10 2" xfId="24535" xr:uid="{00000000-0005-0000-0000-0000ED260000}"/>
    <cellStyle name="Normal 2 61 3 2 11" xfId="6785" xr:uid="{00000000-0005-0000-0000-0000EE260000}"/>
    <cellStyle name="Normal 2 61 3 2 11 2" xfId="24536" xr:uid="{00000000-0005-0000-0000-0000EF260000}"/>
    <cellStyle name="Normal 2 61 3 2 12" xfId="6786" xr:uid="{00000000-0005-0000-0000-0000F0260000}"/>
    <cellStyle name="Normal 2 61 3 2 12 2" xfId="24537" xr:uid="{00000000-0005-0000-0000-0000F1260000}"/>
    <cellStyle name="Normal 2 61 3 2 13" xfId="6787" xr:uid="{00000000-0005-0000-0000-0000F2260000}"/>
    <cellStyle name="Normal 2 61 3 2 13 2" xfId="24538" xr:uid="{00000000-0005-0000-0000-0000F3260000}"/>
    <cellStyle name="Normal 2 61 3 2 14" xfId="6788" xr:uid="{00000000-0005-0000-0000-0000F4260000}"/>
    <cellStyle name="Normal 2 61 3 2 14 2" xfId="24539" xr:uid="{00000000-0005-0000-0000-0000F5260000}"/>
    <cellStyle name="Normal 2 61 3 2 15" xfId="24534" xr:uid="{00000000-0005-0000-0000-0000F6260000}"/>
    <cellStyle name="Normal 2 61 3 2 2" xfId="6789" xr:uid="{00000000-0005-0000-0000-0000F7260000}"/>
    <cellStyle name="Normal 2 61 3 2 2 2" xfId="24540" xr:uid="{00000000-0005-0000-0000-0000F8260000}"/>
    <cellStyle name="Normal 2 61 3 2 3" xfId="6790" xr:uid="{00000000-0005-0000-0000-0000F9260000}"/>
    <cellStyle name="Normal 2 61 3 2 3 2" xfId="24541" xr:uid="{00000000-0005-0000-0000-0000FA260000}"/>
    <cellStyle name="Normal 2 61 3 2 4" xfId="6791" xr:uid="{00000000-0005-0000-0000-0000FB260000}"/>
    <cellStyle name="Normal 2 61 3 2 4 2" xfId="24542" xr:uid="{00000000-0005-0000-0000-0000FC260000}"/>
    <cellStyle name="Normal 2 61 3 2 5" xfId="6792" xr:uid="{00000000-0005-0000-0000-0000FD260000}"/>
    <cellStyle name="Normal 2 61 3 2 5 2" xfId="24543" xr:uid="{00000000-0005-0000-0000-0000FE260000}"/>
    <cellStyle name="Normal 2 61 3 2 6" xfId="6793" xr:uid="{00000000-0005-0000-0000-0000FF260000}"/>
    <cellStyle name="Normal 2 61 3 2 6 2" xfId="24544" xr:uid="{00000000-0005-0000-0000-000000270000}"/>
    <cellStyle name="Normal 2 61 3 2 7" xfId="6794" xr:uid="{00000000-0005-0000-0000-000001270000}"/>
    <cellStyle name="Normal 2 61 3 2 7 2" xfId="24545" xr:uid="{00000000-0005-0000-0000-000002270000}"/>
    <cellStyle name="Normal 2 61 3 2 8" xfId="6795" xr:uid="{00000000-0005-0000-0000-000003270000}"/>
    <cellStyle name="Normal 2 61 3 2 8 2" xfId="24546" xr:uid="{00000000-0005-0000-0000-000004270000}"/>
    <cellStyle name="Normal 2 61 3 2 9" xfId="6796" xr:uid="{00000000-0005-0000-0000-000005270000}"/>
    <cellStyle name="Normal 2 61 3 2 9 2" xfId="24547" xr:uid="{00000000-0005-0000-0000-000006270000}"/>
    <cellStyle name="Normal 2 61 3 3" xfId="6797" xr:uid="{00000000-0005-0000-0000-000007270000}"/>
    <cellStyle name="Normal 2 61 3 3 2" xfId="24548" xr:uid="{00000000-0005-0000-0000-000008270000}"/>
    <cellStyle name="Normal 2 61 3 4" xfId="6798" xr:uid="{00000000-0005-0000-0000-000009270000}"/>
    <cellStyle name="Normal 2 61 3 4 2" xfId="24549" xr:uid="{00000000-0005-0000-0000-00000A270000}"/>
    <cellStyle name="Normal 2 61 3 5" xfId="6799" xr:uid="{00000000-0005-0000-0000-00000B270000}"/>
    <cellStyle name="Normal 2 61 3 5 2" xfId="24550" xr:uid="{00000000-0005-0000-0000-00000C270000}"/>
    <cellStyle name="Normal 2 61 3 6" xfId="6800" xr:uid="{00000000-0005-0000-0000-00000D270000}"/>
    <cellStyle name="Normal 2 61 3 6 2" xfId="24551" xr:uid="{00000000-0005-0000-0000-00000E270000}"/>
    <cellStyle name="Normal 2 61 3 7" xfId="6801" xr:uid="{00000000-0005-0000-0000-00000F270000}"/>
    <cellStyle name="Normal 2 61 3 7 2" xfId="24552" xr:uid="{00000000-0005-0000-0000-000010270000}"/>
    <cellStyle name="Normal 2 61 3 8" xfId="6802" xr:uid="{00000000-0005-0000-0000-000011270000}"/>
    <cellStyle name="Normal 2 61 3 8 2" xfId="24553" xr:uid="{00000000-0005-0000-0000-000012270000}"/>
    <cellStyle name="Normal 2 61 3 9" xfId="6803" xr:uid="{00000000-0005-0000-0000-000013270000}"/>
    <cellStyle name="Normal 2 61 3 9 2" xfId="24554" xr:uid="{00000000-0005-0000-0000-000014270000}"/>
    <cellStyle name="Normal 2 61 4" xfId="6804" xr:uid="{00000000-0005-0000-0000-000015270000}"/>
    <cellStyle name="Normal 2 61 4 10" xfId="6805" xr:uid="{00000000-0005-0000-0000-000016270000}"/>
    <cellStyle name="Normal 2 61 4 10 2" xfId="24556" xr:uid="{00000000-0005-0000-0000-000017270000}"/>
    <cellStyle name="Normal 2 61 4 11" xfId="6806" xr:uid="{00000000-0005-0000-0000-000018270000}"/>
    <cellStyle name="Normal 2 61 4 11 2" xfId="24557" xr:uid="{00000000-0005-0000-0000-000019270000}"/>
    <cellStyle name="Normal 2 61 4 12" xfId="6807" xr:uid="{00000000-0005-0000-0000-00001A270000}"/>
    <cellStyle name="Normal 2 61 4 12 2" xfId="24558" xr:uid="{00000000-0005-0000-0000-00001B270000}"/>
    <cellStyle name="Normal 2 61 4 13" xfId="6808" xr:uid="{00000000-0005-0000-0000-00001C270000}"/>
    <cellStyle name="Normal 2 61 4 13 2" xfId="24559" xr:uid="{00000000-0005-0000-0000-00001D270000}"/>
    <cellStyle name="Normal 2 61 4 14" xfId="6809" xr:uid="{00000000-0005-0000-0000-00001E270000}"/>
    <cellStyle name="Normal 2 61 4 14 2" xfId="24560" xr:uid="{00000000-0005-0000-0000-00001F270000}"/>
    <cellStyle name="Normal 2 61 4 15" xfId="6810" xr:uid="{00000000-0005-0000-0000-000020270000}"/>
    <cellStyle name="Normal 2 61 4 15 2" xfId="24561" xr:uid="{00000000-0005-0000-0000-000021270000}"/>
    <cellStyle name="Normal 2 61 4 16" xfId="24555" xr:uid="{00000000-0005-0000-0000-000022270000}"/>
    <cellStyle name="Normal 2 61 4 2" xfId="6811" xr:uid="{00000000-0005-0000-0000-000023270000}"/>
    <cellStyle name="Normal 2 61 4 2 10" xfId="6812" xr:uid="{00000000-0005-0000-0000-000024270000}"/>
    <cellStyle name="Normal 2 61 4 2 10 2" xfId="24563" xr:uid="{00000000-0005-0000-0000-000025270000}"/>
    <cellStyle name="Normal 2 61 4 2 11" xfId="6813" xr:uid="{00000000-0005-0000-0000-000026270000}"/>
    <cellStyle name="Normal 2 61 4 2 11 2" xfId="24564" xr:uid="{00000000-0005-0000-0000-000027270000}"/>
    <cellStyle name="Normal 2 61 4 2 12" xfId="6814" xr:uid="{00000000-0005-0000-0000-000028270000}"/>
    <cellStyle name="Normal 2 61 4 2 12 2" xfId="24565" xr:uid="{00000000-0005-0000-0000-000029270000}"/>
    <cellStyle name="Normal 2 61 4 2 13" xfId="6815" xr:uid="{00000000-0005-0000-0000-00002A270000}"/>
    <cellStyle name="Normal 2 61 4 2 13 2" xfId="24566" xr:uid="{00000000-0005-0000-0000-00002B270000}"/>
    <cellStyle name="Normal 2 61 4 2 14" xfId="6816" xr:uid="{00000000-0005-0000-0000-00002C270000}"/>
    <cellStyle name="Normal 2 61 4 2 14 2" xfId="24567" xr:uid="{00000000-0005-0000-0000-00002D270000}"/>
    <cellStyle name="Normal 2 61 4 2 15" xfId="24562" xr:uid="{00000000-0005-0000-0000-00002E270000}"/>
    <cellStyle name="Normal 2 61 4 2 2" xfId="6817" xr:uid="{00000000-0005-0000-0000-00002F270000}"/>
    <cellStyle name="Normal 2 61 4 2 2 2" xfId="24568" xr:uid="{00000000-0005-0000-0000-000030270000}"/>
    <cellStyle name="Normal 2 61 4 2 3" xfId="6818" xr:uid="{00000000-0005-0000-0000-000031270000}"/>
    <cellStyle name="Normal 2 61 4 2 3 2" xfId="24569" xr:uid="{00000000-0005-0000-0000-000032270000}"/>
    <cellStyle name="Normal 2 61 4 2 4" xfId="6819" xr:uid="{00000000-0005-0000-0000-000033270000}"/>
    <cellStyle name="Normal 2 61 4 2 4 2" xfId="24570" xr:uid="{00000000-0005-0000-0000-000034270000}"/>
    <cellStyle name="Normal 2 61 4 2 5" xfId="6820" xr:uid="{00000000-0005-0000-0000-000035270000}"/>
    <cellStyle name="Normal 2 61 4 2 5 2" xfId="24571" xr:uid="{00000000-0005-0000-0000-000036270000}"/>
    <cellStyle name="Normal 2 61 4 2 6" xfId="6821" xr:uid="{00000000-0005-0000-0000-000037270000}"/>
    <cellStyle name="Normal 2 61 4 2 6 2" xfId="24572" xr:uid="{00000000-0005-0000-0000-000038270000}"/>
    <cellStyle name="Normal 2 61 4 2 7" xfId="6822" xr:uid="{00000000-0005-0000-0000-000039270000}"/>
    <cellStyle name="Normal 2 61 4 2 7 2" xfId="24573" xr:uid="{00000000-0005-0000-0000-00003A270000}"/>
    <cellStyle name="Normal 2 61 4 2 8" xfId="6823" xr:uid="{00000000-0005-0000-0000-00003B270000}"/>
    <cellStyle name="Normal 2 61 4 2 8 2" xfId="24574" xr:uid="{00000000-0005-0000-0000-00003C270000}"/>
    <cellStyle name="Normal 2 61 4 2 9" xfId="6824" xr:uid="{00000000-0005-0000-0000-00003D270000}"/>
    <cellStyle name="Normal 2 61 4 2 9 2" xfId="24575" xr:uid="{00000000-0005-0000-0000-00003E270000}"/>
    <cellStyle name="Normal 2 61 4 3" xfId="6825" xr:uid="{00000000-0005-0000-0000-00003F270000}"/>
    <cellStyle name="Normal 2 61 4 3 2" xfId="24576" xr:uid="{00000000-0005-0000-0000-000040270000}"/>
    <cellStyle name="Normal 2 61 4 4" xfId="6826" xr:uid="{00000000-0005-0000-0000-000041270000}"/>
    <cellStyle name="Normal 2 61 4 4 2" xfId="24577" xr:uid="{00000000-0005-0000-0000-000042270000}"/>
    <cellStyle name="Normal 2 61 4 5" xfId="6827" xr:uid="{00000000-0005-0000-0000-000043270000}"/>
    <cellStyle name="Normal 2 61 4 5 2" xfId="24578" xr:uid="{00000000-0005-0000-0000-000044270000}"/>
    <cellStyle name="Normal 2 61 4 6" xfId="6828" xr:uid="{00000000-0005-0000-0000-000045270000}"/>
    <cellStyle name="Normal 2 61 4 6 2" xfId="24579" xr:uid="{00000000-0005-0000-0000-000046270000}"/>
    <cellStyle name="Normal 2 61 4 7" xfId="6829" xr:uid="{00000000-0005-0000-0000-000047270000}"/>
    <cellStyle name="Normal 2 61 4 7 2" xfId="24580" xr:uid="{00000000-0005-0000-0000-000048270000}"/>
    <cellStyle name="Normal 2 61 4 8" xfId="6830" xr:uid="{00000000-0005-0000-0000-000049270000}"/>
    <cellStyle name="Normal 2 61 4 8 2" xfId="24581" xr:uid="{00000000-0005-0000-0000-00004A270000}"/>
    <cellStyle name="Normal 2 61 4 9" xfId="6831" xr:uid="{00000000-0005-0000-0000-00004B270000}"/>
    <cellStyle name="Normal 2 61 4 9 2" xfId="24582" xr:uid="{00000000-0005-0000-0000-00004C270000}"/>
    <cellStyle name="Normal 2 61 5" xfId="6832" xr:uid="{00000000-0005-0000-0000-00004D270000}"/>
    <cellStyle name="Normal 2 61 5 10" xfId="6833" xr:uid="{00000000-0005-0000-0000-00004E270000}"/>
    <cellStyle name="Normal 2 61 5 10 2" xfId="24584" xr:uid="{00000000-0005-0000-0000-00004F270000}"/>
    <cellStyle name="Normal 2 61 5 11" xfId="6834" xr:uid="{00000000-0005-0000-0000-000050270000}"/>
    <cellStyle name="Normal 2 61 5 11 2" xfId="24585" xr:uid="{00000000-0005-0000-0000-000051270000}"/>
    <cellStyle name="Normal 2 61 5 12" xfId="6835" xr:uid="{00000000-0005-0000-0000-000052270000}"/>
    <cellStyle name="Normal 2 61 5 12 2" xfId="24586" xr:uid="{00000000-0005-0000-0000-000053270000}"/>
    <cellStyle name="Normal 2 61 5 13" xfId="6836" xr:uid="{00000000-0005-0000-0000-000054270000}"/>
    <cellStyle name="Normal 2 61 5 13 2" xfId="24587" xr:uid="{00000000-0005-0000-0000-000055270000}"/>
    <cellStyle name="Normal 2 61 5 14" xfId="6837" xr:uid="{00000000-0005-0000-0000-000056270000}"/>
    <cellStyle name="Normal 2 61 5 14 2" xfId="24588" xr:uid="{00000000-0005-0000-0000-000057270000}"/>
    <cellStyle name="Normal 2 61 5 15" xfId="24583" xr:uid="{00000000-0005-0000-0000-000058270000}"/>
    <cellStyle name="Normal 2 61 5 2" xfId="6838" xr:uid="{00000000-0005-0000-0000-000059270000}"/>
    <cellStyle name="Normal 2 61 5 2 2" xfId="24589" xr:uid="{00000000-0005-0000-0000-00005A270000}"/>
    <cellStyle name="Normal 2 61 5 3" xfId="6839" xr:uid="{00000000-0005-0000-0000-00005B270000}"/>
    <cellStyle name="Normal 2 61 5 3 2" xfId="24590" xr:uid="{00000000-0005-0000-0000-00005C270000}"/>
    <cellStyle name="Normal 2 61 5 4" xfId="6840" xr:uid="{00000000-0005-0000-0000-00005D270000}"/>
    <cellStyle name="Normal 2 61 5 4 2" xfId="24591" xr:uid="{00000000-0005-0000-0000-00005E270000}"/>
    <cellStyle name="Normal 2 61 5 5" xfId="6841" xr:uid="{00000000-0005-0000-0000-00005F270000}"/>
    <cellStyle name="Normal 2 61 5 5 2" xfId="24592" xr:uid="{00000000-0005-0000-0000-000060270000}"/>
    <cellStyle name="Normal 2 61 5 6" xfId="6842" xr:uid="{00000000-0005-0000-0000-000061270000}"/>
    <cellStyle name="Normal 2 61 5 6 2" xfId="24593" xr:uid="{00000000-0005-0000-0000-000062270000}"/>
    <cellStyle name="Normal 2 61 5 7" xfId="6843" xr:uid="{00000000-0005-0000-0000-000063270000}"/>
    <cellStyle name="Normal 2 61 5 7 2" xfId="24594" xr:uid="{00000000-0005-0000-0000-000064270000}"/>
    <cellStyle name="Normal 2 61 5 8" xfId="6844" xr:uid="{00000000-0005-0000-0000-000065270000}"/>
    <cellStyle name="Normal 2 61 5 8 2" xfId="24595" xr:uid="{00000000-0005-0000-0000-000066270000}"/>
    <cellStyle name="Normal 2 61 5 9" xfId="6845" xr:uid="{00000000-0005-0000-0000-000067270000}"/>
    <cellStyle name="Normal 2 61 5 9 2" xfId="24596" xr:uid="{00000000-0005-0000-0000-000068270000}"/>
    <cellStyle name="Normal 2 61 6" xfId="6846" xr:uid="{00000000-0005-0000-0000-000069270000}"/>
    <cellStyle name="Normal 2 61 6 10" xfId="6847" xr:uid="{00000000-0005-0000-0000-00006A270000}"/>
    <cellStyle name="Normal 2 61 6 10 2" xfId="24598" xr:uid="{00000000-0005-0000-0000-00006B270000}"/>
    <cellStyle name="Normal 2 61 6 11" xfId="6848" xr:uid="{00000000-0005-0000-0000-00006C270000}"/>
    <cellStyle name="Normal 2 61 6 11 2" xfId="24599" xr:uid="{00000000-0005-0000-0000-00006D270000}"/>
    <cellStyle name="Normal 2 61 6 12" xfId="6849" xr:uid="{00000000-0005-0000-0000-00006E270000}"/>
    <cellStyle name="Normal 2 61 6 12 2" xfId="24600" xr:uid="{00000000-0005-0000-0000-00006F270000}"/>
    <cellStyle name="Normal 2 61 6 13" xfId="6850" xr:uid="{00000000-0005-0000-0000-000070270000}"/>
    <cellStyle name="Normal 2 61 6 13 2" xfId="24601" xr:uid="{00000000-0005-0000-0000-000071270000}"/>
    <cellStyle name="Normal 2 61 6 14" xfId="6851" xr:uid="{00000000-0005-0000-0000-000072270000}"/>
    <cellStyle name="Normal 2 61 6 14 2" xfId="24602" xr:uid="{00000000-0005-0000-0000-000073270000}"/>
    <cellStyle name="Normal 2 61 6 15" xfId="24597" xr:uid="{00000000-0005-0000-0000-000074270000}"/>
    <cellStyle name="Normal 2 61 6 2" xfId="6852" xr:uid="{00000000-0005-0000-0000-000075270000}"/>
    <cellStyle name="Normal 2 61 6 2 2" xfId="24603" xr:uid="{00000000-0005-0000-0000-000076270000}"/>
    <cellStyle name="Normal 2 61 6 3" xfId="6853" xr:uid="{00000000-0005-0000-0000-000077270000}"/>
    <cellStyle name="Normal 2 61 6 3 2" xfId="24604" xr:uid="{00000000-0005-0000-0000-000078270000}"/>
    <cellStyle name="Normal 2 61 6 4" xfId="6854" xr:uid="{00000000-0005-0000-0000-000079270000}"/>
    <cellStyle name="Normal 2 61 6 4 2" xfId="24605" xr:uid="{00000000-0005-0000-0000-00007A270000}"/>
    <cellStyle name="Normal 2 61 6 5" xfId="6855" xr:uid="{00000000-0005-0000-0000-00007B270000}"/>
    <cellStyle name="Normal 2 61 6 5 2" xfId="24606" xr:uid="{00000000-0005-0000-0000-00007C270000}"/>
    <cellStyle name="Normal 2 61 6 6" xfId="6856" xr:uid="{00000000-0005-0000-0000-00007D270000}"/>
    <cellStyle name="Normal 2 61 6 6 2" xfId="24607" xr:uid="{00000000-0005-0000-0000-00007E270000}"/>
    <cellStyle name="Normal 2 61 6 7" xfId="6857" xr:uid="{00000000-0005-0000-0000-00007F270000}"/>
    <cellStyle name="Normal 2 61 6 7 2" xfId="24608" xr:uid="{00000000-0005-0000-0000-000080270000}"/>
    <cellStyle name="Normal 2 61 6 8" xfId="6858" xr:uid="{00000000-0005-0000-0000-000081270000}"/>
    <cellStyle name="Normal 2 61 6 8 2" xfId="24609" xr:uid="{00000000-0005-0000-0000-000082270000}"/>
    <cellStyle name="Normal 2 61 6 9" xfId="6859" xr:uid="{00000000-0005-0000-0000-000083270000}"/>
    <cellStyle name="Normal 2 61 6 9 2" xfId="24610" xr:uid="{00000000-0005-0000-0000-000084270000}"/>
    <cellStyle name="Normal 2 61 7" xfId="6860" xr:uid="{00000000-0005-0000-0000-000085270000}"/>
    <cellStyle name="Normal 2 61 7 10" xfId="6861" xr:uid="{00000000-0005-0000-0000-000086270000}"/>
    <cellStyle name="Normal 2 61 7 10 2" xfId="24612" xr:uid="{00000000-0005-0000-0000-000087270000}"/>
    <cellStyle name="Normal 2 61 7 11" xfId="6862" xr:uid="{00000000-0005-0000-0000-000088270000}"/>
    <cellStyle name="Normal 2 61 7 11 2" xfId="24613" xr:uid="{00000000-0005-0000-0000-000089270000}"/>
    <cellStyle name="Normal 2 61 7 12" xfId="6863" xr:uid="{00000000-0005-0000-0000-00008A270000}"/>
    <cellStyle name="Normal 2 61 7 12 2" xfId="24614" xr:uid="{00000000-0005-0000-0000-00008B270000}"/>
    <cellStyle name="Normal 2 61 7 13" xfId="6864" xr:uid="{00000000-0005-0000-0000-00008C270000}"/>
    <cellStyle name="Normal 2 61 7 13 2" xfId="24615" xr:uid="{00000000-0005-0000-0000-00008D270000}"/>
    <cellStyle name="Normal 2 61 7 14" xfId="6865" xr:uid="{00000000-0005-0000-0000-00008E270000}"/>
    <cellStyle name="Normal 2 61 7 14 2" xfId="24616" xr:uid="{00000000-0005-0000-0000-00008F270000}"/>
    <cellStyle name="Normal 2 61 7 15" xfId="24611" xr:uid="{00000000-0005-0000-0000-000090270000}"/>
    <cellStyle name="Normal 2 61 7 2" xfId="6866" xr:uid="{00000000-0005-0000-0000-000091270000}"/>
    <cellStyle name="Normal 2 61 7 2 2" xfId="24617" xr:uid="{00000000-0005-0000-0000-000092270000}"/>
    <cellStyle name="Normal 2 61 7 3" xfId="6867" xr:uid="{00000000-0005-0000-0000-000093270000}"/>
    <cellStyle name="Normal 2 61 7 3 2" xfId="24618" xr:uid="{00000000-0005-0000-0000-000094270000}"/>
    <cellStyle name="Normal 2 61 7 4" xfId="6868" xr:uid="{00000000-0005-0000-0000-000095270000}"/>
    <cellStyle name="Normal 2 61 7 4 2" xfId="24619" xr:uid="{00000000-0005-0000-0000-000096270000}"/>
    <cellStyle name="Normal 2 61 7 5" xfId="6869" xr:uid="{00000000-0005-0000-0000-000097270000}"/>
    <cellStyle name="Normal 2 61 7 5 2" xfId="24620" xr:uid="{00000000-0005-0000-0000-000098270000}"/>
    <cellStyle name="Normal 2 61 7 6" xfId="6870" xr:uid="{00000000-0005-0000-0000-000099270000}"/>
    <cellStyle name="Normal 2 61 7 6 2" xfId="24621" xr:uid="{00000000-0005-0000-0000-00009A270000}"/>
    <cellStyle name="Normal 2 61 7 7" xfId="6871" xr:uid="{00000000-0005-0000-0000-00009B270000}"/>
    <cellStyle name="Normal 2 61 7 7 2" xfId="24622" xr:uid="{00000000-0005-0000-0000-00009C270000}"/>
    <cellStyle name="Normal 2 61 7 8" xfId="6872" xr:uid="{00000000-0005-0000-0000-00009D270000}"/>
    <cellStyle name="Normal 2 61 7 8 2" xfId="24623" xr:uid="{00000000-0005-0000-0000-00009E270000}"/>
    <cellStyle name="Normal 2 61 7 9" xfId="6873" xr:uid="{00000000-0005-0000-0000-00009F270000}"/>
    <cellStyle name="Normal 2 61 7 9 2" xfId="24624" xr:uid="{00000000-0005-0000-0000-0000A0270000}"/>
    <cellStyle name="Normal 2 61 8" xfId="6874" xr:uid="{00000000-0005-0000-0000-0000A1270000}"/>
    <cellStyle name="Normal 2 61 8 10" xfId="6875" xr:uid="{00000000-0005-0000-0000-0000A2270000}"/>
    <cellStyle name="Normal 2 61 8 10 2" xfId="24626" xr:uid="{00000000-0005-0000-0000-0000A3270000}"/>
    <cellStyle name="Normal 2 61 8 11" xfId="6876" xr:uid="{00000000-0005-0000-0000-0000A4270000}"/>
    <cellStyle name="Normal 2 61 8 11 2" xfId="24627" xr:uid="{00000000-0005-0000-0000-0000A5270000}"/>
    <cellStyle name="Normal 2 61 8 12" xfId="6877" xr:uid="{00000000-0005-0000-0000-0000A6270000}"/>
    <cellStyle name="Normal 2 61 8 12 2" xfId="24628" xr:uid="{00000000-0005-0000-0000-0000A7270000}"/>
    <cellStyle name="Normal 2 61 8 13" xfId="6878" xr:uid="{00000000-0005-0000-0000-0000A8270000}"/>
    <cellStyle name="Normal 2 61 8 13 2" xfId="24629" xr:uid="{00000000-0005-0000-0000-0000A9270000}"/>
    <cellStyle name="Normal 2 61 8 14" xfId="6879" xr:uid="{00000000-0005-0000-0000-0000AA270000}"/>
    <cellStyle name="Normal 2 61 8 14 2" xfId="24630" xr:uid="{00000000-0005-0000-0000-0000AB270000}"/>
    <cellStyle name="Normal 2 61 8 15" xfId="24625" xr:uid="{00000000-0005-0000-0000-0000AC270000}"/>
    <cellStyle name="Normal 2 61 8 2" xfId="6880" xr:uid="{00000000-0005-0000-0000-0000AD270000}"/>
    <cellStyle name="Normal 2 61 8 2 2" xfId="24631" xr:uid="{00000000-0005-0000-0000-0000AE270000}"/>
    <cellStyle name="Normal 2 61 8 3" xfId="6881" xr:uid="{00000000-0005-0000-0000-0000AF270000}"/>
    <cellStyle name="Normal 2 61 8 3 2" xfId="24632" xr:uid="{00000000-0005-0000-0000-0000B0270000}"/>
    <cellStyle name="Normal 2 61 8 4" xfId="6882" xr:uid="{00000000-0005-0000-0000-0000B1270000}"/>
    <cellStyle name="Normal 2 61 8 4 2" xfId="24633" xr:uid="{00000000-0005-0000-0000-0000B2270000}"/>
    <cellStyle name="Normal 2 61 8 5" xfId="6883" xr:uid="{00000000-0005-0000-0000-0000B3270000}"/>
    <cellStyle name="Normal 2 61 8 5 2" xfId="24634" xr:uid="{00000000-0005-0000-0000-0000B4270000}"/>
    <cellStyle name="Normal 2 61 8 6" xfId="6884" xr:uid="{00000000-0005-0000-0000-0000B5270000}"/>
    <cellStyle name="Normal 2 61 8 6 2" xfId="24635" xr:uid="{00000000-0005-0000-0000-0000B6270000}"/>
    <cellStyle name="Normal 2 61 8 7" xfId="6885" xr:uid="{00000000-0005-0000-0000-0000B7270000}"/>
    <cellStyle name="Normal 2 61 8 7 2" xfId="24636" xr:uid="{00000000-0005-0000-0000-0000B8270000}"/>
    <cellStyle name="Normal 2 61 8 8" xfId="6886" xr:uid="{00000000-0005-0000-0000-0000B9270000}"/>
    <cellStyle name="Normal 2 61 8 8 2" xfId="24637" xr:uid="{00000000-0005-0000-0000-0000BA270000}"/>
    <cellStyle name="Normal 2 61 8 9" xfId="6887" xr:uid="{00000000-0005-0000-0000-0000BB270000}"/>
    <cellStyle name="Normal 2 61 8 9 2" xfId="24638" xr:uid="{00000000-0005-0000-0000-0000BC270000}"/>
    <cellStyle name="Normal 2 61 9" xfId="6888" xr:uid="{00000000-0005-0000-0000-0000BD270000}"/>
    <cellStyle name="Normal 2 61 9 10" xfId="6889" xr:uid="{00000000-0005-0000-0000-0000BE270000}"/>
    <cellStyle name="Normal 2 61 9 10 2" xfId="24640" xr:uid="{00000000-0005-0000-0000-0000BF270000}"/>
    <cellStyle name="Normal 2 61 9 11" xfId="6890" xr:uid="{00000000-0005-0000-0000-0000C0270000}"/>
    <cellStyle name="Normal 2 61 9 11 2" xfId="24641" xr:uid="{00000000-0005-0000-0000-0000C1270000}"/>
    <cellStyle name="Normal 2 61 9 12" xfId="6891" xr:uid="{00000000-0005-0000-0000-0000C2270000}"/>
    <cellStyle name="Normal 2 61 9 12 2" xfId="24642" xr:uid="{00000000-0005-0000-0000-0000C3270000}"/>
    <cellStyle name="Normal 2 61 9 13" xfId="6892" xr:uid="{00000000-0005-0000-0000-0000C4270000}"/>
    <cellStyle name="Normal 2 61 9 13 2" xfId="24643" xr:uid="{00000000-0005-0000-0000-0000C5270000}"/>
    <cellStyle name="Normal 2 61 9 14" xfId="6893" xr:uid="{00000000-0005-0000-0000-0000C6270000}"/>
    <cellStyle name="Normal 2 61 9 14 2" xfId="24644" xr:uid="{00000000-0005-0000-0000-0000C7270000}"/>
    <cellStyle name="Normal 2 61 9 15" xfId="24639" xr:uid="{00000000-0005-0000-0000-0000C8270000}"/>
    <cellStyle name="Normal 2 61 9 2" xfId="6894" xr:uid="{00000000-0005-0000-0000-0000C9270000}"/>
    <cellStyle name="Normal 2 61 9 2 2" xfId="24645" xr:uid="{00000000-0005-0000-0000-0000CA270000}"/>
    <cellStyle name="Normal 2 61 9 3" xfId="6895" xr:uid="{00000000-0005-0000-0000-0000CB270000}"/>
    <cellStyle name="Normal 2 61 9 3 2" xfId="24646" xr:uid="{00000000-0005-0000-0000-0000CC270000}"/>
    <cellStyle name="Normal 2 61 9 4" xfId="6896" xr:uid="{00000000-0005-0000-0000-0000CD270000}"/>
    <cellStyle name="Normal 2 61 9 4 2" xfId="24647" xr:uid="{00000000-0005-0000-0000-0000CE270000}"/>
    <cellStyle name="Normal 2 61 9 5" xfId="6897" xr:uid="{00000000-0005-0000-0000-0000CF270000}"/>
    <cellStyle name="Normal 2 61 9 5 2" xfId="24648" xr:uid="{00000000-0005-0000-0000-0000D0270000}"/>
    <cellStyle name="Normal 2 61 9 6" xfId="6898" xr:uid="{00000000-0005-0000-0000-0000D1270000}"/>
    <cellStyle name="Normal 2 61 9 6 2" xfId="24649" xr:uid="{00000000-0005-0000-0000-0000D2270000}"/>
    <cellStyle name="Normal 2 61 9 7" xfId="6899" xr:uid="{00000000-0005-0000-0000-0000D3270000}"/>
    <cellStyle name="Normal 2 61 9 7 2" xfId="24650" xr:uid="{00000000-0005-0000-0000-0000D4270000}"/>
    <cellStyle name="Normal 2 61 9 8" xfId="6900" xr:uid="{00000000-0005-0000-0000-0000D5270000}"/>
    <cellStyle name="Normal 2 61 9 8 2" xfId="24651" xr:uid="{00000000-0005-0000-0000-0000D6270000}"/>
    <cellStyle name="Normal 2 61 9 9" xfId="6901" xr:uid="{00000000-0005-0000-0000-0000D7270000}"/>
    <cellStyle name="Normal 2 61 9 9 2" xfId="24652" xr:uid="{00000000-0005-0000-0000-0000D8270000}"/>
    <cellStyle name="Normal 2 62" xfId="6902" xr:uid="{00000000-0005-0000-0000-0000D9270000}"/>
    <cellStyle name="Normal 2 62 10" xfId="6903" xr:uid="{00000000-0005-0000-0000-0000DA270000}"/>
    <cellStyle name="Normal 2 62 10 10" xfId="6904" xr:uid="{00000000-0005-0000-0000-0000DB270000}"/>
    <cellStyle name="Normal 2 62 10 10 2" xfId="24655" xr:uid="{00000000-0005-0000-0000-0000DC270000}"/>
    <cellStyle name="Normal 2 62 10 11" xfId="6905" xr:uid="{00000000-0005-0000-0000-0000DD270000}"/>
    <cellStyle name="Normal 2 62 10 11 2" xfId="24656" xr:uid="{00000000-0005-0000-0000-0000DE270000}"/>
    <cellStyle name="Normal 2 62 10 12" xfId="6906" xr:uid="{00000000-0005-0000-0000-0000DF270000}"/>
    <cellStyle name="Normal 2 62 10 12 2" xfId="24657" xr:uid="{00000000-0005-0000-0000-0000E0270000}"/>
    <cellStyle name="Normal 2 62 10 13" xfId="6907" xr:uid="{00000000-0005-0000-0000-0000E1270000}"/>
    <cellStyle name="Normal 2 62 10 13 2" xfId="24658" xr:uid="{00000000-0005-0000-0000-0000E2270000}"/>
    <cellStyle name="Normal 2 62 10 14" xfId="6908" xr:uid="{00000000-0005-0000-0000-0000E3270000}"/>
    <cellStyle name="Normal 2 62 10 14 2" xfId="24659" xr:uid="{00000000-0005-0000-0000-0000E4270000}"/>
    <cellStyle name="Normal 2 62 10 15" xfId="24654" xr:uid="{00000000-0005-0000-0000-0000E5270000}"/>
    <cellStyle name="Normal 2 62 10 2" xfId="6909" xr:uid="{00000000-0005-0000-0000-0000E6270000}"/>
    <cellStyle name="Normal 2 62 10 2 2" xfId="24660" xr:uid="{00000000-0005-0000-0000-0000E7270000}"/>
    <cellStyle name="Normal 2 62 10 3" xfId="6910" xr:uid="{00000000-0005-0000-0000-0000E8270000}"/>
    <cellStyle name="Normal 2 62 10 3 2" xfId="24661" xr:uid="{00000000-0005-0000-0000-0000E9270000}"/>
    <cellStyle name="Normal 2 62 10 4" xfId="6911" xr:uid="{00000000-0005-0000-0000-0000EA270000}"/>
    <cellStyle name="Normal 2 62 10 4 2" xfId="24662" xr:uid="{00000000-0005-0000-0000-0000EB270000}"/>
    <cellStyle name="Normal 2 62 10 5" xfId="6912" xr:uid="{00000000-0005-0000-0000-0000EC270000}"/>
    <cellStyle name="Normal 2 62 10 5 2" xfId="24663" xr:uid="{00000000-0005-0000-0000-0000ED270000}"/>
    <cellStyle name="Normal 2 62 10 6" xfId="6913" xr:uid="{00000000-0005-0000-0000-0000EE270000}"/>
    <cellStyle name="Normal 2 62 10 6 2" xfId="24664" xr:uid="{00000000-0005-0000-0000-0000EF270000}"/>
    <cellStyle name="Normal 2 62 10 7" xfId="6914" xr:uid="{00000000-0005-0000-0000-0000F0270000}"/>
    <cellStyle name="Normal 2 62 10 7 2" xfId="24665" xr:uid="{00000000-0005-0000-0000-0000F1270000}"/>
    <cellStyle name="Normal 2 62 10 8" xfId="6915" xr:uid="{00000000-0005-0000-0000-0000F2270000}"/>
    <cellStyle name="Normal 2 62 10 8 2" xfId="24666" xr:uid="{00000000-0005-0000-0000-0000F3270000}"/>
    <cellStyle name="Normal 2 62 10 9" xfId="6916" xr:uid="{00000000-0005-0000-0000-0000F4270000}"/>
    <cellStyle name="Normal 2 62 10 9 2" xfId="24667" xr:uid="{00000000-0005-0000-0000-0000F5270000}"/>
    <cellStyle name="Normal 2 62 11" xfId="6917" xr:uid="{00000000-0005-0000-0000-0000F6270000}"/>
    <cellStyle name="Normal 2 62 11 2" xfId="24668" xr:uid="{00000000-0005-0000-0000-0000F7270000}"/>
    <cellStyle name="Normal 2 62 12" xfId="6918" xr:uid="{00000000-0005-0000-0000-0000F8270000}"/>
    <cellStyle name="Normal 2 62 12 2" xfId="24669" xr:uid="{00000000-0005-0000-0000-0000F9270000}"/>
    <cellStyle name="Normal 2 62 13" xfId="6919" xr:uid="{00000000-0005-0000-0000-0000FA270000}"/>
    <cellStyle name="Normal 2 62 13 2" xfId="24670" xr:uid="{00000000-0005-0000-0000-0000FB270000}"/>
    <cellStyle name="Normal 2 62 14" xfId="6920" xr:uid="{00000000-0005-0000-0000-0000FC270000}"/>
    <cellStyle name="Normal 2 62 14 2" xfId="24671" xr:uid="{00000000-0005-0000-0000-0000FD270000}"/>
    <cellStyle name="Normal 2 62 15" xfId="6921" xr:uid="{00000000-0005-0000-0000-0000FE270000}"/>
    <cellStyle name="Normal 2 62 15 2" xfId="24672" xr:uid="{00000000-0005-0000-0000-0000FF270000}"/>
    <cellStyle name="Normal 2 62 16" xfId="6922" xr:uid="{00000000-0005-0000-0000-000000280000}"/>
    <cellStyle name="Normal 2 62 16 2" xfId="24673" xr:uid="{00000000-0005-0000-0000-000001280000}"/>
    <cellStyle name="Normal 2 62 17" xfId="6923" xr:uid="{00000000-0005-0000-0000-000002280000}"/>
    <cellStyle name="Normal 2 62 17 2" xfId="24674" xr:uid="{00000000-0005-0000-0000-000003280000}"/>
    <cellStyle name="Normal 2 62 18" xfId="6924" xr:uid="{00000000-0005-0000-0000-000004280000}"/>
    <cellStyle name="Normal 2 62 18 2" xfId="24675" xr:uid="{00000000-0005-0000-0000-000005280000}"/>
    <cellStyle name="Normal 2 62 19" xfId="6925" xr:uid="{00000000-0005-0000-0000-000006280000}"/>
    <cellStyle name="Normal 2 62 19 2" xfId="24676" xr:uid="{00000000-0005-0000-0000-000007280000}"/>
    <cellStyle name="Normal 2 62 2" xfId="6926" xr:uid="{00000000-0005-0000-0000-000008280000}"/>
    <cellStyle name="Normal 2 62 2 10" xfId="6927" xr:uid="{00000000-0005-0000-0000-000009280000}"/>
    <cellStyle name="Normal 2 62 2 10 2" xfId="24678" xr:uid="{00000000-0005-0000-0000-00000A280000}"/>
    <cellStyle name="Normal 2 62 2 11" xfId="6928" xr:uid="{00000000-0005-0000-0000-00000B280000}"/>
    <cellStyle name="Normal 2 62 2 11 2" xfId="24679" xr:uid="{00000000-0005-0000-0000-00000C280000}"/>
    <cellStyle name="Normal 2 62 2 12" xfId="6929" xr:uid="{00000000-0005-0000-0000-00000D280000}"/>
    <cellStyle name="Normal 2 62 2 12 2" xfId="24680" xr:uid="{00000000-0005-0000-0000-00000E280000}"/>
    <cellStyle name="Normal 2 62 2 13" xfId="6930" xr:uid="{00000000-0005-0000-0000-00000F280000}"/>
    <cellStyle name="Normal 2 62 2 13 2" xfId="24681" xr:uid="{00000000-0005-0000-0000-000010280000}"/>
    <cellStyle name="Normal 2 62 2 14" xfId="6931" xr:uid="{00000000-0005-0000-0000-000011280000}"/>
    <cellStyle name="Normal 2 62 2 14 2" xfId="24682" xr:uid="{00000000-0005-0000-0000-000012280000}"/>
    <cellStyle name="Normal 2 62 2 15" xfId="6932" xr:uid="{00000000-0005-0000-0000-000013280000}"/>
    <cellStyle name="Normal 2 62 2 15 2" xfId="24683" xr:uid="{00000000-0005-0000-0000-000014280000}"/>
    <cellStyle name="Normal 2 62 2 16" xfId="24677" xr:uid="{00000000-0005-0000-0000-000015280000}"/>
    <cellStyle name="Normal 2 62 2 2" xfId="6933" xr:uid="{00000000-0005-0000-0000-000016280000}"/>
    <cellStyle name="Normal 2 62 2 2 10" xfId="6934" xr:uid="{00000000-0005-0000-0000-000017280000}"/>
    <cellStyle name="Normal 2 62 2 2 10 2" xfId="24685" xr:uid="{00000000-0005-0000-0000-000018280000}"/>
    <cellStyle name="Normal 2 62 2 2 11" xfId="6935" xr:uid="{00000000-0005-0000-0000-000019280000}"/>
    <cellStyle name="Normal 2 62 2 2 11 2" xfId="24686" xr:uid="{00000000-0005-0000-0000-00001A280000}"/>
    <cellStyle name="Normal 2 62 2 2 12" xfId="6936" xr:uid="{00000000-0005-0000-0000-00001B280000}"/>
    <cellStyle name="Normal 2 62 2 2 12 2" xfId="24687" xr:uid="{00000000-0005-0000-0000-00001C280000}"/>
    <cellStyle name="Normal 2 62 2 2 13" xfId="6937" xr:uid="{00000000-0005-0000-0000-00001D280000}"/>
    <cellStyle name="Normal 2 62 2 2 13 2" xfId="24688" xr:uid="{00000000-0005-0000-0000-00001E280000}"/>
    <cellStyle name="Normal 2 62 2 2 14" xfId="6938" xr:uid="{00000000-0005-0000-0000-00001F280000}"/>
    <cellStyle name="Normal 2 62 2 2 14 2" xfId="24689" xr:uid="{00000000-0005-0000-0000-000020280000}"/>
    <cellStyle name="Normal 2 62 2 2 15" xfId="24684" xr:uid="{00000000-0005-0000-0000-000021280000}"/>
    <cellStyle name="Normal 2 62 2 2 2" xfId="6939" xr:uid="{00000000-0005-0000-0000-000022280000}"/>
    <cellStyle name="Normal 2 62 2 2 2 2" xfId="24690" xr:uid="{00000000-0005-0000-0000-000023280000}"/>
    <cellStyle name="Normal 2 62 2 2 3" xfId="6940" xr:uid="{00000000-0005-0000-0000-000024280000}"/>
    <cellStyle name="Normal 2 62 2 2 3 2" xfId="24691" xr:uid="{00000000-0005-0000-0000-000025280000}"/>
    <cellStyle name="Normal 2 62 2 2 4" xfId="6941" xr:uid="{00000000-0005-0000-0000-000026280000}"/>
    <cellStyle name="Normal 2 62 2 2 4 2" xfId="24692" xr:uid="{00000000-0005-0000-0000-000027280000}"/>
    <cellStyle name="Normal 2 62 2 2 5" xfId="6942" xr:uid="{00000000-0005-0000-0000-000028280000}"/>
    <cellStyle name="Normal 2 62 2 2 5 2" xfId="24693" xr:uid="{00000000-0005-0000-0000-000029280000}"/>
    <cellStyle name="Normal 2 62 2 2 6" xfId="6943" xr:uid="{00000000-0005-0000-0000-00002A280000}"/>
    <cellStyle name="Normal 2 62 2 2 6 2" xfId="24694" xr:uid="{00000000-0005-0000-0000-00002B280000}"/>
    <cellStyle name="Normal 2 62 2 2 7" xfId="6944" xr:uid="{00000000-0005-0000-0000-00002C280000}"/>
    <cellStyle name="Normal 2 62 2 2 7 2" xfId="24695" xr:uid="{00000000-0005-0000-0000-00002D280000}"/>
    <cellStyle name="Normal 2 62 2 2 8" xfId="6945" xr:uid="{00000000-0005-0000-0000-00002E280000}"/>
    <cellStyle name="Normal 2 62 2 2 8 2" xfId="24696" xr:uid="{00000000-0005-0000-0000-00002F280000}"/>
    <cellStyle name="Normal 2 62 2 2 9" xfId="6946" xr:uid="{00000000-0005-0000-0000-000030280000}"/>
    <cellStyle name="Normal 2 62 2 2 9 2" xfId="24697" xr:uid="{00000000-0005-0000-0000-000031280000}"/>
    <cellStyle name="Normal 2 62 2 3" xfId="6947" xr:uid="{00000000-0005-0000-0000-000032280000}"/>
    <cellStyle name="Normal 2 62 2 3 2" xfId="24698" xr:uid="{00000000-0005-0000-0000-000033280000}"/>
    <cellStyle name="Normal 2 62 2 4" xfId="6948" xr:uid="{00000000-0005-0000-0000-000034280000}"/>
    <cellStyle name="Normal 2 62 2 4 2" xfId="24699" xr:uid="{00000000-0005-0000-0000-000035280000}"/>
    <cellStyle name="Normal 2 62 2 5" xfId="6949" xr:uid="{00000000-0005-0000-0000-000036280000}"/>
    <cellStyle name="Normal 2 62 2 5 2" xfId="24700" xr:uid="{00000000-0005-0000-0000-000037280000}"/>
    <cellStyle name="Normal 2 62 2 6" xfId="6950" xr:uid="{00000000-0005-0000-0000-000038280000}"/>
    <cellStyle name="Normal 2 62 2 6 2" xfId="24701" xr:uid="{00000000-0005-0000-0000-000039280000}"/>
    <cellStyle name="Normal 2 62 2 7" xfId="6951" xr:uid="{00000000-0005-0000-0000-00003A280000}"/>
    <cellStyle name="Normal 2 62 2 7 2" xfId="24702" xr:uid="{00000000-0005-0000-0000-00003B280000}"/>
    <cellStyle name="Normal 2 62 2 8" xfId="6952" xr:uid="{00000000-0005-0000-0000-00003C280000}"/>
    <cellStyle name="Normal 2 62 2 8 2" xfId="24703" xr:uid="{00000000-0005-0000-0000-00003D280000}"/>
    <cellStyle name="Normal 2 62 2 9" xfId="6953" xr:uid="{00000000-0005-0000-0000-00003E280000}"/>
    <cellStyle name="Normal 2 62 2 9 2" xfId="24704" xr:uid="{00000000-0005-0000-0000-00003F280000}"/>
    <cellStyle name="Normal 2 62 20" xfId="6954" xr:uid="{00000000-0005-0000-0000-000040280000}"/>
    <cellStyle name="Normal 2 62 20 2" xfId="24705" xr:uid="{00000000-0005-0000-0000-000041280000}"/>
    <cellStyle name="Normal 2 62 21" xfId="6955" xr:uid="{00000000-0005-0000-0000-000042280000}"/>
    <cellStyle name="Normal 2 62 21 2" xfId="24706" xr:uid="{00000000-0005-0000-0000-000043280000}"/>
    <cellStyle name="Normal 2 62 22" xfId="6956" xr:uid="{00000000-0005-0000-0000-000044280000}"/>
    <cellStyle name="Normal 2 62 22 2" xfId="24707" xr:uid="{00000000-0005-0000-0000-000045280000}"/>
    <cellStyle name="Normal 2 62 23" xfId="6957" xr:uid="{00000000-0005-0000-0000-000046280000}"/>
    <cellStyle name="Normal 2 62 23 2" xfId="24708" xr:uid="{00000000-0005-0000-0000-000047280000}"/>
    <cellStyle name="Normal 2 62 24" xfId="24653" xr:uid="{00000000-0005-0000-0000-000048280000}"/>
    <cellStyle name="Normal 2 62 3" xfId="6958" xr:uid="{00000000-0005-0000-0000-000049280000}"/>
    <cellStyle name="Normal 2 62 3 10" xfId="6959" xr:uid="{00000000-0005-0000-0000-00004A280000}"/>
    <cellStyle name="Normal 2 62 3 10 2" xfId="24710" xr:uid="{00000000-0005-0000-0000-00004B280000}"/>
    <cellStyle name="Normal 2 62 3 11" xfId="6960" xr:uid="{00000000-0005-0000-0000-00004C280000}"/>
    <cellStyle name="Normal 2 62 3 11 2" xfId="24711" xr:uid="{00000000-0005-0000-0000-00004D280000}"/>
    <cellStyle name="Normal 2 62 3 12" xfId="6961" xr:uid="{00000000-0005-0000-0000-00004E280000}"/>
    <cellStyle name="Normal 2 62 3 12 2" xfId="24712" xr:uid="{00000000-0005-0000-0000-00004F280000}"/>
    <cellStyle name="Normal 2 62 3 13" xfId="6962" xr:uid="{00000000-0005-0000-0000-000050280000}"/>
    <cellStyle name="Normal 2 62 3 13 2" xfId="24713" xr:uid="{00000000-0005-0000-0000-000051280000}"/>
    <cellStyle name="Normal 2 62 3 14" xfId="6963" xr:uid="{00000000-0005-0000-0000-000052280000}"/>
    <cellStyle name="Normal 2 62 3 14 2" xfId="24714" xr:uid="{00000000-0005-0000-0000-000053280000}"/>
    <cellStyle name="Normal 2 62 3 15" xfId="6964" xr:uid="{00000000-0005-0000-0000-000054280000}"/>
    <cellStyle name="Normal 2 62 3 15 2" xfId="24715" xr:uid="{00000000-0005-0000-0000-000055280000}"/>
    <cellStyle name="Normal 2 62 3 16" xfId="24709" xr:uid="{00000000-0005-0000-0000-000056280000}"/>
    <cellStyle name="Normal 2 62 3 2" xfId="6965" xr:uid="{00000000-0005-0000-0000-000057280000}"/>
    <cellStyle name="Normal 2 62 3 2 10" xfId="6966" xr:uid="{00000000-0005-0000-0000-000058280000}"/>
    <cellStyle name="Normal 2 62 3 2 10 2" xfId="24717" xr:uid="{00000000-0005-0000-0000-000059280000}"/>
    <cellStyle name="Normal 2 62 3 2 11" xfId="6967" xr:uid="{00000000-0005-0000-0000-00005A280000}"/>
    <cellStyle name="Normal 2 62 3 2 11 2" xfId="24718" xr:uid="{00000000-0005-0000-0000-00005B280000}"/>
    <cellStyle name="Normal 2 62 3 2 12" xfId="6968" xr:uid="{00000000-0005-0000-0000-00005C280000}"/>
    <cellStyle name="Normal 2 62 3 2 12 2" xfId="24719" xr:uid="{00000000-0005-0000-0000-00005D280000}"/>
    <cellStyle name="Normal 2 62 3 2 13" xfId="6969" xr:uid="{00000000-0005-0000-0000-00005E280000}"/>
    <cellStyle name="Normal 2 62 3 2 13 2" xfId="24720" xr:uid="{00000000-0005-0000-0000-00005F280000}"/>
    <cellStyle name="Normal 2 62 3 2 14" xfId="6970" xr:uid="{00000000-0005-0000-0000-000060280000}"/>
    <cellStyle name="Normal 2 62 3 2 14 2" xfId="24721" xr:uid="{00000000-0005-0000-0000-000061280000}"/>
    <cellStyle name="Normal 2 62 3 2 15" xfId="24716" xr:uid="{00000000-0005-0000-0000-000062280000}"/>
    <cellStyle name="Normal 2 62 3 2 2" xfId="6971" xr:uid="{00000000-0005-0000-0000-000063280000}"/>
    <cellStyle name="Normal 2 62 3 2 2 2" xfId="24722" xr:uid="{00000000-0005-0000-0000-000064280000}"/>
    <cellStyle name="Normal 2 62 3 2 3" xfId="6972" xr:uid="{00000000-0005-0000-0000-000065280000}"/>
    <cellStyle name="Normal 2 62 3 2 3 2" xfId="24723" xr:uid="{00000000-0005-0000-0000-000066280000}"/>
    <cellStyle name="Normal 2 62 3 2 4" xfId="6973" xr:uid="{00000000-0005-0000-0000-000067280000}"/>
    <cellStyle name="Normal 2 62 3 2 4 2" xfId="24724" xr:uid="{00000000-0005-0000-0000-000068280000}"/>
    <cellStyle name="Normal 2 62 3 2 5" xfId="6974" xr:uid="{00000000-0005-0000-0000-000069280000}"/>
    <cellStyle name="Normal 2 62 3 2 5 2" xfId="24725" xr:uid="{00000000-0005-0000-0000-00006A280000}"/>
    <cellStyle name="Normal 2 62 3 2 6" xfId="6975" xr:uid="{00000000-0005-0000-0000-00006B280000}"/>
    <cellStyle name="Normal 2 62 3 2 6 2" xfId="24726" xr:uid="{00000000-0005-0000-0000-00006C280000}"/>
    <cellStyle name="Normal 2 62 3 2 7" xfId="6976" xr:uid="{00000000-0005-0000-0000-00006D280000}"/>
    <cellStyle name="Normal 2 62 3 2 7 2" xfId="24727" xr:uid="{00000000-0005-0000-0000-00006E280000}"/>
    <cellStyle name="Normal 2 62 3 2 8" xfId="6977" xr:uid="{00000000-0005-0000-0000-00006F280000}"/>
    <cellStyle name="Normal 2 62 3 2 8 2" xfId="24728" xr:uid="{00000000-0005-0000-0000-000070280000}"/>
    <cellStyle name="Normal 2 62 3 2 9" xfId="6978" xr:uid="{00000000-0005-0000-0000-000071280000}"/>
    <cellStyle name="Normal 2 62 3 2 9 2" xfId="24729" xr:uid="{00000000-0005-0000-0000-000072280000}"/>
    <cellStyle name="Normal 2 62 3 3" xfId="6979" xr:uid="{00000000-0005-0000-0000-000073280000}"/>
    <cellStyle name="Normal 2 62 3 3 2" xfId="24730" xr:uid="{00000000-0005-0000-0000-000074280000}"/>
    <cellStyle name="Normal 2 62 3 4" xfId="6980" xr:uid="{00000000-0005-0000-0000-000075280000}"/>
    <cellStyle name="Normal 2 62 3 4 2" xfId="24731" xr:uid="{00000000-0005-0000-0000-000076280000}"/>
    <cellStyle name="Normal 2 62 3 5" xfId="6981" xr:uid="{00000000-0005-0000-0000-000077280000}"/>
    <cellStyle name="Normal 2 62 3 5 2" xfId="24732" xr:uid="{00000000-0005-0000-0000-000078280000}"/>
    <cellStyle name="Normal 2 62 3 6" xfId="6982" xr:uid="{00000000-0005-0000-0000-000079280000}"/>
    <cellStyle name="Normal 2 62 3 6 2" xfId="24733" xr:uid="{00000000-0005-0000-0000-00007A280000}"/>
    <cellStyle name="Normal 2 62 3 7" xfId="6983" xr:uid="{00000000-0005-0000-0000-00007B280000}"/>
    <cellStyle name="Normal 2 62 3 7 2" xfId="24734" xr:uid="{00000000-0005-0000-0000-00007C280000}"/>
    <cellStyle name="Normal 2 62 3 8" xfId="6984" xr:uid="{00000000-0005-0000-0000-00007D280000}"/>
    <cellStyle name="Normal 2 62 3 8 2" xfId="24735" xr:uid="{00000000-0005-0000-0000-00007E280000}"/>
    <cellStyle name="Normal 2 62 3 9" xfId="6985" xr:uid="{00000000-0005-0000-0000-00007F280000}"/>
    <cellStyle name="Normal 2 62 3 9 2" xfId="24736" xr:uid="{00000000-0005-0000-0000-000080280000}"/>
    <cellStyle name="Normal 2 62 4" xfId="6986" xr:uid="{00000000-0005-0000-0000-000081280000}"/>
    <cellStyle name="Normal 2 62 4 10" xfId="6987" xr:uid="{00000000-0005-0000-0000-000082280000}"/>
    <cellStyle name="Normal 2 62 4 10 2" xfId="24738" xr:uid="{00000000-0005-0000-0000-000083280000}"/>
    <cellStyle name="Normal 2 62 4 11" xfId="6988" xr:uid="{00000000-0005-0000-0000-000084280000}"/>
    <cellStyle name="Normal 2 62 4 11 2" xfId="24739" xr:uid="{00000000-0005-0000-0000-000085280000}"/>
    <cellStyle name="Normal 2 62 4 12" xfId="6989" xr:uid="{00000000-0005-0000-0000-000086280000}"/>
    <cellStyle name="Normal 2 62 4 12 2" xfId="24740" xr:uid="{00000000-0005-0000-0000-000087280000}"/>
    <cellStyle name="Normal 2 62 4 13" xfId="6990" xr:uid="{00000000-0005-0000-0000-000088280000}"/>
    <cellStyle name="Normal 2 62 4 13 2" xfId="24741" xr:uid="{00000000-0005-0000-0000-000089280000}"/>
    <cellStyle name="Normal 2 62 4 14" xfId="6991" xr:uid="{00000000-0005-0000-0000-00008A280000}"/>
    <cellStyle name="Normal 2 62 4 14 2" xfId="24742" xr:uid="{00000000-0005-0000-0000-00008B280000}"/>
    <cellStyle name="Normal 2 62 4 15" xfId="6992" xr:uid="{00000000-0005-0000-0000-00008C280000}"/>
    <cellStyle name="Normal 2 62 4 15 2" xfId="24743" xr:uid="{00000000-0005-0000-0000-00008D280000}"/>
    <cellStyle name="Normal 2 62 4 16" xfId="24737" xr:uid="{00000000-0005-0000-0000-00008E280000}"/>
    <cellStyle name="Normal 2 62 4 2" xfId="6993" xr:uid="{00000000-0005-0000-0000-00008F280000}"/>
    <cellStyle name="Normal 2 62 4 2 10" xfId="6994" xr:uid="{00000000-0005-0000-0000-000090280000}"/>
    <cellStyle name="Normal 2 62 4 2 10 2" xfId="24745" xr:uid="{00000000-0005-0000-0000-000091280000}"/>
    <cellStyle name="Normal 2 62 4 2 11" xfId="6995" xr:uid="{00000000-0005-0000-0000-000092280000}"/>
    <cellStyle name="Normal 2 62 4 2 11 2" xfId="24746" xr:uid="{00000000-0005-0000-0000-000093280000}"/>
    <cellStyle name="Normal 2 62 4 2 12" xfId="6996" xr:uid="{00000000-0005-0000-0000-000094280000}"/>
    <cellStyle name="Normal 2 62 4 2 12 2" xfId="24747" xr:uid="{00000000-0005-0000-0000-000095280000}"/>
    <cellStyle name="Normal 2 62 4 2 13" xfId="6997" xr:uid="{00000000-0005-0000-0000-000096280000}"/>
    <cellStyle name="Normal 2 62 4 2 13 2" xfId="24748" xr:uid="{00000000-0005-0000-0000-000097280000}"/>
    <cellStyle name="Normal 2 62 4 2 14" xfId="6998" xr:uid="{00000000-0005-0000-0000-000098280000}"/>
    <cellStyle name="Normal 2 62 4 2 14 2" xfId="24749" xr:uid="{00000000-0005-0000-0000-000099280000}"/>
    <cellStyle name="Normal 2 62 4 2 15" xfId="24744" xr:uid="{00000000-0005-0000-0000-00009A280000}"/>
    <cellStyle name="Normal 2 62 4 2 2" xfId="6999" xr:uid="{00000000-0005-0000-0000-00009B280000}"/>
    <cellStyle name="Normal 2 62 4 2 2 2" xfId="24750" xr:uid="{00000000-0005-0000-0000-00009C280000}"/>
    <cellStyle name="Normal 2 62 4 2 3" xfId="7000" xr:uid="{00000000-0005-0000-0000-00009D280000}"/>
    <cellStyle name="Normal 2 62 4 2 3 2" xfId="24751" xr:uid="{00000000-0005-0000-0000-00009E280000}"/>
    <cellStyle name="Normal 2 62 4 2 4" xfId="7001" xr:uid="{00000000-0005-0000-0000-00009F280000}"/>
    <cellStyle name="Normal 2 62 4 2 4 2" xfId="24752" xr:uid="{00000000-0005-0000-0000-0000A0280000}"/>
    <cellStyle name="Normal 2 62 4 2 5" xfId="7002" xr:uid="{00000000-0005-0000-0000-0000A1280000}"/>
    <cellStyle name="Normal 2 62 4 2 5 2" xfId="24753" xr:uid="{00000000-0005-0000-0000-0000A2280000}"/>
    <cellStyle name="Normal 2 62 4 2 6" xfId="7003" xr:uid="{00000000-0005-0000-0000-0000A3280000}"/>
    <cellStyle name="Normal 2 62 4 2 6 2" xfId="24754" xr:uid="{00000000-0005-0000-0000-0000A4280000}"/>
    <cellStyle name="Normal 2 62 4 2 7" xfId="7004" xr:uid="{00000000-0005-0000-0000-0000A5280000}"/>
    <cellStyle name="Normal 2 62 4 2 7 2" xfId="24755" xr:uid="{00000000-0005-0000-0000-0000A6280000}"/>
    <cellStyle name="Normal 2 62 4 2 8" xfId="7005" xr:uid="{00000000-0005-0000-0000-0000A7280000}"/>
    <cellStyle name="Normal 2 62 4 2 8 2" xfId="24756" xr:uid="{00000000-0005-0000-0000-0000A8280000}"/>
    <cellStyle name="Normal 2 62 4 2 9" xfId="7006" xr:uid="{00000000-0005-0000-0000-0000A9280000}"/>
    <cellStyle name="Normal 2 62 4 2 9 2" xfId="24757" xr:uid="{00000000-0005-0000-0000-0000AA280000}"/>
    <cellStyle name="Normal 2 62 4 3" xfId="7007" xr:uid="{00000000-0005-0000-0000-0000AB280000}"/>
    <cellStyle name="Normal 2 62 4 3 2" xfId="24758" xr:uid="{00000000-0005-0000-0000-0000AC280000}"/>
    <cellStyle name="Normal 2 62 4 4" xfId="7008" xr:uid="{00000000-0005-0000-0000-0000AD280000}"/>
    <cellStyle name="Normal 2 62 4 4 2" xfId="24759" xr:uid="{00000000-0005-0000-0000-0000AE280000}"/>
    <cellStyle name="Normal 2 62 4 5" xfId="7009" xr:uid="{00000000-0005-0000-0000-0000AF280000}"/>
    <cellStyle name="Normal 2 62 4 5 2" xfId="24760" xr:uid="{00000000-0005-0000-0000-0000B0280000}"/>
    <cellStyle name="Normal 2 62 4 6" xfId="7010" xr:uid="{00000000-0005-0000-0000-0000B1280000}"/>
    <cellStyle name="Normal 2 62 4 6 2" xfId="24761" xr:uid="{00000000-0005-0000-0000-0000B2280000}"/>
    <cellStyle name="Normal 2 62 4 7" xfId="7011" xr:uid="{00000000-0005-0000-0000-0000B3280000}"/>
    <cellStyle name="Normal 2 62 4 7 2" xfId="24762" xr:uid="{00000000-0005-0000-0000-0000B4280000}"/>
    <cellStyle name="Normal 2 62 4 8" xfId="7012" xr:uid="{00000000-0005-0000-0000-0000B5280000}"/>
    <cellStyle name="Normal 2 62 4 8 2" xfId="24763" xr:uid="{00000000-0005-0000-0000-0000B6280000}"/>
    <cellStyle name="Normal 2 62 4 9" xfId="7013" xr:uid="{00000000-0005-0000-0000-0000B7280000}"/>
    <cellStyle name="Normal 2 62 4 9 2" xfId="24764" xr:uid="{00000000-0005-0000-0000-0000B8280000}"/>
    <cellStyle name="Normal 2 62 5" xfId="7014" xr:uid="{00000000-0005-0000-0000-0000B9280000}"/>
    <cellStyle name="Normal 2 62 5 10" xfId="7015" xr:uid="{00000000-0005-0000-0000-0000BA280000}"/>
    <cellStyle name="Normal 2 62 5 10 2" xfId="24766" xr:uid="{00000000-0005-0000-0000-0000BB280000}"/>
    <cellStyle name="Normal 2 62 5 11" xfId="7016" xr:uid="{00000000-0005-0000-0000-0000BC280000}"/>
    <cellStyle name="Normal 2 62 5 11 2" xfId="24767" xr:uid="{00000000-0005-0000-0000-0000BD280000}"/>
    <cellStyle name="Normal 2 62 5 12" xfId="7017" xr:uid="{00000000-0005-0000-0000-0000BE280000}"/>
    <cellStyle name="Normal 2 62 5 12 2" xfId="24768" xr:uid="{00000000-0005-0000-0000-0000BF280000}"/>
    <cellStyle name="Normal 2 62 5 13" xfId="7018" xr:uid="{00000000-0005-0000-0000-0000C0280000}"/>
    <cellStyle name="Normal 2 62 5 13 2" xfId="24769" xr:uid="{00000000-0005-0000-0000-0000C1280000}"/>
    <cellStyle name="Normal 2 62 5 14" xfId="7019" xr:uid="{00000000-0005-0000-0000-0000C2280000}"/>
    <cellStyle name="Normal 2 62 5 14 2" xfId="24770" xr:uid="{00000000-0005-0000-0000-0000C3280000}"/>
    <cellStyle name="Normal 2 62 5 15" xfId="24765" xr:uid="{00000000-0005-0000-0000-0000C4280000}"/>
    <cellStyle name="Normal 2 62 5 2" xfId="7020" xr:uid="{00000000-0005-0000-0000-0000C5280000}"/>
    <cellStyle name="Normal 2 62 5 2 2" xfId="24771" xr:uid="{00000000-0005-0000-0000-0000C6280000}"/>
    <cellStyle name="Normal 2 62 5 3" xfId="7021" xr:uid="{00000000-0005-0000-0000-0000C7280000}"/>
    <cellStyle name="Normal 2 62 5 3 2" xfId="24772" xr:uid="{00000000-0005-0000-0000-0000C8280000}"/>
    <cellStyle name="Normal 2 62 5 4" xfId="7022" xr:uid="{00000000-0005-0000-0000-0000C9280000}"/>
    <cellStyle name="Normal 2 62 5 4 2" xfId="24773" xr:uid="{00000000-0005-0000-0000-0000CA280000}"/>
    <cellStyle name="Normal 2 62 5 5" xfId="7023" xr:uid="{00000000-0005-0000-0000-0000CB280000}"/>
    <cellStyle name="Normal 2 62 5 5 2" xfId="24774" xr:uid="{00000000-0005-0000-0000-0000CC280000}"/>
    <cellStyle name="Normal 2 62 5 6" xfId="7024" xr:uid="{00000000-0005-0000-0000-0000CD280000}"/>
    <cellStyle name="Normal 2 62 5 6 2" xfId="24775" xr:uid="{00000000-0005-0000-0000-0000CE280000}"/>
    <cellStyle name="Normal 2 62 5 7" xfId="7025" xr:uid="{00000000-0005-0000-0000-0000CF280000}"/>
    <cellStyle name="Normal 2 62 5 7 2" xfId="24776" xr:uid="{00000000-0005-0000-0000-0000D0280000}"/>
    <cellStyle name="Normal 2 62 5 8" xfId="7026" xr:uid="{00000000-0005-0000-0000-0000D1280000}"/>
    <cellStyle name="Normal 2 62 5 8 2" xfId="24777" xr:uid="{00000000-0005-0000-0000-0000D2280000}"/>
    <cellStyle name="Normal 2 62 5 9" xfId="7027" xr:uid="{00000000-0005-0000-0000-0000D3280000}"/>
    <cellStyle name="Normal 2 62 5 9 2" xfId="24778" xr:uid="{00000000-0005-0000-0000-0000D4280000}"/>
    <cellStyle name="Normal 2 62 6" xfId="7028" xr:uid="{00000000-0005-0000-0000-0000D5280000}"/>
    <cellStyle name="Normal 2 62 6 10" xfId="7029" xr:uid="{00000000-0005-0000-0000-0000D6280000}"/>
    <cellStyle name="Normal 2 62 6 10 2" xfId="24780" xr:uid="{00000000-0005-0000-0000-0000D7280000}"/>
    <cellStyle name="Normal 2 62 6 11" xfId="7030" xr:uid="{00000000-0005-0000-0000-0000D8280000}"/>
    <cellStyle name="Normal 2 62 6 11 2" xfId="24781" xr:uid="{00000000-0005-0000-0000-0000D9280000}"/>
    <cellStyle name="Normal 2 62 6 12" xfId="7031" xr:uid="{00000000-0005-0000-0000-0000DA280000}"/>
    <cellStyle name="Normal 2 62 6 12 2" xfId="24782" xr:uid="{00000000-0005-0000-0000-0000DB280000}"/>
    <cellStyle name="Normal 2 62 6 13" xfId="7032" xr:uid="{00000000-0005-0000-0000-0000DC280000}"/>
    <cellStyle name="Normal 2 62 6 13 2" xfId="24783" xr:uid="{00000000-0005-0000-0000-0000DD280000}"/>
    <cellStyle name="Normal 2 62 6 14" xfId="7033" xr:uid="{00000000-0005-0000-0000-0000DE280000}"/>
    <cellStyle name="Normal 2 62 6 14 2" xfId="24784" xr:uid="{00000000-0005-0000-0000-0000DF280000}"/>
    <cellStyle name="Normal 2 62 6 15" xfId="24779" xr:uid="{00000000-0005-0000-0000-0000E0280000}"/>
    <cellStyle name="Normal 2 62 6 2" xfId="7034" xr:uid="{00000000-0005-0000-0000-0000E1280000}"/>
    <cellStyle name="Normal 2 62 6 2 2" xfId="24785" xr:uid="{00000000-0005-0000-0000-0000E2280000}"/>
    <cellStyle name="Normal 2 62 6 3" xfId="7035" xr:uid="{00000000-0005-0000-0000-0000E3280000}"/>
    <cellStyle name="Normal 2 62 6 3 2" xfId="24786" xr:uid="{00000000-0005-0000-0000-0000E4280000}"/>
    <cellStyle name="Normal 2 62 6 4" xfId="7036" xr:uid="{00000000-0005-0000-0000-0000E5280000}"/>
    <cellStyle name="Normal 2 62 6 4 2" xfId="24787" xr:uid="{00000000-0005-0000-0000-0000E6280000}"/>
    <cellStyle name="Normal 2 62 6 5" xfId="7037" xr:uid="{00000000-0005-0000-0000-0000E7280000}"/>
    <cellStyle name="Normal 2 62 6 5 2" xfId="24788" xr:uid="{00000000-0005-0000-0000-0000E8280000}"/>
    <cellStyle name="Normal 2 62 6 6" xfId="7038" xr:uid="{00000000-0005-0000-0000-0000E9280000}"/>
    <cellStyle name="Normal 2 62 6 6 2" xfId="24789" xr:uid="{00000000-0005-0000-0000-0000EA280000}"/>
    <cellStyle name="Normal 2 62 6 7" xfId="7039" xr:uid="{00000000-0005-0000-0000-0000EB280000}"/>
    <cellStyle name="Normal 2 62 6 7 2" xfId="24790" xr:uid="{00000000-0005-0000-0000-0000EC280000}"/>
    <cellStyle name="Normal 2 62 6 8" xfId="7040" xr:uid="{00000000-0005-0000-0000-0000ED280000}"/>
    <cellStyle name="Normal 2 62 6 8 2" xfId="24791" xr:uid="{00000000-0005-0000-0000-0000EE280000}"/>
    <cellStyle name="Normal 2 62 6 9" xfId="7041" xr:uid="{00000000-0005-0000-0000-0000EF280000}"/>
    <cellStyle name="Normal 2 62 6 9 2" xfId="24792" xr:uid="{00000000-0005-0000-0000-0000F0280000}"/>
    <cellStyle name="Normal 2 62 7" xfId="7042" xr:uid="{00000000-0005-0000-0000-0000F1280000}"/>
    <cellStyle name="Normal 2 62 7 10" xfId="7043" xr:uid="{00000000-0005-0000-0000-0000F2280000}"/>
    <cellStyle name="Normal 2 62 7 10 2" xfId="24794" xr:uid="{00000000-0005-0000-0000-0000F3280000}"/>
    <cellStyle name="Normal 2 62 7 11" xfId="7044" xr:uid="{00000000-0005-0000-0000-0000F4280000}"/>
    <cellStyle name="Normal 2 62 7 11 2" xfId="24795" xr:uid="{00000000-0005-0000-0000-0000F5280000}"/>
    <cellStyle name="Normal 2 62 7 12" xfId="7045" xr:uid="{00000000-0005-0000-0000-0000F6280000}"/>
    <cellStyle name="Normal 2 62 7 12 2" xfId="24796" xr:uid="{00000000-0005-0000-0000-0000F7280000}"/>
    <cellStyle name="Normal 2 62 7 13" xfId="7046" xr:uid="{00000000-0005-0000-0000-0000F8280000}"/>
    <cellStyle name="Normal 2 62 7 13 2" xfId="24797" xr:uid="{00000000-0005-0000-0000-0000F9280000}"/>
    <cellStyle name="Normal 2 62 7 14" xfId="7047" xr:uid="{00000000-0005-0000-0000-0000FA280000}"/>
    <cellStyle name="Normal 2 62 7 14 2" xfId="24798" xr:uid="{00000000-0005-0000-0000-0000FB280000}"/>
    <cellStyle name="Normal 2 62 7 15" xfId="24793" xr:uid="{00000000-0005-0000-0000-0000FC280000}"/>
    <cellStyle name="Normal 2 62 7 2" xfId="7048" xr:uid="{00000000-0005-0000-0000-0000FD280000}"/>
    <cellStyle name="Normal 2 62 7 2 2" xfId="24799" xr:uid="{00000000-0005-0000-0000-0000FE280000}"/>
    <cellStyle name="Normal 2 62 7 3" xfId="7049" xr:uid="{00000000-0005-0000-0000-0000FF280000}"/>
    <cellStyle name="Normal 2 62 7 3 2" xfId="24800" xr:uid="{00000000-0005-0000-0000-000000290000}"/>
    <cellStyle name="Normal 2 62 7 4" xfId="7050" xr:uid="{00000000-0005-0000-0000-000001290000}"/>
    <cellStyle name="Normal 2 62 7 4 2" xfId="24801" xr:uid="{00000000-0005-0000-0000-000002290000}"/>
    <cellStyle name="Normal 2 62 7 5" xfId="7051" xr:uid="{00000000-0005-0000-0000-000003290000}"/>
    <cellStyle name="Normal 2 62 7 5 2" xfId="24802" xr:uid="{00000000-0005-0000-0000-000004290000}"/>
    <cellStyle name="Normal 2 62 7 6" xfId="7052" xr:uid="{00000000-0005-0000-0000-000005290000}"/>
    <cellStyle name="Normal 2 62 7 6 2" xfId="24803" xr:uid="{00000000-0005-0000-0000-000006290000}"/>
    <cellStyle name="Normal 2 62 7 7" xfId="7053" xr:uid="{00000000-0005-0000-0000-000007290000}"/>
    <cellStyle name="Normal 2 62 7 7 2" xfId="24804" xr:uid="{00000000-0005-0000-0000-000008290000}"/>
    <cellStyle name="Normal 2 62 7 8" xfId="7054" xr:uid="{00000000-0005-0000-0000-000009290000}"/>
    <cellStyle name="Normal 2 62 7 8 2" xfId="24805" xr:uid="{00000000-0005-0000-0000-00000A290000}"/>
    <cellStyle name="Normal 2 62 7 9" xfId="7055" xr:uid="{00000000-0005-0000-0000-00000B290000}"/>
    <cellStyle name="Normal 2 62 7 9 2" xfId="24806" xr:uid="{00000000-0005-0000-0000-00000C290000}"/>
    <cellStyle name="Normal 2 62 8" xfId="7056" xr:uid="{00000000-0005-0000-0000-00000D290000}"/>
    <cellStyle name="Normal 2 62 8 10" xfId="7057" xr:uid="{00000000-0005-0000-0000-00000E290000}"/>
    <cellStyle name="Normal 2 62 8 10 2" xfId="24808" xr:uid="{00000000-0005-0000-0000-00000F290000}"/>
    <cellStyle name="Normal 2 62 8 11" xfId="7058" xr:uid="{00000000-0005-0000-0000-000010290000}"/>
    <cellStyle name="Normal 2 62 8 11 2" xfId="24809" xr:uid="{00000000-0005-0000-0000-000011290000}"/>
    <cellStyle name="Normal 2 62 8 12" xfId="7059" xr:uid="{00000000-0005-0000-0000-000012290000}"/>
    <cellStyle name="Normal 2 62 8 12 2" xfId="24810" xr:uid="{00000000-0005-0000-0000-000013290000}"/>
    <cellStyle name="Normal 2 62 8 13" xfId="7060" xr:uid="{00000000-0005-0000-0000-000014290000}"/>
    <cellStyle name="Normal 2 62 8 13 2" xfId="24811" xr:uid="{00000000-0005-0000-0000-000015290000}"/>
    <cellStyle name="Normal 2 62 8 14" xfId="7061" xr:uid="{00000000-0005-0000-0000-000016290000}"/>
    <cellStyle name="Normal 2 62 8 14 2" xfId="24812" xr:uid="{00000000-0005-0000-0000-000017290000}"/>
    <cellStyle name="Normal 2 62 8 15" xfId="24807" xr:uid="{00000000-0005-0000-0000-000018290000}"/>
    <cellStyle name="Normal 2 62 8 2" xfId="7062" xr:uid="{00000000-0005-0000-0000-000019290000}"/>
    <cellStyle name="Normal 2 62 8 2 2" xfId="24813" xr:uid="{00000000-0005-0000-0000-00001A290000}"/>
    <cellStyle name="Normal 2 62 8 3" xfId="7063" xr:uid="{00000000-0005-0000-0000-00001B290000}"/>
    <cellStyle name="Normal 2 62 8 3 2" xfId="24814" xr:uid="{00000000-0005-0000-0000-00001C290000}"/>
    <cellStyle name="Normal 2 62 8 4" xfId="7064" xr:uid="{00000000-0005-0000-0000-00001D290000}"/>
    <cellStyle name="Normal 2 62 8 4 2" xfId="24815" xr:uid="{00000000-0005-0000-0000-00001E290000}"/>
    <cellStyle name="Normal 2 62 8 5" xfId="7065" xr:uid="{00000000-0005-0000-0000-00001F290000}"/>
    <cellStyle name="Normal 2 62 8 5 2" xfId="24816" xr:uid="{00000000-0005-0000-0000-000020290000}"/>
    <cellStyle name="Normal 2 62 8 6" xfId="7066" xr:uid="{00000000-0005-0000-0000-000021290000}"/>
    <cellStyle name="Normal 2 62 8 6 2" xfId="24817" xr:uid="{00000000-0005-0000-0000-000022290000}"/>
    <cellStyle name="Normal 2 62 8 7" xfId="7067" xr:uid="{00000000-0005-0000-0000-000023290000}"/>
    <cellStyle name="Normal 2 62 8 7 2" xfId="24818" xr:uid="{00000000-0005-0000-0000-000024290000}"/>
    <cellStyle name="Normal 2 62 8 8" xfId="7068" xr:uid="{00000000-0005-0000-0000-000025290000}"/>
    <cellStyle name="Normal 2 62 8 8 2" xfId="24819" xr:uid="{00000000-0005-0000-0000-000026290000}"/>
    <cellStyle name="Normal 2 62 8 9" xfId="7069" xr:uid="{00000000-0005-0000-0000-000027290000}"/>
    <cellStyle name="Normal 2 62 8 9 2" xfId="24820" xr:uid="{00000000-0005-0000-0000-000028290000}"/>
    <cellStyle name="Normal 2 62 9" xfId="7070" xr:uid="{00000000-0005-0000-0000-000029290000}"/>
    <cellStyle name="Normal 2 62 9 10" xfId="7071" xr:uid="{00000000-0005-0000-0000-00002A290000}"/>
    <cellStyle name="Normal 2 62 9 10 2" xfId="24822" xr:uid="{00000000-0005-0000-0000-00002B290000}"/>
    <cellStyle name="Normal 2 62 9 11" xfId="7072" xr:uid="{00000000-0005-0000-0000-00002C290000}"/>
    <cellStyle name="Normal 2 62 9 11 2" xfId="24823" xr:uid="{00000000-0005-0000-0000-00002D290000}"/>
    <cellStyle name="Normal 2 62 9 12" xfId="7073" xr:uid="{00000000-0005-0000-0000-00002E290000}"/>
    <cellStyle name="Normal 2 62 9 12 2" xfId="24824" xr:uid="{00000000-0005-0000-0000-00002F290000}"/>
    <cellStyle name="Normal 2 62 9 13" xfId="7074" xr:uid="{00000000-0005-0000-0000-000030290000}"/>
    <cellStyle name="Normal 2 62 9 13 2" xfId="24825" xr:uid="{00000000-0005-0000-0000-000031290000}"/>
    <cellStyle name="Normal 2 62 9 14" xfId="7075" xr:uid="{00000000-0005-0000-0000-000032290000}"/>
    <cellStyle name="Normal 2 62 9 14 2" xfId="24826" xr:uid="{00000000-0005-0000-0000-000033290000}"/>
    <cellStyle name="Normal 2 62 9 15" xfId="24821" xr:uid="{00000000-0005-0000-0000-000034290000}"/>
    <cellStyle name="Normal 2 62 9 2" xfId="7076" xr:uid="{00000000-0005-0000-0000-000035290000}"/>
    <cellStyle name="Normal 2 62 9 2 2" xfId="24827" xr:uid="{00000000-0005-0000-0000-000036290000}"/>
    <cellStyle name="Normal 2 62 9 3" xfId="7077" xr:uid="{00000000-0005-0000-0000-000037290000}"/>
    <cellStyle name="Normal 2 62 9 3 2" xfId="24828" xr:uid="{00000000-0005-0000-0000-000038290000}"/>
    <cellStyle name="Normal 2 62 9 4" xfId="7078" xr:uid="{00000000-0005-0000-0000-000039290000}"/>
    <cellStyle name="Normal 2 62 9 4 2" xfId="24829" xr:uid="{00000000-0005-0000-0000-00003A290000}"/>
    <cellStyle name="Normal 2 62 9 5" xfId="7079" xr:uid="{00000000-0005-0000-0000-00003B290000}"/>
    <cellStyle name="Normal 2 62 9 5 2" xfId="24830" xr:uid="{00000000-0005-0000-0000-00003C290000}"/>
    <cellStyle name="Normal 2 62 9 6" xfId="7080" xr:uid="{00000000-0005-0000-0000-00003D290000}"/>
    <cellStyle name="Normal 2 62 9 6 2" xfId="24831" xr:uid="{00000000-0005-0000-0000-00003E290000}"/>
    <cellStyle name="Normal 2 62 9 7" xfId="7081" xr:uid="{00000000-0005-0000-0000-00003F290000}"/>
    <cellStyle name="Normal 2 62 9 7 2" xfId="24832" xr:uid="{00000000-0005-0000-0000-000040290000}"/>
    <cellStyle name="Normal 2 62 9 8" xfId="7082" xr:uid="{00000000-0005-0000-0000-000041290000}"/>
    <cellStyle name="Normal 2 62 9 8 2" xfId="24833" xr:uid="{00000000-0005-0000-0000-000042290000}"/>
    <cellStyle name="Normal 2 62 9 9" xfId="7083" xr:uid="{00000000-0005-0000-0000-000043290000}"/>
    <cellStyle name="Normal 2 62 9 9 2" xfId="24834" xr:uid="{00000000-0005-0000-0000-000044290000}"/>
    <cellStyle name="Normal 2 63" xfId="7084" xr:uid="{00000000-0005-0000-0000-000045290000}"/>
    <cellStyle name="Normal 2 64" xfId="7085" xr:uid="{00000000-0005-0000-0000-000046290000}"/>
    <cellStyle name="Normal 2 65" xfId="7086" xr:uid="{00000000-0005-0000-0000-000047290000}"/>
    <cellStyle name="Normal 2 66" xfId="7087" xr:uid="{00000000-0005-0000-0000-000048290000}"/>
    <cellStyle name="Normal 2 66 10" xfId="7088" xr:uid="{00000000-0005-0000-0000-000049290000}"/>
    <cellStyle name="Normal 2 66 10 2" xfId="24836" xr:uid="{00000000-0005-0000-0000-00004A290000}"/>
    <cellStyle name="Normal 2 66 11" xfId="7089" xr:uid="{00000000-0005-0000-0000-00004B290000}"/>
    <cellStyle name="Normal 2 66 11 2" xfId="24837" xr:uid="{00000000-0005-0000-0000-00004C290000}"/>
    <cellStyle name="Normal 2 66 12" xfId="7090" xr:uid="{00000000-0005-0000-0000-00004D290000}"/>
    <cellStyle name="Normal 2 66 12 2" xfId="24838" xr:uid="{00000000-0005-0000-0000-00004E290000}"/>
    <cellStyle name="Normal 2 66 13" xfId="7091" xr:uid="{00000000-0005-0000-0000-00004F290000}"/>
    <cellStyle name="Normal 2 66 13 2" xfId="24839" xr:uid="{00000000-0005-0000-0000-000050290000}"/>
    <cellStyle name="Normal 2 66 14" xfId="7092" xr:uid="{00000000-0005-0000-0000-000051290000}"/>
    <cellStyle name="Normal 2 66 14 2" xfId="24840" xr:uid="{00000000-0005-0000-0000-000052290000}"/>
    <cellStyle name="Normal 2 66 15" xfId="7093" xr:uid="{00000000-0005-0000-0000-000053290000}"/>
    <cellStyle name="Normal 2 66 15 2" xfId="24841" xr:uid="{00000000-0005-0000-0000-000054290000}"/>
    <cellStyle name="Normal 2 66 16" xfId="24835" xr:uid="{00000000-0005-0000-0000-000055290000}"/>
    <cellStyle name="Normal 2 66 2" xfId="7094" xr:uid="{00000000-0005-0000-0000-000056290000}"/>
    <cellStyle name="Normal 2 66 2 10" xfId="7095" xr:uid="{00000000-0005-0000-0000-000057290000}"/>
    <cellStyle name="Normal 2 66 2 10 2" xfId="24843" xr:uid="{00000000-0005-0000-0000-000058290000}"/>
    <cellStyle name="Normal 2 66 2 11" xfId="7096" xr:uid="{00000000-0005-0000-0000-000059290000}"/>
    <cellStyle name="Normal 2 66 2 11 2" xfId="24844" xr:uid="{00000000-0005-0000-0000-00005A290000}"/>
    <cellStyle name="Normal 2 66 2 12" xfId="7097" xr:uid="{00000000-0005-0000-0000-00005B290000}"/>
    <cellStyle name="Normal 2 66 2 12 2" xfId="24845" xr:uid="{00000000-0005-0000-0000-00005C290000}"/>
    <cellStyle name="Normal 2 66 2 13" xfId="7098" xr:uid="{00000000-0005-0000-0000-00005D290000}"/>
    <cellStyle name="Normal 2 66 2 13 2" xfId="24846" xr:uid="{00000000-0005-0000-0000-00005E290000}"/>
    <cellStyle name="Normal 2 66 2 14" xfId="7099" xr:uid="{00000000-0005-0000-0000-00005F290000}"/>
    <cellStyle name="Normal 2 66 2 14 2" xfId="24847" xr:uid="{00000000-0005-0000-0000-000060290000}"/>
    <cellStyle name="Normal 2 66 2 15" xfId="24842" xr:uid="{00000000-0005-0000-0000-000061290000}"/>
    <cellStyle name="Normal 2 66 2 2" xfId="7100" xr:uid="{00000000-0005-0000-0000-000062290000}"/>
    <cellStyle name="Normal 2 66 2 2 2" xfId="24848" xr:uid="{00000000-0005-0000-0000-000063290000}"/>
    <cellStyle name="Normal 2 66 2 3" xfId="7101" xr:uid="{00000000-0005-0000-0000-000064290000}"/>
    <cellStyle name="Normal 2 66 2 3 2" xfId="24849" xr:uid="{00000000-0005-0000-0000-000065290000}"/>
    <cellStyle name="Normal 2 66 2 4" xfId="7102" xr:uid="{00000000-0005-0000-0000-000066290000}"/>
    <cellStyle name="Normal 2 66 2 4 2" xfId="24850" xr:uid="{00000000-0005-0000-0000-000067290000}"/>
    <cellStyle name="Normal 2 66 2 5" xfId="7103" xr:uid="{00000000-0005-0000-0000-000068290000}"/>
    <cellStyle name="Normal 2 66 2 5 2" xfId="24851" xr:uid="{00000000-0005-0000-0000-000069290000}"/>
    <cellStyle name="Normal 2 66 2 6" xfId="7104" xr:uid="{00000000-0005-0000-0000-00006A290000}"/>
    <cellStyle name="Normal 2 66 2 6 2" xfId="24852" xr:uid="{00000000-0005-0000-0000-00006B290000}"/>
    <cellStyle name="Normal 2 66 2 7" xfId="7105" xr:uid="{00000000-0005-0000-0000-00006C290000}"/>
    <cellStyle name="Normal 2 66 2 7 2" xfId="24853" xr:uid="{00000000-0005-0000-0000-00006D290000}"/>
    <cellStyle name="Normal 2 66 2 8" xfId="7106" xr:uid="{00000000-0005-0000-0000-00006E290000}"/>
    <cellStyle name="Normal 2 66 2 8 2" xfId="24854" xr:uid="{00000000-0005-0000-0000-00006F290000}"/>
    <cellStyle name="Normal 2 66 2 9" xfId="7107" xr:uid="{00000000-0005-0000-0000-000070290000}"/>
    <cellStyle name="Normal 2 66 2 9 2" xfId="24855" xr:uid="{00000000-0005-0000-0000-000071290000}"/>
    <cellStyle name="Normal 2 66 3" xfId="7108" xr:uid="{00000000-0005-0000-0000-000072290000}"/>
    <cellStyle name="Normal 2 66 3 2" xfId="24856" xr:uid="{00000000-0005-0000-0000-000073290000}"/>
    <cellStyle name="Normal 2 66 4" xfId="7109" xr:uid="{00000000-0005-0000-0000-000074290000}"/>
    <cellStyle name="Normal 2 66 4 2" xfId="24857" xr:uid="{00000000-0005-0000-0000-000075290000}"/>
    <cellStyle name="Normal 2 66 5" xfId="7110" xr:uid="{00000000-0005-0000-0000-000076290000}"/>
    <cellStyle name="Normal 2 66 5 2" xfId="24858" xr:uid="{00000000-0005-0000-0000-000077290000}"/>
    <cellStyle name="Normal 2 66 6" xfId="7111" xr:uid="{00000000-0005-0000-0000-000078290000}"/>
    <cellStyle name="Normal 2 66 6 2" xfId="24859" xr:uid="{00000000-0005-0000-0000-000079290000}"/>
    <cellStyle name="Normal 2 66 7" xfId="7112" xr:uid="{00000000-0005-0000-0000-00007A290000}"/>
    <cellStyle name="Normal 2 66 7 2" xfId="24860" xr:uid="{00000000-0005-0000-0000-00007B290000}"/>
    <cellStyle name="Normal 2 66 8" xfId="7113" xr:uid="{00000000-0005-0000-0000-00007C290000}"/>
    <cellStyle name="Normal 2 66 8 2" xfId="24861" xr:uid="{00000000-0005-0000-0000-00007D290000}"/>
    <cellStyle name="Normal 2 66 9" xfId="7114" xr:uid="{00000000-0005-0000-0000-00007E290000}"/>
    <cellStyle name="Normal 2 66 9 2" xfId="24862" xr:uid="{00000000-0005-0000-0000-00007F290000}"/>
    <cellStyle name="Normal 2 67" xfId="7115" xr:uid="{00000000-0005-0000-0000-000080290000}"/>
    <cellStyle name="Normal 2 67 10" xfId="7116" xr:uid="{00000000-0005-0000-0000-000081290000}"/>
    <cellStyle name="Normal 2 67 10 2" xfId="24864" xr:uid="{00000000-0005-0000-0000-000082290000}"/>
    <cellStyle name="Normal 2 67 11" xfId="7117" xr:uid="{00000000-0005-0000-0000-000083290000}"/>
    <cellStyle name="Normal 2 67 11 2" xfId="24865" xr:uid="{00000000-0005-0000-0000-000084290000}"/>
    <cellStyle name="Normal 2 67 12" xfId="7118" xr:uid="{00000000-0005-0000-0000-000085290000}"/>
    <cellStyle name="Normal 2 67 12 2" xfId="24866" xr:uid="{00000000-0005-0000-0000-000086290000}"/>
    <cellStyle name="Normal 2 67 13" xfId="7119" xr:uid="{00000000-0005-0000-0000-000087290000}"/>
    <cellStyle name="Normal 2 67 13 2" xfId="24867" xr:uid="{00000000-0005-0000-0000-000088290000}"/>
    <cellStyle name="Normal 2 67 14" xfId="7120" xr:uid="{00000000-0005-0000-0000-000089290000}"/>
    <cellStyle name="Normal 2 67 14 2" xfId="24868" xr:uid="{00000000-0005-0000-0000-00008A290000}"/>
    <cellStyle name="Normal 2 67 15" xfId="7121" xr:uid="{00000000-0005-0000-0000-00008B290000}"/>
    <cellStyle name="Normal 2 67 15 2" xfId="24869" xr:uid="{00000000-0005-0000-0000-00008C290000}"/>
    <cellStyle name="Normal 2 67 16" xfId="24863" xr:uid="{00000000-0005-0000-0000-00008D290000}"/>
    <cellStyle name="Normal 2 67 2" xfId="7122" xr:uid="{00000000-0005-0000-0000-00008E290000}"/>
    <cellStyle name="Normal 2 67 2 10" xfId="7123" xr:uid="{00000000-0005-0000-0000-00008F290000}"/>
    <cellStyle name="Normal 2 67 2 10 2" xfId="24871" xr:uid="{00000000-0005-0000-0000-000090290000}"/>
    <cellStyle name="Normal 2 67 2 11" xfId="7124" xr:uid="{00000000-0005-0000-0000-000091290000}"/>
    <cellStyle name="Normal 2 67 2 11 2" xfId="24872" xr:uid="{00000000-0005-0000-0000-000092290000}"/>
    <cellStyle name="Normal 2 67 2 12" xfId="7125" xr:uid="{00000000-0005-0000-0000-000093290000}"/>
    <cellStyle name="Normal 2 67 2 12 2" xfId="24873" xr:uid="{00000000-0005-0000-0000-000094290000}"/>
    <cellStyle name="Normal 2 67 2 13" xfId="7126" xr:uid="{00000000-0005-0000-0000-000095290000}"/>
    <cellStyle name="Normal 2 67 2 13 2" xfId="24874" xr:uid="{00000000-0005-0000-0000-000096290000}"/>
    <cellStyle name="Normal 2 67 2 14" xfId="7127" xr:uid="{00000000-0005-0000-0000-000097290000}"/>
    <cellStyle name="Normal 2 67 2 14 2" xfId="24875" xr:uid="{00000000-0005-0000-0000-000098290000}"/>
    <cellStyle name="Normal 2 67 2 15" xfId="24870" xr:uid="{00000000-0005-0000-0000-000099290000}"/>
    <cellStyle name="Normal 2 67 2 2" xfId="7128" xr:uid="{00000000-0005-0000-0000-00009A290000}"/>
    <cellStyle name="Normal 2 67 2 2 2" xfId="24876" xr:uid="{00000000-0005-0000-0000-00009B290000}"/>
    <cellStyle name="Normal 2 67 2 3" xfId="7129" xr:uid="{00000000-0005-0000-0000-00009C290000}"/>
    <cellStyle name="Normal 2 67 2 3 2" xfId="24877" xr:uid="{00000000-0005-0000-0000-00009D290000}"/>
    <cellStyle name="Normal 2 67 2 4" xfId="7130" xr:uid="{00000000-0005-0000-0000-00009E290000}"/>
    <cellStyle name="Normal 2 67 2 4 2" xfId="24878" xr:uid="{00000000-0005-0000-0000-00009F290000}"/>
    <cellStyle name="Normal 2 67 2 5" xfId="7131" xr:uid="{00000000-0005-0000-0000-0000A0290000}"/>
    <cellStyle name="Normal 2 67 2 5 2" xfId="24879" xr:uid="{00000000-0005-0000-0000-0000A1290000}"/>
    <cellStyle name="Normal 2 67 2 6" xfId="7132" xr:uid="{00000000-0005-0000-0000-0000A2290000}"/>
    <cellStyle name="Normal 2 67 2 6 2" xfId="24880" xr:uid="{00000000-0005-0000-0000-0000A3290000}"/>
    <cellStyle name="Normal 2 67 2 7" xfId="7133" xr:uid="{00000000-0005-0000-0000-0000A4290000}"/>
    <cellStyle name="Normal 2 67 2 7 2" xfId="24881" xr:uid="{00000000-0005-0000-0000-0000A5290000}"/>
    <cellStyle name="Normal 2 67 2 8" xfId="7134" xr:uid="{00000000-0005-0000-0000-0000A6290000}"/>
    <cellStyle name="Normal 2 67 2 8 2" xfId="24882" xr:uid="{00000000-0005-0000-0000-0000A7290000}"/>
    <cellStyle name="Normal 2 67 2 9" xfId="7135" xr:uid="{00000000-0005-0000-0000-0000A8290000}"/>
    <cellStyle name="Normal 2 67 2 9 2" xfId="24883" xr:uid="{00000000-0005-0000-0000-0000A9290000}"/>
    <cellStyle name="Normal 2 67 3" xfId="7136" xr:uid="{00000000-0005-0000-0000-0000AA290000}"/>
    <cellStyle name="Normal 2 67 3 2" xfId="24884" xr:uid="{00000000-0005-0000-0000-0000AB290000}"/>
    <cellStyle name="Normal 2 67 4" xfId="7137" xr:uid="{00000000-0005-0000-0000-0000AC290000}"/>
    <cellStyle name="Normal 2 67 4 2" xfId="24885" xr:uid="{00000000-0005-0000-0000-0000AD290000}"/>
    <cellStyle name="Normal 2 67 5" xfId="7138" xr:uid="{00000000-0005-0000-0000-0000AE290000}"/>
    <cellStyle name="Normal 2 67 5 2" xfId="24886" xr:uid="{00000000-0005-0000-0000-0000AF290000}"/>
    <cellStyle name="Normal 2 67 6" xfId="7139" xr:uid="{00000000-0005-0000-0000-0000B0290000}"/>
    <cellStyle name="Normal 2 67 6 2" xfId="24887" xr:uid="{00000000-0005-0000-0000-0000B1290000}"/>
    <cellStyle name="Normal 2 67 7" xfId="7140" xr:uid="{00000000-0005-0000-0000-0000B2290000}"/>
    <cellStyle name="Normal 2 67 7 2" xfId="24888" xr:uid="{00000000-0005-0000-0000-0000B3290000}"/>
    <cellStyle name="Normal 2 67 8" xfId="7141" xr:uid="{00000000-0005-0000-0000-0000B4290000}"/>
    <cellStyle name="Normal 2 67 8 2" xfId="24889" xr:uid="{00000000-0005-0000-0000-0000B5290000}"/>
    <cellStyle name="Normal 2 67 9" xfId="7142" xr:uid="{00000000-0005-0000-0000-0000B6290000}"/>
    <cellStyle name="Normal 2 67 9 2" xfId="24890" xr:uid="{00000000-0005-0000-0000-0000B7290000}"/>
    <cellStyle name="Normal 2 68" xfId="7143" xr:uid="{00000000-0005-0000-0000-0000B8290000}"/>
    <cellStyle name="Normal 2 68 10" xfId="7144" xr:uid="{00000000-0005-0000-0000-0000B9290000}"/>
    <cellStyle name="Normal 2 68 10 2" xfId="24892" xr:uid="{00000000-0005-0000-0000-0000BA290000}"/>
    <cellStyle name="Normal 2 68 11" xfId="7145" xr:uid="{00000000-0005-0000-0000-0000BB290000}"/>
    <cellStyle name="Normal 2 68 11 2" xfId="24893" xr:uid="{00000000-0005-0000-0000-0000BC290000}"/>
    <cellStyle name="Normal 2 68 12" xfId="7146" xr:uid="{00000000-0005-0000-0000-0000BD290000}"/>
    <cellStyle name="Normal 2 68 12 2" xfId="24894" xr:uid="{00000000-0005-0000-0000-0000BE290000}"/>
    <cellStyle name="Normal 2 68 13" xfId="7147" xr:uid="{00000000-0005-0000-0000-0000BF290000}"/>
    <cellStyle name="Normal 2 68 13 2" xfId="24895" xr:uid="{00000000-0005-0000-0000-0000C0290000}"/>
    <cellStyle name="Normal 2 68 14" xfId="7148" xr:uid="{00000000-0005-0000-0000-0000C1290000}"/>
    <cellStyle name="Normal 2 68 14 2" xfId="24896" xr:uid="{00000000-0005-0000-0000-0000C2290000}"/>
    <cellStyle name="Normal 2 68 15" xfId="7149" xr:uid="{00000000-0005-0000-0000-0000C3290000}"/>
    <cellStyle name="Normal 2 68 15 2" xfId="24897" xr:uid="{00000000-0005-0000-0000-0000C4290000}"/>
    <cellStyle name="Normal 2 68 16" xfId="24891" xr:uid="{00000000-0005-0000-0000-0000C5290000}"/>
    <cellStyle name="Normal 2 68 2" xfId="7150" xr:uid="{00000000-0005-0000-0000-0000C6290000}"/>
    <cellStyle name="Normal 2 68 2 10" xfId="7151" xr:uid="{00000000-0005-0000-0000-0000C7290000}"/>
    <cellStyle name="Normal 2 68 2 10 2" xfId="24899" xr:uid="{00000000-0005-0000-0000-0000C8290000}"/>
    <cellStyle name="Normal 2 68 2 11" xfId="7152" xr:uid="{00000000-0005-0000-0000-0000C9290000}"/>
    <cellStyle name="Normal 2 68 2 11 2" xfId="24900" xr:uid="{00000000-0005-0000-0000-0000CA290000}"/>
    <cellStyle name="Normal 2 68 2 12" xfId="7153" xr:uid="{00000000-0005-0000-0000-0000CB290000}"/>
    <cellStyle name="Normal 2 68 2 12 2" xfId="24901" xr:uid="{00000000-0005-0000-0000-0000CC290000}"/>
    <cellStyle name="Normal 2 68 2 13" xfId="7154" xr:uid="{00000000-0005-0000-0000-0000CD290000}"/>
    <cellStyle name="Normal 2 68 2 13 2" xfId="24902" xr:uid="{00000000-0005-0000-0000-0000CE290000}"/>
    <cellStyle name="Normal 2 68 2 14" xfId="7155" xr:uid="{00000000-0005-0000-0000-0000CF290000}"/>
    <cellStyle name="Normal 2 68 2 14 2" xfId="24903" xr:uid="{00000000-0005-0000-0000-0000D0290000}"/>
    <cellStyle name="Normal 2 68 2 15" xfId="24898" xr:uid="{00000000-0005-0000-0000-0000D1290000}"/>
    <cellStyle name="Normal 2 68 2 2" xfId="7156" xr:uid="{00000000-0005-0000-0000-0000D2290000}"/>
    <cellStyle name="Normal 2 68 2 2 2" xfId="24904" xr:uid="{00000000-0005-0000-0000-0000D3290000}"/>
    <cellStyle name="Normal 2 68 2 3" xfId="7157" xr:uid="{00000000-0005-0000-0000-0000D4290000}"/>
    <cellStyle name="Normal 2 68 2 3 2" xfId="24905" xr:uid="{00000000-0005-0000-0000-0000D5290000}"/>
    <cellStyle name="Normal 2 68 2 4" xfId="7158" xr:uid="{00000000-0005-0000-0000-0000D6290000}"/>
    <cellStyle name="Normal 2 68 2 4 2" xfId="24906" xr:uid="{00000000-0005-0000-0000-0000D7290000}"/>
    <cellStyle name="Normal 2 68 2 5" xfId="7159" xr:uid="{00000000-0005-0000-0000-0000D8290000}"/>
    <cellStyle name="Normal 2 68 2 5 2" xfId="24907" xr:uid="{00000000-0005-0000-0000-0000D9290000}"/>
    <cellStyle name="Normal 2 68 2 6" xfId="7160" xr:uid="{00000000-0005-0000-0000-0000DA290000}"/>
    <cellStyle name="Normal 2 68 2 6 2" xfId="24908" xr:uid="{00000000-0005-0000-0000-0000DB290000}"/>
    <cellStyle name="Normal 2 68 2 7" xfId="7161" xr:uid="{00000000-0005-0000-0000-0000DC290000}"/>
    <cellStyle name="Normal 2 68 2 7 2" xfId="24909" xr:uid="{00000000-0005-0000-0000-0000DD290000}"/>
    <cellStyle name="Normal 2 68 2 8" xfId="7162" xr:uid="{00000000-0005-0000-0000-0000DE290000}"/>
    <cellStyle name="Normal 2 68 2 8 2" xfId="24910" xr:uid="{00000000-0005-0000-0000-0000DF290000}"/>
    <cellStyle name="Normal 2 68 2 9" xfId="7163" xr:uid="{00000000-0005-0000-0000-0000E0290000}"/>
    <cellStyle name="Normal 2 68 2 9 2" xfId="24911" xr:uid="{00000000-0005-0000-0000-0000E1290000}"/>
    <cellStyle name="Normal 2 68 3" xfId="7164" xr:uid="{00000000-0005-0000-0000-0000E2290000}"/>
    <cellStyle name="Normal 2 68 3 2" xfId="24912" xr:uid="{00000000-0005-0000-0000-0000E3290000}"/>
    <cellStyle name="Normal 2 68 4" xfId="7165" xr:uid="{00000000-0005-0000-0000-0000E4290000}"/>
    <cellStyle name="Normal 2 68 4 2" xfId="24913" xr:uid="{00000000-0005-0000-0000-0000E5290000}"/>
    <cellStyle name="Normal 2 68 5" xfId="7166" xr:uid="{00000000-0005-0000-0000-0000E6290000}"/>
    <cellStyle name="Normal 2 68 5 2" xfId="24914" xr:uid="{00000000-0005-0000-0000-0000E7290000}"/>
    <cellStyle name="Normal 2 68 6" xfId="7167" xr:uid="{00000000-0005-0000-0000-0000E8290000}"/>
    <cellStyle name="Normal 2 68 6 2" xfId="24915" xr:uid="{00000000-0005-0000-0000-0000E9290000}"/>
    <cellStyle name="Normal 2 68 7" xfId="7168" xr:uid="{00000000-0005-0000-0000-0000EA290000}"/>
    <cellStyle name="Normal 2 68 7 2" xfId="24916" xr:uid="{00000000-0005-0000-0000-0000EB290000}"/>
    <cellStyle name="Normal 2 68 8" xfId="7169" xr:uid="{00000000-0005-0000-0000-0000EC290000}"/>
    <cellStyle name="Normal 2 68 8 2" xfId="24917" xr:uid="{00000000-0005-0000-0000-0000ED290000}"/>
    <cellStyle name="Normal 2 68 9" xfId="7170" xr:uid="{00000000-0005-0000-0000-0000EE290000}"/>
    <cellStyle name="Normal 2 68 9 2" xfId="24918" xr:uid="{00000000-0005-0000-0000-0000EF290000}"/>
    <cellStyle name="Normal 2 69" xfId="7171" xr:uid="{00000000-0005-0000-0000-0000F0290000}"/>
    <cellStyle name="Normal 2 69 10" xfId="7172" xr:uid="{00000000-0005-0000-0000-0000F1290000}"/>
    <cellStyle name="Normal 2 69 10 2" xfId="24920" xr:uid="{00000000-0005-0000-0000-0000F2290000}"/>
    <cellStyle name="Normal 2 69 11" xfId="7173" xr:uid="{00000000-0005-0000-0000-0000F3290000}"/>
    <cellStyle name="Normal 2 69 11 2" xfId="24921" xr:uid="{00000000-0005-0000-0000-0000F4290000}"/>
    <cellStyle name="Normal 2 69 12" xfId="7174" xr:uid="{00000000-0005-0000-0000-0000F5290000}"/>
    <cellStyle name="Normal 2 69 12 2" xfId="24922" xr:uid="{00000000-0005-0000-0000-0000F6290000}"/>
    <cellStyle name="Normal 2 69 13" xfId="7175" xr:uid="{00000000-0005-0000-0000-0000F7290000}"/>
    <cellStyle name="Normal 2 69 13 2" xfId="24923" xr:uid="{00000000-0005-0000-0000-0000F8290000}"/>
    <cellStyle name="Normal 2 69 14" xfId="7176" xr:uid="{00000000-0005-0000-0000-0000F9290000}"/>
    <cellStyle name="Normal 2 69 14 2" xfId="24924" xr:uid="{00000000-0005-0000-0000-0000FA290000}"/>
    <cellStyle name="Normal 2 69 15" xfId="24919" xr:uid="{00000000-0005-0000-0000-0000FB290000}"/>
    <cellStyle name="Normal 2 69 2" xfId="7177" xr:uid="{00000000-0005-0000-0000-0000FC290000}"/>
    <cellStyle name="Normal 2 69 2 2" xfId="24925" xr:uid="{00000000-0005-0000-0000-0000FD290000}"/>
    <cellStyle name="Normal 2 69 3" xfId="7178" xr:uid="{00000000-0005-0000-0000-0000FE290000}"/>
    <cellStyle name="Normal 2 69 3 2" xfId="24926" xr:uid="{00000000-0005-0000-0000-0000FF290000}"/>
    <cellStyle name="Normal 2 69 4" xfId="7179" xr:uid="{00000000-0005-0000-0000-0000002A0000}"/>
    <cellStyle name="Normal 2 69 4 2" xfId="24927" xr:uid="{00000000-0005-0000-0000-0000012A0000}"/>
    <cellStyle name="Normal 2 69 5" xfId="7180" xr:uid="{00000000-0005-0000-0000-0000022A0000}"/>
    <cellStyle name="Normal 2 69 5 2" xfId="24928" xr:uid="{00000000-0005-0000-0000-0000032A0000}"/>
    <cellStyle name="Normal 2 69 6" xfId="7181" xr:uid="{00000000-0005-0000-0000-0000042A0000}"/>
    <cellStyle name="Normal 2 69 6 2" xfId="24929" xr:uid="{00000000-0005-0000-0000-0000052A0000}"/>
    <cellStyle name="Normal 2 69 7" xfId="7182" xr:uid="{00000000-0005-0000-0000-0000062A0000}"/>
    <cellStyle name="Normal 2 69 7 2" xfId="24930" xr:uid="{00000000-0005-0000-0000-0000072A0000}"/>
    <cellStyle name="Normal 2 69 8" xfId="7183" xr:uid="{00000000-0005-0000-0000-0000082A0000}"/>
    <cellStyle name="Normal 2 69 8 2" xfId="24931" xr:uid="{00000000-0005-0000-0000-0000092A0000}"/>
    <cellStyle name="Normal 2 69 9" xfId="7184" xr:uid="{00000000-0005-0000-0000-00000A2A0000}"/>
    <cellStyle name="Normal 2 69 9 2" xfId="24932" xr:uid="{00000000-0005-0000-0000-00000B2A0000}"/>
    <cellStyle name="Normal 2 7" xfId="303" xr:uid="{00000000-0005-0000-0000-00000C2A0000}"/>
    <cellStyle name="Normal 2 7 2" xfId="387" xr:uid="{00000000-0005-0000-0000-00000D2A0000}"/>
    <cellStyle name="Normal 2 7 2 2" xfId="579" xr:uid="{00000000-0005-0000-0000-00000E2A0000}"/>
    <cellStyle name="Normal 2 7 2 2 2" xfId="7188" xr:uid="{00000000-0005-0000-0000-00000F2A0000}"/>
    <cellStyle name="Normal 2 7 2 2 3" xfId="7187" xr:uid="{00000000-0005-0000-0000-0000102A0000}"/>
    <cellStyle name="Normal 2 7 2 3" xfId="7189" xr:uid="{00000000-0005-0000-0000-0000112A0000}"/>
    <cellStyle name="Normal 2 7 2 3 2" xfId="7190" xr:uid="{00000000-0005-0000-0000-0000122A0000}"/>
    <cellStyle name="Normal 2 7 2 4" xfId="7191" xr:uid="{00000000-0005-0000-0000-0000132A0000}"/>
    <cellStyle name="Normal 2 7 2 4 2" xfId="7192" xr:uid="{00000000-0005-0000-0000-0000142A0000}"/>
    <cellStyle name="Normal 2 7 2 5" xfId="7193" xr:uid="{00000000-0005-0000-0000-0000152A0000}"/>
    <cellStyle name="Normal 2 7 2 5 2" xfId="7194" xr:uid="{00000000-0005-0000-0000-0000162A0000}"/>
    <cellStyle name="Normal 2 7 2 6" xfId="7195" xr:uid="{00000000-0005-0000-0000-0000172A0000}"/>
    <cellStyle name="Normal 2 7 2 6 2" xfId="7196" xr:uid="{00000000-0005-0000-0000-0000182A0000}"/>
    <cellStyle name="Normal 2 7 2 7" xfId="7197" xr:uid="{00000000-0005-0000-0000-0000192A0000}"/>
    <cellStyle name="Normal 2 7 2 7 2" xfId="7198" xr:uid="{00000000-0005-0000-0000-00001A2A0000}"/>
    <cellStyle name="Normal 2 7 2 8" xfId="7186" xr:uid="{00000000-0005-0000-0000-00001B2A0000}"/>
    <cellStyle name="Normal 2 7 3" xfId="520" xr:uid="{00000000-0005-0000-0000-00001C2A0000}"/>
    <cellStyle name="Normal 2 7 3 2" xfId="7199" xr:uid="{00000000-0005-0000-0000-00001D2A0000}"/>
    <cellStyle name="Normal 2 7 4" xfId="7200" xr:uid="{00000000-0005-0000-0000-00001E2A0000}"/>
    <cellStyle name="Normal 2 7 5" xfId="7201" xr:uid="{00000000-0005-0000-0000-00001F2A0000}"/>
    <cellStyle name="Normal 2 7 6" xfId="7202" xr:uid="{00000000-0005-0000-0000-0000202A0000}"/>
    <cellStyle name="Normal 2 7 7" xfId="7203" xr:uid="{00000000-0005-0000-0000-0000212A0000}"/>
    <cellStyle name="Normal 2 7 8" xfId="7204" xr:uid="{00000000-0005-0000-0000-0000222A0000}"/>
    <cellStyle name="Normal 2 7 9" xfId="7185" xr:uid="{00000000-0005-0000-0000-0000232A0000}"/>
    <cellStyle name="Normal 2 70" xfId="7205" xr:uid="{00000000-0005-0000-0000-0000242A0000}"/>
    <cellStyle name="Normal 2 70 10" xfId="7206" xr:uid="{00000000-0005-0000-0000-0000252A0000}"/>
    <cellStyle name="Normal 2 70 10 2" xfId="24934" xr:uid="{00000000-0005-0000-0000-0000262A0000}"/>
    <cellStyle name="Normal 2 70 11" xfId="7207" xr:uid="{00000000-0005-0000-0000-0000272A0000}"/>
    <cellStyle name="Normal 2 70 11 2" xfId="24935" xr:uid="{00000000-0005-0000-0000-0000282A0000}"/>
    <cellStyle name="Normal 2 70 12" xfId="7208" xr:uid="{00000000-0005-0000-0000-0000292A0000}"/>
    <cellStyle name="Normal 2 70 12 2" xfId="24936" xr:uid="{00000000-0005-0000-0000-00002A2A0000}"/>
    <cellStyle name="Normal 2 70 13" xfId="7209" xr:uid="{00000000-0005-0000-0000-00002B2A0000}"/>
    <cellStyle name="Normal 2 70 13 2" xfId="24937" xr:uid="{00000000-0005-0000-0000-00002C2A0000}"/>
    <cellStyle name="Normal 2 70 14" xfId="7210" xr:uid="{00000000-0005-0000-0000-00002D2A0000}"/>
    <cellStyle name="Normal 2 70 14 2" xfId="24938" xr:uid="{00000000-0005-0000-0000-00002E2A0000}"/>
    <cellStyle name="Normal 2 70 15" xfId="24933" xr:uid="{00000000-0005-0000-0000-00002F2A0000}"/>
    <cellStyle name="Normal 2 70 2" xfId="7211" xr:uid="{00000000-0005-0000-0000-0000302A0000}"/>
    <cellStyle name="Normal 2 70 2 2" xfId="24939" xr:uid="{00000000-0005-0000-0000-0000312A0000}"/>
    <cellStyle name="Normal 2 70 3" xfId="7212" xr:uid="{00000000-0005-0000-0000-0000322A0000}"/>
    <cellStyle name="Normal 2 70 3 2" xfId="24940" xr:uid="{00000000-0005-0000-0000-0000332A0000}"/>
    <cellStyle name="Normal 2 70 4" xfId="7213" xr:uid="{00000000-0005-0000-0000-0000342A0000}"/>
    <cellStyle name="Normal 2 70 4 2" xfId="24941" xr:uid="{00000000-0005-0000-0000-0000352A0000}"/>
    <cellStyle name="Normal 2 70 5" xfId="7214" xr:uid="{00000000-0005-0000-0000-0000362A0000}"/>
    <cellStyle name="Normal 2 70 5 2" xfId="24942" xr:uid="{00000000-0005-0000-0000-0000372A0000}"/>
    <cellStyle name="Normal 2 70 6" xfId="7215" xr:uid="{00000000-0005-0000-0000-0000382A0000}"/>
    <cellStyle name="Normal 2 70 6 2" xfId="24943" xr:uid="{00000000-0005-0000-0000-0000392A0000}"/>
    <cellStyle name="Normal 2 70 7" xfId="7216" xr:uid="{00000000-0005-0000-0000-00003A2A0000}"/>
    <cellStyle name="Normal 2 70 7 2" xfId="24944" xr:uid="{00000000-0005-0000-0000-00003B2A0000}"/>
    <cellStyle name="Normal 2 70 8" xfId="7217" xr:uid="{00000000-0005-0000-0000-00003C2A0000}"/>
    <cellStyle name="Normal 2 70 8 2" xfId="24945" xr:uid="{00000000-0005-0000-0000-00003D2A0000}"/>
    <cellStyle name="Normal 2 70 9" xfId="7218" xr:uid="{00000000-0005-0000-0000-00003E2A0000}"/>
    <cellStyle name="Normal 2 70 9 2" xfId="24946" xr:uid="{00000000-0005-0000-0000-00003F2A0000}"/>
    <cellStyle name="Normal 2 71" xfId="7219" xr:uid="{00000000-0005-0000-0000-0000402A0000}"/>
    <cellStyle name="Normal 2 71 10" xfId="7220" xr:uid="{00000000-0005-0000-0000-0000412A0000}"/>
    <cellStyle name="Normal 2 71 10 2" xfId="24948" xr:uid="{00000000-0005-0000-0000-0000422A0000}"/>
    <cellStyle name="Normal 2 71 11" xfId="7221" xr:uid="{00000000-0005-0000-0000-0000432A0000}"/>
    <cellStyle name="Normal 2 71 11 2" xfId="24949" xr:uid="{00000000-0005-0000-0000-0000442A0000}"/>
    <cellStyle name="Normal 2 71 12" xfId="7222" xr:uid="{00000000-0005-0000-0000-0000452A0000}"/>
    <cellStyle name="Normal 2 71 12 2" xfId="24950" xr:uid="{00000000-0005-0000-0000-0000462A0000}"/>
    <cellStyle name="Normal 2 71 13" xfId="7223" xr:uid="{00000000-0005-0000-0000-0000472A0000}"/>
    <cellStyle name="Normal 2 71 13 2" xfId="24951" xr:uid="{00000000-0005-0000-0000-0000482A0000}"/>
    <cellStyle name="Normal 2 71 14" xfId="7224" xr:uid="{00000000-0005-0000-0000-0000492A0000}"/>
    <cellStyle name="Normal 2 71 14 2" xfId="24952" xr:uid="{00000000-0005-0000-0000-00004A2A0000}"/>
    <cellStyle name="Normal 2 71 15" xfId="24947" xr:uid="{00000000-0005-0000-0000-00004B2A0000}"/>
    <cellStyle name="Normal 2 71 2" xfId="7225" xr:uid="{00000000-0005-0000-0000-00004C2A0000}"/>
    <cellStyle name="Normal 2 71 2 2" xfId="24953" xr:uid="{00000000-0005-0000-0000-00004D2A0000}"/>
    <cellStyle name="Normal 2 71 3" xfId="7226" xr:uid="{00000000-0005-0000-0000-00004E2A0000}"/>
    <cellStyle name="Normal 2 71 3 2" xfId="24954" xr:uid="{00000000-0005-0000-0000-00004F2A0000}"/>
    <cellStyle name="Normal 2 71 4" xfId="7227" xr:uid="{00000000-0005-0000-0000-0000502A0000}"/>
    <cellStyle name="Normal 2 71 4 2" xfId="24955" xr:uid="{00000000-0005-0000-0000-0000512A0000}"/>
    <cellStyle name="Normal 2 71 5" xfId="7228" xr:uid="{00000000-0005-0000-0000-0000522A0000}"/>
    <cellStyle name="Normal 2 71 5 2" xfId="24956" xr:uid="{00000000-0005-0000-0000-0000532A0000}"/>
    <cellStyle name="Normal 2 71 6" xfId="7229" xr:uid="{00000000-0005-0000-0000-0000542A0000}"/>
    <cellStyle name="Normal 2 71 6 2" xfId="24957" xr:uid="{00000000-0005-0000-0000-0000552A0000}"/>
    <cellStyle name="Normal 2 71 7" xfId="7230" xr:uid="{00000000-0005-0000-0000-0000562A0000}"/>
    <cellStyle name="Normal 2 71 7 2" xfId="24958" xr:uid="{00000000-0005-0000-0000-0000572A0000}"/>
    <cellStyle name="Normal 2 71 8" xfId="7231" xr:uid="{00000000-0005-0000-0000-0000582A0000}"/>
    <cellStyle name="Normal 2 71 8 2" xfId="24959" xr:uid="{00000000-0005-0000-0000-0000592A0000}"/>
    <cellStyle name="Normal 2 71 9" xfId="7232" xr:uid="{00000000-0005-0000-0000-00005A2A0000}"/>
    <cellStyle name="Normal 2 71 9 2" xfId="24960" xr:uid="{00000000-0005-0000-0000-00005B2A0000}"/>
    <cellStyle name="Normal 2 72" xfId="7233" xr:uid="{00000000-0005-0000-0000-00005C2A0000}"/>
    <cellStyle name="Normal 2 72 10" xfId="7234" xr:uid="{00000000-0005-0000-0000-00005D2A0000}"/>
    <cellStyle name="Normal 2 72 10 2" xfId="24962" xr:uid="{00000000-0005-0000-0000-00005E2A0000}"/>
    <cellStyle name="Normal 2 72 11" xfId="7235" xr:uid="{00000000-0005-0000-0000-00005F2A0000}"/>
    <cellStyle name="Normal 2 72 11 2" xfId="24963" xr:uid="{00000000-0005-0000-0000-0000602A0000}"/>
    <cellStyle name="Normal 2 72 12" xfId="7236" xr:uid="{00000000-0005-0000-0000-0000612A0000}"/>
    <cellStyle name="Normal 2 72 12 2" xfId="24964" xr:uid="{00000000-0005-0000-0000-0000622A0000}"/>
    <cellStyle name="Normal 2 72 13" xfId="7237" xr:uid="{00000000-0005-0000-0000-0000632A0000}"/>
    <cellStyle name="Normal 2 72 13 2" xfId="24965" xr:uid="{00000000-0005-0000-0000-0000642A0000}"/>
    <cellStyle name="Normal 2 72 14" xfId="7238" xr:uid="{00000000-0005-0000-0000-0000652A0000}"/>
    <cellStyle name="Normal 2 72 14 2" xfId="24966" xr:uid="{00000000-0005-0000-0000-0000662A0000}"/>
    <cellStyle name="Normal 2 72 15" xfId="24961" xr:uid="{00000000-0005-0000-0000-0000672A0000}"/>
    <cellStyle name="Normal 2 72 2" xfId="7239" xr:uid="{00000000-0005-0000-0000-0000682A0000}"/>
    <cellStyle name="Normal 2 72 2 2" xfId="24967" xr:uid="{00000000-0005-0000-0000-0000692A0000}"/>
    <cellStyle name="Normal 2 72 3" xfId="7240" xr:uid="{00000000-0005-0000-0000-00006A2A0000}"/>
    <cellStyle name="Normal 2 72 3 2" xfId="24968" xr:uid="{00000000-0005-0000-0000-00006B2A0000}"/>
    <cellStyle name="Normal 2 72 4" xfId="7241" xr:uid="{00000000-0005-0000-0000-00006C2A0000}"/>
    <cellStyle name="Normal 2 72 4 2" xfId="24969" xr:uid="{00000000-0005-0000-0000-00006D2A0000}"/>
    <cellStyle name="Normal 2 72 5" xfId="7242" xr:uid="{00000000-0005-0000-0000-00006E2A0000}"/>
    <cellStyle name="Normal 2 72 5 2" xfId="24970" xr:uid="{00000000-0005-0000-0000-00006F2A0000}"/>
    <cellStyle name="Normal 2 72 6" xfId="7243" xr:uid="{00000000-0005-0000-0000-0000702A0000}"/>
    <cellStyle name="Normal 2 72 6 2" xfId="24971" xr:uid="{00000000-0005-0000-0000-0000712A0000}"/>
    <cellStyle name="Normal 2 72 7" xfId="7244" xr:uid="{00000000-0005-0000-0000-0000722A0000}"/>
    <cellStyle name="Normal 2 72 7 2" xfId="24972" xr:uid="{00000000-0005-0000-0000-0000732A0000}"/>
    <cellStyle name="Normal 2 72 8" xfId="7245" xr:uid="{00000000-0005-0000-0000-0000742A0000}"/>
    <cellStyle name="Normal 2 72 8 2" xfId="24973" xr:uid="{00000000-0005-0000-0000-0000752A0000}"/>
    <cellStyle name="Normal 2 72 9" xfId="7246" xr:uid="{00000000-0005-0000-0000-0000762A0000}"/>
    <cellStyle name="Normal 2 72 9 2" xfId="24974" xr:uid="{00000000-0005-0000-0000-0000772A0000}"/>
    <cellStyle name="Normal 2 73" xfId="7247" xr:uid="{00000000-0005-0000-0000-0000782A0000}"/>
    <cellStyle name="Normal 2 73 10" xfId="7248" xr:uid="{00000000-0005-0000-0000-0000792A0000}"/>
    <cellStyle name="Normal 2 73 10 2" xfId="24976" xr:uid="{00000000-0005-0000-0000-00007A2A0000}"/>
    <cellStyle name="Normal 2 73 11" xfId="7249" xr:uid="{00000000-0005-0000-0000-00007B2A0000}"/>
    <cellStyle name="Normal 2 73 11 2" xfId="24977" xr:uid="{00000000-0005-0000-0000-00007C2A0000}"/>
    <cellStyle name="Normal 2 73 12" xfId="7250" xr:uid="{00000000-0005-0000-0000-00007D2A0000}"/>
    <cellStyle name="Normal 2 73 12 2" xfId="24978" xr:uid="{00000000-0005-0000-0000-00007E2A0000}"/>
    <cellStyle name="Normal 2 73 13" xfId="7251" xr:uid="{00000000-0005-0000-0000-00007F2A0000}"/>
    <cellStyle name="Normal 2 73 13 2" xfId="24979" xr:uid="{00000000-0005-0000-0000-0000802A0000}"/>
    <cellStyle name="Normal 2 73 14" xfId="7252" xr:uid="{00000000-0005-0000-0000-0000812A0000}"/>
    <cellStyle name="Normal 2 73 14 2" xfId="24980" xr:uid="{00000000-0005-0000-0000-0000822A0000}"/>
    <cellStyle name="Normal 2 73 15" xfId="24975" xr:uid="{00000000-0005-0000-0000-0000832A0000}"/>
    <cellStyle name="Normal 2 73 2" xfId="7253" xr:uid="{00000000-0005-0000-0000-0000842A0000}"/>
    <cellStyle name="Normal 2 73 2 2" xfId="24981" xr:uid="{00000000-0005-0000-0000-0000852A0000}"/>
    <cellStyle name="Normal 2 73 3" xfId="7254" xr:uid="{00000000-0005-0000-0000-0000862A0000}"/>
    <cellStyle name="Normal 2 73 3 2" xfId="24982" xr:uid="{00000000-0005-0000-0000-0000872A0000}"/>
    <cellStyle name="Normal 2 73 4" xfId="7255" xr:uid="{00000000-0005-0000-0000-0000882A0000}"/>
    <cellStyle name="Normal 2 73 4 2" xfId="24983" xr:uid="{00000000-0005-0000-0000-0000892A0000}"/>
    <cellStyle name="Normal 2 73 5" xfId="7256" xr:uid="{00000000-0005-0000-0000-00008A2A0000}"/>
    <cellStyle name="Normal 2 73 5 2" xfId="24984" xr:uid="{00000000-0005-0000-0000-00008B2A0000}"/>
    <cellStyle name="Normal 2 73 6" xfId="7257" xr:uid="{00000000-0005-0000-0000-00008C2A0000}"/>
    <cellStyle name="Normal 2 73 6 2" xfId="24985" xr:uid="{00000000-0005-0000-0000-00008D2A0000}"/>
    <cellStyle name="Normal 2 73 7" xfId="7258" xr:uid="{00000000-0005-0000-0000-00008E2A0000}"/>
    <cellStyle name="Normal 2 73 7 2" xfId="24986" xr:uid="{00000000-0005-0000-0000-00008F2A0000}"/>
    <cellStyle name="Normal 2 73 8" xfId="7259" xr:uid="{00000000-0005-0000-0000-0000902A0000}"/>
    <cellStyle name="Normal 2 73 8 2" xfId="24987" xr:uid="{00000000-0005-0000-0000-0000912A0000}"/>
    <cellStyle name="Normal 2 73 9" xfId="7260" xr:uid="{00000000-0005-0000-0000-0000922A0000}"/>
    <cellStyle name="Normal 2 73 9 2" xfId="24988" xr:uid="{00000000-0005-0000-0000-0000932A0000}"/>
    <cellStyle name="Normal 2 74" xfId="7261" xr:uid="{00000000-0005-0000-0000-0000942A0000}"/>
    <cellStyle name="Normal 2 74 10" xfId="7262" xr:uid="{00000000-0005-0000-0000-0000952A0000}"/>
    <cellStyle name="Normal 2 74 10 2" xfId="24990" xr:uid="{00000000-0005-0000-0000-0000962A0000}"/>
    <cellStyle name="Normal 2 74 11" xfId="7263" xr:uid="{00000000-0005-0000-0000-0000972A0000}"/>
    <cellStyle name="Normal 2 74 11 2" xfId="24991" xr:uid="{00000000-0005-0000-0000-0000982A0000}"/>
    <cellStyle name="Normal 2 74 12" xfId="7264" xr:uid="{00000000-0005-0000-0000-0000992A0000}"/>
    <cellStyle name="Normal 2 74 12 2" xfId="24992" xr:uid="{00000000-0005-0000-0000-00009A2A0000}"/>
    <cellStyle name="Normal 2 74 13" xfId="7265" xr:uid="{00000000-0005-0000-0000-00009B2A0000}"/>
    <cellStyle name="Normal 2 74 13 2" xfId="24993" xr:uid="{00000000-0005-0000-0000-00009C2A0000}"/>
    <cellStyle name="Normal 2 74 14" xfId="7266" xr:uid="{00000000-0005-0000-0000-00009D2A0000}"/>
    <cellStyle name="Normal 2 74 14 2" xfId="24994" xr:uid="{00000000-0005-0000-0000-00009E2A0000}"/>
    <cellStyle name="Normal 2 74 15" xfId="24989" xr:uid="{00000000-0005-0000-0000-00009F2A0000}"/>
    <cellStyle name="Normal 2 74 2" xfId="7267" xr:uid="{00000000-0005-0000-0000-0000A02A0000}"/>
    <cellStyle name="Normal 2 74 2 2" xfId="24995" xr:uid="{00000000-0005-0000-0000-0000A12A0000}"/>
    <cellStyle name="Normal 2 74 3" xfId="7268" xr:uid="{00000000-0005-0000-0000-0000A22A0000}"/>
    <cellStyle name="Normal 2 74 3 2" xfId="24996" xr:uid="{00000000-0005-0000-0000-0000A32A0000}"/>
    <cellStyle name="Normal 2 74 4" xfId="7269" xr:uid="{00000000-0005-0000-0000-0000A42A0000}"/>
    <cellStyle name="Normal 2 74 4 2" xfId="24997" xr:uid="{00000000-0005-0000-0000-0000A52A0000}"/>
    <cellStyle name="Normal 2 74 5" xfId="7270" xr:uid="{00000000-0005-0000-0000-0000A62A0000}"/>
    <cellStyle name="Normal 2 74 5 2" xfId="24998" xr:uid="{00000000-0005-0000-0000-0000A72A0000}"/>
    <cellStyle name="Normal 2 74 6" xfId="7271" xr:uid="{00000000-0005-0000-0000-0000A82A0000}"/>
    <cellStyle name="Normal 2 74 6 2" xfId="24999" xr:uid="{00000000-0005-0000-0000-0000A92A0000}"/>
    <cellStyle name="Normal 2 74 7" xfId="7272" xr:uid="{00000000-0005-0000-0000-0000AA2A0000}"/>
    <cellStyle name="Normal 2 74 7 2" xfId="25000" xr:uid="{00000000-0005-0000-0000-0000AB2A0000}"/>
    <cellStyle name="Normal 2 74 8" xfId="7273" xr:uid="{00000000-0005-0000-0000-0000AC2A0000}"/>
    <cellStyle name="Normal 2 74 8 2" xfId="25001" xr:uid="{00000000-0005-0000-0000-0000AD2A0000}"/>
    <cellStyle name="Normal 2 74 9" xfId="7274" xr:uid="{00000000-0005-0000-0000-0000AE2A0000}"/>
    <cellStyle name="Normal 2 74 9 2" xfId="25002" xr:uid="{00000000-0005-0000-0000-0000AF2A0000}"/>
    <cellStyle name="Normal 2 75" xfId="7275" xr:uid="{00000000-0005-0000-0000-0000B02A0000}"/>
    <cellStyle name="Normal 2 75 10" xfId="7276" xr:uid="{00000000-0005-0000-0000-0000B12A0000}"/>
    <cellStyle name="Normal 2 75 10 2" xfId="25004" xr:uid="{00000000-0005-0000-0000-0000B22A0000}"/>
    <cellStyle name="Normal 2 75 11" xfId="7277" xr:uid="{00000000-0005-0000-0000-0000B32A0000}"/>
    <cellStyle name="Normal 2 75 11 2" xfId="25005" xr:uid="{00000000-0005-0000-0000-0000B42A0000}"/>
    <cellStyle name="Normal 2 75 12" xfId="7278" xr:uid="{00000000-0005-0000-0000-0000B52A0000}"/>
    <cellStyle name="Normal 2 75 12 2" xfId="25006" xr:uid="{00000000-0005-0000-0000-0000B62A0000}"/>
    <cellStyle name="Normal 2 75 13" xfId="7279" xr:uid="{00000000-0005-0000-0000-0000B72A0000}"/>
    <cellStyle name="Normal 2 75 13 2" xfId="25007" xr:uid="{00000000-0005-0000-0000-0000B82A0000}"/>
    <cellStyle name="Normal 2 75 14" xfId="7280" xr:uid="{00000000-0005-0000-0000-0000B92A0000}"/>
    <cellStyle name="Normal 2 75 14 2" xfId="25008" xr:uid="{00000000-0005-0000-0000-0000BA2A0000}"/>
    <cellStyle name="Normal 2 75 15" xfId="25003" xr:uid="{00000000-0005-0000-0000-0000BB2A0000}"/>
    <cellStyle name="Normal 2 75 2" xfId="7281" xr:uid="{00000000-0005-0000-0000-0000BC2A0000}"/>
    <cellStyle name="Normal 2 75 2 2" xfId="25009" xr:uid="{00000000-0005-0000-0000-0000BD2A0000}"/>
    <cellStyle name="Normal 2 75 3" xfId="7282" xr:uid="{00000000-0005-0000-0000-0000BE2A0000}"/>
    <cellStyle name="Normal 2 75 3 2" xfId="25010" xr:uid="{00000000-0005-0000-0000-0000BF2A0000}"/>
    <cellStyle name="Normal 2 75 4" xfId="7283" xr:uid="{00000000-0005-0000-0000-0000C02A0000}"/>
    <cellStyle name="Normal 2 75 4 2" xfId="25011" xr:uid="{00000000-0005-0000-0000-0000C12A0000}"/>
    <cellStyle name="Normal 2 75 5" xfId="7284" xr:uid="{00000000-0005-0000-0000-0000C22A0000}"/>
    <cellStyle name="Normal 2 75 5 2" xfId="25012" xr:uid="{00000000-0005-0000-0000-0000C32A0000}"/>
    <cellStyle name="Normal 2 75 6" xfId="7285" xr:uid="{00000000-0005-0000-0000-0000C42A0000}"/>
    <cellStyle name="Normal 2 75 6 2" xfId="25013" xr:uid="{00000000-0005-0000-0000-0000C52A0000}"/>
    <cellStyle name="Normal 2 75 7" xfId="7286" xr:uid="{00000000-0005-0000-0000-0000C62A0000}"/>
    <cellStyle name="Normal 2 75 7 2" xfId="25014" xr:uid="{00000000-0005-0000-0000-0000C72A0000}"/>
    <cellStyle name="Normal 2 75 8" xfId="7287" xr:uid="{00000000-0005-0000-0000-0000C82A0000}"/>
    <cellStyle name="Normal 2 75 8 2" xfId="25015" xr:uid="{00000000-0005-0000-0000-0000C92A0000}"/>
    <cellStyle name="Normal 2 75 9" xfId="7288" xr:uid="{00000000-0005-0000-0000-0000CA2A0000}"/>
    <cellStyle name="Normal 2 75 9 2" xfId="25016" xr:uid="{00000000-0005-0000-0000-0000CB2A0000}"/>
    <cellStyle name="Normal 2 76" xfId="7289" xr:uid="{00000000-0005-0000-0000-0000CC2A0000}"/>
    <cellStyle name="Normal 2 76 10" xfId="7290" xr:uid="{00000000-0005-0000-0000-0000CD2A0000}"/>
    <cellStyle name="Normal 2 76 10 2" xfId="25018" xr:uid="{00000000-0005-0000-0000-0000CE2A0000}"/>
    <cellStyle name="Normal 2 76 11" xfId="7291" xr:uid="{00000000-0005-0000-0000-0000CF2A0000}"/>
    <cellStyle name="Normal 2 76 11 2" xfId="25019" xr:uid="{00000000-0005-0000-0000-0000D02A0000}"/>
    <cellStyle name="Normal 2 76 12" xfId="7292" xr:uid="{00000000-0005-0000-0000-0000D12A0000}"/>
    <cellStyle name="Normal 2 76 12 2" xfId="25020" xr:uid="{00000000-0005-0000-0000-0000D22A0000}"/>
    <cellStyle name="Normal 2 76 13" xfId="7293" xr:uid="{00000000-0005-0000-0000-0000D32A0000}"/>
    <cellStyle name="Normal 2 76 13 2" xfId="25021" xr:uid="{00000000-0005-0000-0000-0000D42A0000}"/>
    <cellStyle name="Normal 2 76 14" xfId="7294" xr:uid="{00000000-0005-0000-0000-0000D52A0000}"/>
    <cellStyle name="Normal 2 76 14 2" xfId="25022" xr:uid="{00000000-0005-0000-0000-0000D62A0000}"/>
    <cellStyle name="Normal 2 76 15" xfId="25017" xr:uid="{00000000-0005-0000-0000-0000D72A0000}"/>
    <cellStyle name="Normal 2 76 2" xfId="7295" xr:uid="{00000000-0005-0000-0000-0000D82A0000}"/>
    <cellStyle name="Normal 2 76 2 2" xfId="25023" xr:uid="{00000000-0005-0000-0000-0000D92A0000}"/>
    <cellStyle name="Normal 2 76 3" xfId="7296" xr:uid="{00000000-0005-0000-0000-0000DA2A0000}"/>
    <cellStyle name="Normal 2 76 3 2" xfId="25024" xr:uid="{00000000-0005-0000-0000-0000DB2A0000}"/>
    <cellStyle name="Normal 2 76 4" xfId="7297" xr:uid="{00000000-0005-0000-0000-0000DC2A0000}"/>
    <cellStyle name="Normal 2 76 4 2" xfId="25025" xr:uid="{00000000-0005-0000-0000-0000DD2A0000}"/>
    <cellStyle name="Normal 2 76 5" xfId="7298" xr:uid="{00000000-0005-0000-0000-0000DE2A0000}"/>
    <cellStyle name="Normal 2 76 5 2" xfId="25026" xr:uid="{00000000-0005-0000-0000-0000DF2A0000}"/>
    <cellStyle name="Normal 2 76 6" xfId="7299" xr:uid="{00000000-0005-0000-0000-0000E02A0000}"/>
    <cellStyle name="Normal 2 76 6 2" xfId="25027" xr:uid="{00000000-0005-0000-0000-0000E12A0000}"/>
    <cellStyle name="Normal 2 76 7" xfId="7300" xr:uid="{00000000-0005-0000-0000-0000E22A0000}"/>
    <cellStyle name="Normal 2 76 7 2" xfId="25028" xr:uid="{00000000-0005-0000-0000-0000E32A0000}"/>
    <cellStyle name="Normal 2 76 8" xfId="7301" xr:uid="{00000000-0005-0000-0000-0000E42A0000}"/>
    <cellStyle name="Normal 2 76 8 2" xfId="25029" xr:uid="{00000000-0005-0000-0000-0000E52A0000}"/>
    <cellStyle name="Normal 2 76 9" xfId="7302" xr:uid="{00000000-0005-0000-0000-0000E62A0000}"/>
    <cellStyle name="Normal 2 76 9 2" xfId="25030" xr:uid="{00000000-0005-0000-0000-0000E72A0000}"/>
    <cellStyle name="Normal 2 77" xfId="7303" xr:uid="{00000000-0005-0000-0000-0000E82A0000}"/>
    <cellStyle name="Normal 2 77 10" xfId="7304" xr:uid="{00000000-0005-0000-0000-0000E92A0000}"/>
    <cellStyle name="Normal 2 77 10 2" xfId="25032" xr:uid="{00000000-0005-0000-0000-0000EA2A0000}"/>
    <cellStyle name="Normal 2 77 11" xfId="7305" xr:uid="{00000000-0005-0000-0000-0000EB2A0000}"/>
    <cellStyle name="Normal 2 77 11 2" xfId="25033" xr:uid="{00000000-0005-0000-0000-0000EC2A0000}"/>
    <cellStyle name="Normal 2 77 12" xfId="7306" xr:uid="{00000000-0005-0000-0000-0000ED2A0000}"/>
    <cellStyle name="Normal 2 77 12 2" xfId="25034" xr:uid="{00000000-0005-0000-0000-0000EE2A0000}"/>
    <cellStyle name="Normal 2 77 13" xfId="7307" xr:uid="{00000000-0005-0000-0000-0000EF2A0000}"/>
    <cellStyle name="Normal 2 77 13 2" xfId="25035" xr:uid="{00000000-0005-0000-0000-0000F02A0000}"/>
    <cellStyle name="Normal 2 77 14" xfId="7308" xr:uid="{00000000-0005-0000-0000-0000F12A0000}"/>
    <cellStyle name="Normal 2 77 14 2" xfId="25036" xr:uid="{00000000-0005-0000-0000-0000F22A0000}"/>
    <cellStyle name="Normal 2 77 15" xfId="25031" xr:uid="{00000000-0005-0000-0000-0000F32A0000}"/>
    <cellStyle name="Normal 2 77 2" xfId="7309" xr:uid="{00000000-0005-0000-0000-0000F42A0000}"/>
    <cellStyle name="Normal 2 77 2 2" xfId="25037" xr:uid="{00000000-0005-0000-0000-0000F52A0000}"/>
    <cellStyle name="Normal 2 77 3" xfId="7310" xr:uid="{00000000-0005-0000-0000-0000F62A0000}"/>
    <cellStyle name="Normal 2 77 3 2" xfId="25038" xr:uid="{00000000-0005-0000-0000-0000F72A0000}"/>
    <cellStyle name="Normal 2 77 4" xfId="7311" xr:uid="{00000000-0005-0000-0000-0000F82A0000}"/>
    <cellStyle name="Normal 2 77 4 2" xfId="25039" xr:uid="{00000000-0005-0000-0000-0000F92A0000}"/>
    <cellStyle name="Normal 2 77 5" xfId="7312" xr:uid="{00000000-0005-0000-0000-0000FA2A0000}"/>
    <cellStyle name="Normal 2 77 5 2" xfId="25040" xr:uid="{00000000-0005-0000-0000-0000FB2A0000}"/>
    <cellStyle name="Normal 2 77 6" xfId="7313" xr:uid="{00000000-0005-0000-0000-0000FC2A0000}"/>
    <cellStyle name="Normal 2 77 6 2" xfId="25041" xr:uid="{00000000-0005-0000-0000-0000FD2A0000}"/>
    <cellStyle name="Normal 2 77 7" xfId="7314" xr:uid="{00000000-0005-0000-0000-0000FE2A0000}"/>
    <cellStyle name="Normal 2 77 7 2" xfId="25042" xr:uid="{00000000-0005-0000-0000-0000FF2A0000}"/>
    <cellStyle name="Normal 2 77 8" xfId="7315" xr:uid="{00000000-0005-0000-0000-0000002B0000}"/>
    <cellStyle name="Normal 2 77 8 2" xfId="25043" xr:uid="{00000000-0005-0000-0000-0000012B0000}"/>
    <cellStyle name="Normal 2 77 9" xfId="7316" xr:uid="{00000000-0005-0000-0000-0000022B0000}"/>
    <cellStyle name="Normal 2 77 9 2" xfId="25044" xr:uid="{00000000-0005-0000-0000-0000032B0000}"/>
    <cellStyle name="Normal 2 78" xfId="7317" xr:uid="{00000000-0005-0000-0000-0000042B0000}"/>
    <cellStyle name="Normal 2 78 10" xfId="7318" xr:uid="{00000000-0005-0000-0000-0000052B0000}"/>
    <cellStyle name="Normal 2 78 10 2" xfId="25046" xr:uid="{00000000-0005-0000-0000-0000062B0000}"/>
    <cellStyle name="Normal 2 78 11" xfId="7319" xr:uid="{00000000-0005-0000-0000-0000072B0000}"/>
    <cellStyle name="Normal 2 78 11 2" xfId="25047" xr:uid="{00000000-0005-0000-0000-0000082B0000}"/>
    <cellStyle name="Normal 2 78 12" xfId="7320" xr:uid="{00000000-0005-0000-0000-0000092B0000}"/>
    <cellStyle name="Normal 2 78 12 2" xfId="25048" xr:uid="{00000000-0005-0000-0000-00000A2B0000}"/>
    <cellStyle name="Normal 2 78 13" xfId="7321" xr:uid="{00000000-0005-0000-0000-00000B2B0000}"/>
    <cellStyle name="Normal 2 78 13 2" xfId="25049" xr:uid="{00000000-0005-0000-0000-00000C2B0000}"/>
    <cellStyle name="Normal 2 78 14" xfId="7322" xr:uid="{00000000-0005-0000-0000-00000D2B0000}"/>
    <cellStyle name="Normal 2 78 14 2" xfId="25050" xr:uid="{00000000-0005-0000-0000-00000E2B0000}"/>
    <cellStyle name="Normal 2 78 15" xfId="25045" xr:uid="{00000000-0005-0000-0000-00000F2B0000}"/>
    <cellStyle name="Normal 2 78 2" xfId="7323" xr:uid="{00000000-0005-0000-0000-0000102B0000}"/>
    <cellStyle name="Normal 2 78 2 2" xfId="25051" xr:uid="{00000000-0005-0000-0000-0000112B0000}"/>
    <cellStyle name="Normal 2 78 3" xfId="7324" xr:uid="{00000000-0005-0000-0000-0000122B0000}"/>
    <cellStyle name="Normal 2 78 3 2" xfId="25052" xr:uid="{00000000-0005-0000-0000-0000132B0000}"/>
    <cellStyle name="Normal 2 78 4" xfId="7325" xr:uid="{00000000-0005-0000-0000-0000142B0000}"/>
    <cellStyle name="Normal 2 78 4 2" xfId="25053" xr:uid="{00000000-0005-0000-0000-0000152B0000}"/>
    <cellStyle name="Normal 2 78 5" xfId="7326" xr:uid="{00000000-0005-0000-0000-0000162B0000}"/>
    <cellStyle name="Normal 2 78 5 2" xfId="25054" xr:uid="{00000000-0005-0000-0000-0000172B0000}"/>
    <cellStyle name="Normal 2 78 6" xfId="7327" xr:uid="{00000000-0005-0000-0000-0000182B0000}"/>
    <cellStyle name="Normal 2 78 6 2" xfId="25055" xr:uid="{00000000-0005-0000-0000-0000192B0000}"/>
    <cellStyle name="Normal 2 78 7" xfId="7328" xr:uid="{00000000-0005-0000-0000-00001A2B0000}"/>
    <cellStyle name="Normal 2 78 7 2" xfId="25056" xr:uid="{00000000-0005-0000-0000-00001B2B0000}"/>
    <cellStyle name="Normal 2 78 8" xfId="7329" xr:uid="{00000000-0005-0000-0000-00001C2B0000}"/>
    <cellStyle name="Normal 2 78 8 2" xfId="25057" xr:uid="{00000000-0005-0000-0000-00001D2B0000}"/>
    <cellStyle name="Normal 2 78 9" xfId="7330" xr:uid="{00000000-0005-0000-0000-00001E2B0000}"/>
    <cellStyle name="Normal 2 78 9 2" xfId="25058" xr:uid="{00000000-0005-0000-0000-00001F2B0000}"/>
    <cellStyle name="Normal 2 79" xfId="7331" xr:uid="{00000000-0005-0000-0000-0000202B0000}"/>
    <cellStyle name="Normal 2 8" xfId="183" xr:uid="{00000000-0005-0000-0000-0000212B0000}"/>
    <cellStyle name="Normal 2 8 2" xfId="557" xr:uid="{00000000-0005-0000-0000-0000222B0000}"/>
    <cellStyle name="Normal 2 8 2 2" xfId="7334" xr:uid="{00000000-0005-0000-0000-0000232B0000}"/>
    <cellStyle name="Normal 2 8 2 3" xfId="7333" xr:uid="{00000000-0005-0000-0000-0000242B0000}"/>
    <cellStyle name="Normal 2 8 3" xfId="7335" xr:uid="{00000000-0005-0000-0000-0000252B0000}"/>
    <cellStyle name="Normal 2 8 3 2" xfId="7336" xr:uid="{00000000-0005-0000-0000-0000262B0000}"/>
    <cellStyle name="Normal 2 8 4" xfId="7337" xr:uid="{00000000-0005-0000-0000-0000272B0000}"/>
    <cellStyle name="Normal 2 8 4 2" xfId="7338" xr:uid="{00000000-0005-0000-0000-0000282B0000}"/>
    <cellStyle name="Normal 2 8 5" xfId="7339" xr:uid="{00000000-0005-0000-0000-0000292B0000}"/>
    <cellStyle name="Normal 2 8 5 2" xfId="7340" xr:uid="{00000000-0005-0000-0000-00002A2B0000}"/>
    <cellStyle name="Normal 2 8 6" xfId="7341" xr:uid="{00000000-0005-0000-0000-00002B2B0000}"/>
    <cellStyle name="Normal 2 8 6 2" xfId="7342" xr:uid="{00000000-0005-0000-0000-00002C2B0000}"/>
    <cellStyle name="Normal 2 8 7" xfId="7343" xr:uid="{00000000-0005-0000-0000-00002D2B0000}"/>
    <cellStyle name="Normal 2 8 7 2" xfId="7344" xr:uid="{00000000-0005-0000-0000-00002E2B0000}"/>
    <cellStyle name="Normal 2 8 8" xfId="7345" xr:uid="{00000000-0005-0000-0000-00002F2B0000}"/>
    <cellStyle name="Normal 2 8 9" xfId="7332" xr:uid="{00000000-0005-0000-0000-0000302B0000}"/>
    <cellStyle name="Normal 2 80" xfId="7346" xr:uid="{00000000-0005-0000-0000-0000312B0000}"/>
    <cellStyle name="Normal 2 80 10" xfId="7347" xr:uid="{00000000-0005-0000-0000-0000322B0000}"/>
    <cellStyle name="Normal 2 80 10 2" xfId="25060" xr:uid="{00000000-0005-0000-0000-0000332B0000}"/>
    <cellStyle name="Normal 2 80 11" xfId="7348" xr:uid="{00000000-0005-0000-0000-0000342B0000}"/>
    <cellStyle name="Normal 2 80 11 2" xfId="25061" xr:uid="{00000000-0005-0000-0000-0000352B0000}"/>
    <cellStyle name="Normal 2 80 12" xfId="7349" xr:uid="{00000000-0005-0000-0000-0000362B0000}"/>
    <cellStyle name="Normal 2 80 12 2" xfId="25062" xr:uid="{00000000-0005-0000-0000-0000372B0000}"/>
    <cellStyle name="Normal 2 80 13" xfId="7350" xr:uid="{00000000-0005-0000-0000-0000382B0000}"/>
    <cellStyle name="Normal 2 80 13 2" xfId="25063" xr:uid="{00000000-0005-0000-0000-0000392B0000}"/>
    <cellStyle name="Normal 2 80 14" xfId="7351" xr:uid="{00000000-0005-0000-0000-00003A2B0000}"/>
    <cellStyle name="Normal 2 80 14 2" xfId="25064" xr:uid="{00000000-0005-0000-0000-00003B2B0000}"/>
    <cellStyle name="Normal 2 80 15" xfId="25059" xr:uid="{00000000-0005-0000-0000-00003C2B0000}"/>
    <cellStyle name="Normal 2 80 2" xfId="7352" xr:uid="{00000000-0005-0000-0000-00003D2B0000}"/>
    <cellStyle name="Normal 2 80 2 2" xfId="25065" xr:uid="{00000000-0005-0000-0000-00003E2B0000}"/>
    <cellStyle name="Normal 2 80 3" xfId="7353" xr:uid="{00000000-0005-0000-0000-00003F2B0000}"/>
    <cellStyle name="Normal 2 80 3 2" xfId="25066" xr:uid="{00000000-0005-0000-0000-0000402B0000}"/>
    <cellStyle name="Normal 2 80 4" xfId="7354" xr:uid="{00000000-0005-0000-0000-0000412B0000}"/>
    <cellStyle name="Normal 2 80 4 2" xfId="25067" xr:uid="{00000000-0005-0000-0000-0000422B0000}"/>
    <cellStyle name="Normal 2 80 5" xfId="7355" xr:uid="{00000000-0005-0000-0000-0000432B0000}"/>
    <cellStyle name="Normal 2 80 5 2" xfId="25068" xr:uid="{00000000-0005-0000-0000-0000442B0000}"/>
    <cellStyle name="Normal 2 80 6" xfId="7356" xr:uid="{00000000-0005-0000-0000-0000452B0000}"/>
    <cellStyle name="Normal 2 80 6 2" xfId="25069" xr:uid="{00000000-0005-0000-0000-0000462B0000}"/>
    <cellStyle name="Normal 2 80 7" xfId="7357" xr:uid="{00000000-0005-0000-0000-0000472B0000}"/>
    <cellStyle name="Normal 2 80 7 2" xfId="25070" xr:uid="{00000000-0005-0000-0000-0000482B0000}"/>
    <cellStyle name="Normal 2 80 8" xfId="7358" xr:uid="{00000000-0005-0000-0000-0000492B0000}"/>
    <cellStyle name="Normal 2 80 8 2" xfId="25071" xr:uid="{00000000-0005-0000-0000-00004A2B0000}"/>
    <cellStyle name="Normal 2 80 9" xfId="7359" xr:uid="{00000000-0005-0000-0000-00004B2B0000}"/>
    <cellStyle name="Normal 2 80 9 2" xfId="25072" xr:uid="{00000000-0005-0000-0000-00004C2B0000}"/>
    <cellStyle name="Normal 2 81" xfId="7360" xr:uid="{00000000-0005-0000-0000-00004D2B0000}"/>
    <cellStyle name="Normal 2 81 10" xfId="7361" xr:uid="{00000000-0005-0000-0000-00004E2B0000}"/>
    <cellStyle name="Normal 2 81 10 2" xfId="25074" xr:uid="{00000000-0005-0000-0000-00004F2B0000}"/>
    <cellStyle name="Normal 2 81 11" xfId="7362" xr:uid="{00000000-0005-0000-0000-0000502B0000}"/>
    <cellStyle name="Normal 2 81 11 2" xfId="25075" xr:uid="{00000000-0005-0000-0000-0000512B0000}"/>
    <cellStyle name="Normal 2 81 12" xfId="7363" xr:uid="{00000000-0005-0000-0000-0000522B0000}"/>
    <cellStyle name="Normal 2 81 12 2" xfId="25076" xr:uid="{00000000-0005-0000-0000-0000532B0000}"/>
    <cellStyle name="Normal 2 81 13" xfId="7364" xr:uid="{00000000-0005-0000-0000-0000542B0000}"/>
    <cellStyle name="Normal 2 81 13 2" xfId="25077" xr:uid="{00000000-0005-0000-0000-0000552B0000}"/>
    <cellStyle name="Normal 2 81 14" xfId="7365" xr:uid="{00000000-0005-0000-0000-0000562B0000}"/>
    <cellStyle name="Normal 2 81 14 2" xfId="25078" xr:uid="{00000000-0005-0000-0000-0000572B0000}"/>
    <cellStyle name="Normal 2 81 15" xfId="25073" xr:uid="{00000000-0005-0000-0000-0000582B0000}"/>
    <cellStyle name="Normal 2 81 2" xfId="7366" xr:uid="{00000000-0005-0000-0000-0000592B0000}"/>
    <cellStyle name="Normal 2 81 2 2" xfId="25079" xr:uid="{00000000-0005-0000-0000-00005A2B0000}"/>
    <cellStyle name="Normal 2 81 3" xfId="7367" xr:uid="{00000000-0005-0000-0000-00005B2B0000}"/>
    <cellStyle name="Normal 2 81 3 2" xfId="25080" xr:uid="{00000000-0005-0000-0000-00005C2B0000}"/>
    <cellStyle name="Normal 2 81 4" xfId="7368" xr:uid="{00000000-0005-0000-0000-00005D2B0000}"/>
    <cellStyle name="Normal 2 81 4 2" xfId="25081" xr:uid="{00000000-0005-0000-0000-00005E2B0000}"/>
    <cellStyle name="Normal 2 81 5" xfId="7369" xr:uid="{00000000-0005-0000-0000-00005F2B0000}"/>
    <cellStyle name="Normal 2 81 5 2" xfId="25082" xr:uid="{00000000-0005-0000-0000-0000602B0000}"/>
    <cellStyle name="Normal 2 81 6" xfId="7370" xr:uid="{00000000-0005-0000-0000-0000612B0000}"/>
    <cellStyle name="Normal 2 81 6 2" xfId="25083" xr:uid="{00000000-0005-0000-0000-0000622B0000}"/>
    <cellStyle name="Normal 2 81 7" xfId="7371" xr:uid="{00000000-0005-0000-0000-0000632B0000}"/>
    <cellStyle name="Normal 2 81 7 2" xfId="25084" xr:uid="{00000000-0005-0000-0000-0000642B0000}"/>
    <cellStyle name="Normal 2 81 8" xfId="7372" xr:uid="{00000000-0005-0000-0000-0000652B0000}"/>
    <cellStyle name="Normal 2 81 8 2" xfId="25085" xr:uid="{00000000-0005-0000-0000-0000662B0000}"/>
    <cellStyle name="Normal 2 81 9" xfId="7373" xr:uid="{00000000-0005-0000-0000-0000672B0000}"/>
    <cellStyle name="Normal 2 81 9 2" xfId="25086" xr:uid="{00000000-0005-0000-0000-0000682B0000}"/>
    <cellStyle name="Normal 2 9" xfId="468" xr:uid="{00000000-0005-0000-0000-0000692B0000}"/>
    <cellStyle name="Normal 2 9 2" xfId="7375" xr:uid="{00000000-0005-0000-0000-00006A2B0000}"/>
    <cellStyle name="Normal 2 9 2 2" xfId="7376" xr:uid="{00000000-0005-0000-0000-00006B2B0000}"/>
    <cellStyle name="Normal 2 9 3" xfId="7377" xr:uid="{00000000-0005-0000-0000-00006C2B0000}"/>
    <cellStyle name="Normal 2 9 3 2" xfId="7378" xr:uid="{00000000-0005-0000-0000-00006D2B0000}"/>
    <cellStyle name="Normal 2 9 4" xfId="7379" xr:uid="{00000000-0005-0000-0000-00006E2B0000}"/>
    <cellStyle name="Normal 2 9 4 2" xfId="7380" xr:uid="{00000000-0005-0000-0000-00006F2B0000}"/>
    <cellStyle name="Normal 2 9 5" xfId="7381" xr:uid="{00000000-0005-0000-0000-0000702B0000}"/>
    <cellStyle name="Normal 2 9 5 2" xfId="7382" xr:uid="{00000000-0005-0000-0000-0000712B0000}"/>
    <cellStyle name="Normal 2 9 6" xfId="7383" xr:uid="{00000000-0005-0000-0000-0000722B0000}"/>
    <cellStyle name="Normal 2 9 6 2" xfId="7384" xr:uid="{00000000-0005-0000-0000-0000732B0000}"/>
    <cellStyle name="Normal 2 9 7" xfId="7385" xr:uid="{00000000-0005-0000-0000-0000742B0000}"/>
    <cellStyle name="Normal 2 9 7 2" xfId="7386" xr:uid="{00000000-0005-0000-0000-0000752B0000}"/>
    <cellStyle name="Normal 2 9 8" xfId="7387" xr:uid="{00000000-0005-0000-0000-0000762B0000}"/>
    <cellStyle name="Normal 2 9 9" xfId="7374" xr:uid="{00000000-0005-0000-0000-0000772B0000}"/>
    <cellStyle name="Normal 20" xfId="329" xr:uid="{00000000-0005-0000-0000-0000782B0000}"/>
    <cellStyle name="Normal 20 10" xfId="7388" xr:uid="{00000000-0005-0000-0000-0000792B0000}"/>
    <cellStyle name="Normal 20 2" xfId="463" xr:uid="{00000000-0005-0000-0000-00007A2B0000}"/>
    <cellStyle name="Normal 20 2 2" xfId="7389" xr:uid="{00000000-0005-0000-0000-00007B2B0000}"/>
    <cellStyle name="Normal 20 3" xfId="7390" xr:uid="{00000000-0005-0000-0000-00007C2B0000}"/>
    <cellStyle name="Normal 20 4" xfId="7391" xr:uid="{00000000-0005-0000-0000-00007D2B0000}"/>
    <cellStyle name="Normal 20 5" xfId="7392" xr:uid="{00000000-0005-0000-0000-00007E2B0000}"/>
    <cellStyle name="Normal 20 6" xfId="7393" xr:uid="{00000000-0005-0000-0000-00007F2B0000}"/>
    <cellStyle name="Normal 20 7" xfId="7394" xr:uid="{00000000-0005-0000-0000-0000802B0000}"/>
    <cellStyle name="Normal 20 8" xfId="7395" xr:uid="{00000000-0005-0000-0000-0000812B0000}"/>
    <cellStyle name="Normal 20 9" xfId="7396" xr:uid="{00000000-0005-0000-0000-0000822B0000}"/>
    <cellStyle name="Normal 21" xfId="332" xr:uid="{00000000-0005-0000-0000-0000832B0000}"/>
    <cellStyle name="Normal 21 10" xfId="7397" xr:uid="{00000000-0005-0000-0000-0000842B0000}"/>
    <cellStyle name="Normal 21 2" xfId="522" xr:uid="{00000000-0005-0000-0000-0000852B0000}"/>
    <cellStyle name="Normal 21 2 2" xfId="7398" xr:uid="{00000000-0005-0000-0000-0000862B0000}"/>
    <cellStyle name="Normal 21 3" xfId="7399" xr:uid="{00000000-0005-0000-0000-0000872B0000}"/>
    <cellStyle name="Normal 21 4" xfId="7400" xr:uid="{00000000-0005-0000-0000-0000882B0000}"/>
    <cellStyle name="Normal 21 5" xfId="7401" xr:uid="{00000000-0005-0000-0000-0000892B0000}"/>
    <cellStyle name="Normal 21 6" xfId="7402" xr:uid="{00000000-0005-0000-0000-00008A2B0000}"/>
    <cellStyle name="Normal 21 7" xfId="7403" xr:uid="{00000000-0005-0000-0000-00008B2B0000}"/>
    <cellStyle name="Normal 21 8" xfId="7404" xr:uid="{00000000-0005-0000-0000-00008C2B0000}"/>
    <cellStyle name="Normal 21 9" xfId="7405" xr:uid="{00000000-0005-0000-0000-00008D2B0000}"/>
    <cellStyle name="Normal 22" xfId="348" xr:uid="{00000000-0005-0000-0000-00008E2B0000}"/>
    <cellStyle name="Normal 22 2" xfId="538" xr:uid="{00000000-0005-0000-0000-00008F2B0000}"/>
    <cellStyle name="Normal 22 2 2" xfId="7407" xr:uid="{00000000-0005-0000-0000-0000902B0000}"/>
    <cellStyle name="Normal 22 3" xfId="7406" xr:uid="{00000000-0005-0000-0000-0000912B0000}"/>
    <cellStyle name="Normal 23" xfId="389" xr:uid="{00000000-0005-0000-0000-0000922B0000}"/>
    <cellStyle name="Normal 23 2" xfId="581" xr:uid="{00000000-0005-0000-0000-0000932B0000}"/>
    <cellStyle name="Normal 24" xfId="430" xr:uid="{00000000-0005-0000-0000-0000942B0000}"/>
    <cellStyle name="Normal 24 2" xfId="587" xr:uid="{00000000-0005-0000-0000-0000952B0000}"/>
    <cellStyle name="Normal 24 2 2" xfId="7409" xr:uid="{00000000-0005-0000-0000-0000962B0000}"/>
    <cellStyle name="Normal 24 3" xfId="7408" xr:uid="{00000000-0005-0000-0000-0000972B0000}"/>
    <cellStyle name="Normal 25" xfId="433" xr:uid="{00000000-0005-0000-0000-0000982B0000}"/>
    <cellStyle name="Normal 25 2" xfId="591" xr:uid="{00000000-0005-0000-0000-0000992B0000}"/>
    <cellStyle name="Normal 25 2 2" xfId="7411" xr:uid="{00000000-0005-0000-0000-00009A2B0000}"/>
    <cellStyle name="Normal 25 3" xfId="7410" xr:uid="{00000000-0005-0000-0000-00009B2B0000}"/>
    <cellStyle name="Normal 26" xfId="49" xr:uid="{00000000-0005-0000-0000-00009C2B0000}"/>
    <cellStyle name="Normal 26 2" xfId="203" xr:uid="{00000000-0005-0000-0000-00009D2B0000}"/>
    <cellStyle name="Normal 26 3" xfId="7412" xr:uid="{00000000-0005-0000-0000-00009E2B0000}"/>
    <cellStyle name="Normal 26 4" xfId="7413" xr:uid="{00000000-0005-0000-0000-00009F2B0000}"/>
    <cellStyle name="Normal 26 5" xfId="7414" xr:uid="{00000000-0005-0000-0000-0000A02B0000}"/>
    <cellStyle name="Normal 26 6" xfId="7415" xr:uid="{00000000-0005-0000-0000-0000A12B0000}"/>
    <cellStyle name="Normal 26 7" xfId="7416" xr:uid="{00000000-0005-0000-0000-0000A22B0000}"/>
    <cellStyle name="Normal 27" xfId="50" xr:uid="{00000000-0005-0000-0000-0000A32B0000}"/>
    <cellStyle name="Normal 27 2" xfId="204" xr:uid="{00000000-0005-0000-0000-0000A42B0000}"/>
    <cellStyle name="Normal 27 3" xfId="7417" xr:uid="{00000000-0005-0000-0000-0000A52B0000}"/>
    <cellStyle name="Normal 27 4" xfId="7418" xr:uid="{00000000-0005-0000-0000-0000A62B0000}"/>
    <cellStyle name="Normal 27 5" xfId="7419" xr:uid="{00000000-0005-0000-0000-0000A72B0000}"/>
    <cellStyle name="Normal 27 6" xfId="7420" xr:uid="{00000000-0005-0000-0000-0000A82B0000}"/>
    <cellStyle name="Normal 27 7" xfId="7421" xr:uid="{00000000-0005-0000-0000-0000A92B0000}"/>
    <cellStyle name="Normal 27 8" xfId="7422" xr:uid="{00000000-0005-0000-0000-0000AA2B0000}"/>
    <cellStyle name="Normal 28" xfId="51" xr:uid="{00000000-0005-0000-0000-0000AB2B0000}"/>
    <cellStyle name="Normal 28 2" xfId="223" xr:uid="{00000000-0005-0000-0000-0000AC2B0000}"/>
    <cellStyle name="Normal 28 3" xfId="7423" xr:uid="{00000000-0005-0000-0000-0000AD2B0000}"/>
    <cellStyle name="Normal 28 3 10" xfId="7424" xr:uid="{00000000-0005-0000-0000-0000AE2B0000}"/>
    <cellStyle name="Normal 28 3 10 10" xfId="7425" xr:uid="{00000000-0005-0000-0000-0000AF2B0000}"/>
    <cellStyle name="Normal 28 3 10 10 2" xfId="25089" xr:uid="{00000000-0005-0000-0000-0000B02B0000}"/>
    <cellStyle name="Normal 28 3 10 11" xfId="7426" xr:uid="{00000000-0005-0000-0000-0000B12B0000}"/>
    <cellStyle name="Normal 28 3 10 11 2" xfId="25090" xr:uid="{00000000-0005-0000-0000-0000B22B0000}"/>
    <cellStyle name="Normal 28 3 10 12" xfId="7427" xr:uid="{00000000-0005-0000-0000-0000B32B0000}"/>
    <cellStyle name="Normal 28 3 10 12 2" xfId="25091" xr:uid="{00000000-0005-0000-0000-0000B42B0000}"/>
    <cellStyle name="Normal 28 3 10 13" xfId="7428" xr:uid="{00000000-0005-0000-0000-0000B52B0000}"/>
    <cellStyle name="Normal 28 3 10 13 2" xfId="25092" xr:uid="{00000000-0005-0000-0000-0000B62B0000}"/>
    <cellStyle name="Normal 28 3 10 14" xfId="7429" xr:uid="{00000000-0005-0000-0000-0000B72B0000}"/>
    <cellStyle name="Normal 28 3 10 14 2" xfId="25093" xr:uid="{00000000-0005-0000-0000-0000B82B0000}"/>
    <cellStyle name="Normal 28 3 10 15" xfId="25088" xr:uid="{00000000-0005-0000-0000-0000B92B0000}"/>
    <cellStyle name="Normal 28 3 10 2" xfId="7430" xr:uid="{00000000-0005-0000-0000-0000BA2B0000}"/>
    <cellStyle name="Normal 28 3 10 2 2" xfId="25094" xr:uid="{00000000-0005-0000-0000-0000BB2B0000}"/>
    <cellStyle name="Normal 28 3 10 3" xfId="7431" xr:uid="{00000000-0005-0000-0000-0000BC2B0000}"/>
    <cellStyle name="Normal 28 3 10 3 2" xfId="25095" xr:uid="{00000000-0005-0000-0000-0000BD2B0000}"/>
    <cellStyle name="Normal 28 3 10 4" xfId="7432" xr:uid="{00000000-0005-0000-0000-0000BE2B0000}"/>
    <cellStyle name="Normal 28 3 10 4 2" xfId="25096" xr:uid="{00000000-0005-0000-0000-0000BF2B0000}"/>
    <cellStyle name="Normal 28 3 10 5" xfId="7433" xr:uid="{00000000-0005-0000-0000-0000C02B0000}"/>
    <cellStyle name="Normal 28 3 10 5 2" xfId="25097" xr:uid="{00000000-0005-0000-0000-0000C12B0000}"/>
    <cellStyle name="Normal 28 3 10 6" xfId="7434" xr:uid="{00000000-0005-0000-0000-0000C22B0000}"/>
    <cellStyle name="Normal 28 3 10 6 2" xfId="25098" xr:uid="{00000000-0005-0000-0000-0000C32B0000}"/>
    <cellStyle name="Normal 28 3 10 7" xfId="7435" xr:uid="{00000000-0005-0000-0000-0000C42B0000}"/>
    <cellStyle name="Normal 28 3 10 7 2" xfId="25099" xr:uid="{00000000-0005-0000-0000-0000C52B0000}"/>
    <cellStyle name="Normal 28 3 10 8" xfId="7436" xr:uid="{00000000-0005-0000-0000-0000C62B0000}"/>
    <cellStyle name="Normal 28 3 10 8 2" xfId="25100" xr:uid="{00000000-0005-0000-0000-0000C72B0000}"/>
    <cellStyle name="Normal 28 3 10 9" xfId="7437" xr:uid="{00000000-0005-0000-0000-0000C82B0000}"/>
    <cellStyle name="Normal 28 3 10 9 2" xfId="25101" xr:uid="{00000000-0005-0000-0000-0000C92B0000}"/>
    <cellStyle name="Normal 28 3 11" xfId="7438" xr:uid="{00000000-0005-0000-0000-0000CA2B0000}"/>
    <cellStyle name="Normal 28 3 11 10" xfId="7439" xr:uid="{00000000-0005-0000-0000-0000CB2B0000}"/>
    <cellStyle name="Normal 28 3 11 10 2" xfId="25103" xr:uid="{00000000-0005-0000-0000-0000CC2B0000}"/>
    <cellStyle name="Normal 28 3 11 11" xfId="7440" xr:uid="{00000000-0005-0000-0000-0000CD2B0000}"/>
    <cellStyle name="Normal 28 3 11 11 2" xfId="25104" xr:uid="{00000000-0005-0000-0000-0000CE2B0000}"/>
    <cellStyle name="Normal 28 3 11 12" xfId="7441" xr:uid="{00000000-0005-0000-0000-0000CF2B0000}"/>
    <cellStyle name="Normal 28 3 11 12 2" xfId="25105" xr:uid="{00000000-0005-0000-0000-0000D02B0000}"/>
    <cellStyle name="Normal 28 3 11 13" xfId="7442" xr:uid="{00000000-0005-0000-0000-0000D12B0000}"/>
    <cellStyle name="Normal 28 3 11 13 2" xfId="25106" xr:uid="{00000000-0005-0000-0000-0000D22B0000}"/>
    <cellStyle name="Normal 28 3 11 14" xfId="7443" xr:uid="{00000000-0005-0000-0000-0000D32B0000}"/>
    <cellStyle name="Normal 28 3 11 14 2" xfId="25107" xr:uid="{00000000-0005-0000-0000-0000D42B0000}"/>
    <cellStyle name="Normal 28 3 11 15" xfId="25102" xr:uid="{00000000-0005-0000-0000-0000D52B0000}"/>
    <cellStyle name="Normal 28 3 11 2" xfId="7444" xr:uid="{00000000-0005-0000-0000-0000D62B0000}"/>
    <cellStyle name="Normal 28 3 11 2 2" xfId="25108" xr:uid="{00000000-0005-0000-0000-0000D72B0000}"/>
    <cellStyle name="Normal 28 3 11 3" xfId="7445" xr:uid="{00000000-0005-0000-0000-0000D82B0000}"/>
    <cellStyle name="Normal 28 3 11 3 2" xfId="25109" xr:uid="{00000000-0005-0000-0000-0000D92B0000}"/>
    <cellStyle name="Normal 28 3 11 4" xfId="7446" xr:uid="{00000000-0005-0000-0000-0000DA2B0000}"/>
    <cellStyle name="Normal 28 3 11 4 2" xfId="25110" xr:uid="{00000000-0005-0000-0000-0000DB2B0000}"/>
    <cellStyle name="Normal 28 3 11 5" xfId="7447" xr:uid="{00000000-0005-0000-0000-0000DC2B0000}"/>
    <cellStyle name="Normal 28 3 11 5 2" xfId="25111" xr:uid="{00000000-0005-0000-0000-0000DD2B0000}"/>
    <cellStyle name="Normal 28 3 11 6" xfId="7448" xr:uid="{00000000-0005-0000-0000-0000DE2B0000}"/>
    <cellStyle name="Normal 28 3 11 6 2" xfId="25112" xr:uid="{00000000-0005-0000-0000-0000DF2B0000}"/>
    <cellStyle name="Normal 28 3 11 7" xfId="7449" xr:uid="{00000000-0005-0000-0000-0000E02B0000}"/>
    <cellStyle name="Normal 28 3 11 7 2" xfId="25113" xr:uid="{00000000-0005-0000-0000-0000E12B0000}"/>
    <cellStyle name="Normal 28 3 11 8" xfId="7450" xr:uid="{00000000-0005-0000-0000-0000E22B0000}"/>
    <cellStyle name="Normal 28 3 11 8 2" xfId="25114" xr:uid="{00000000-0005-0000-0000-0000E32B0000}"/>
    <cellStyle name="Normal 28 3 11 9" xfId="7451" xr:uid="{00000000-0005-0000-0000-0000E42B0000}"/>
    <cellStyle name="Normal 28 3 11 9 2" xfId="25115" xr:uid="{00000000-0005-0000-0000-0000E52B0000}"/>
    <cellStyle name="Normal 28 3 12" xfId="7452" xr:uid="{00000000-0005-0000-0000-0000E62B0000}"/>
    <cellStyle name="Normal 28 3 12 10" xfId="7453" xr:uid="{00000000-0005-0000-0000-0000E72B0000}"/>
    <cellStyle name="Normal 28 3 12 10 2" xfId="25117" xr:uid="{00000000-0005-0000-0000-0000E82B0000}"/>
    <cellStyle name="Normal 28 3 12 11" xfId="7454" xr:uid="{00000000-0005-0000-0000-0000E92B0000}"/>
    <cellStyle name="Normal 28 3 12 11 2" xfId="25118" xr:uid="{00000000-0005-0000-0000-0000EA2B0000}"/>
    <cellStyle name="Normal 28 3 12 12" xfId="7455" xr:uid="{00000000-0005-0000-0000-0000EB2B0000}"/>
    <cellStyle name="Normal 28 3 12 12 2" xfId="25119" xr:uid="{00000000-0005-0000-0000-0000EC2B0000}"/>
    <cellStyle name="Normal 28 3 12 13" xfId="7456" xr:uid="{00000000-0005-0000-0000-0000ED2B0000}"/>
    <cellStyle name="Normal 28 3 12 13 2" xfId="25120" xr:uid="{00000000-0005-0000-0000-0000EE2B0000}"/>
    <cellStyle name="Normal 28 3 12 14" xfId="7457" xr:uid="{00000000-0005-0000-0000-0000EF2B0000}"/>
    <cellStyle name="Normal 28 3 12 14 2" xfId="25121" xr:uid="{00000000-0005-0000-0000-0000F02B0000}"/>
    <cellStyle name="Normal 28 3 12 15" xfId="25116" xr:uid="{00000000-0005-0000-0000-0000F12B0000}"/>
    <cellStyle name="Normal 28 3 12 2" xfId="7458" xr:uid="{00000000-0005-0000-0000-0000F22B0000}"/>
    <cellStyle name="Normal 28 3 12 2 2" xfId="25122" xr:uid="{00000000-0005-0000-0000-0000F32B0000}"/>
    <cellStyle name="Normal 28 3 12 3" xfId="7459" xr:uid="{00000000-0005-0000-0000-0000F42B0000}"/>
    <cellStyle name="Normal 28 3 12 3 2" xfId="25123" xr:uid="{00000000-0005-0000-0000-0000F52B0000}"/>
    <cellStyle name="Normal 28 3 12 4" xfId="7460" xr:uid="{00000000-0005-0000-0000-0000F62B0000}"/>
    <cellStyle name="Normal 28 3 12 4 2" xfId="25124" xr:uid="{00000000-0005-0000-0000-0000F72B0000}"/>
    <cellStyle name="Normal 28 3 12 5" xfId="7461" xr:uid="{00000000-0005-0000-0000-0000F82B0000}"/>
    <cellStyle name="Normal 28 3 12 5 2" xfId="25125" xr:uid="{00000000-0005-0000-0000-0000F92B0000}"/>
    <cellStyle name="Normal 28 3 12 6" xfId="7462" xr:uid="{00000000-0005-0000-0000-0000FA2B0000}"/>
    <cellStyle name="Normal 28 3 12 6 2" xfId="25126" xr:uid="{00000000-0005-0000-0000-0000FB2B0000}"/>
    <cellStyle name="Normal 28 3 12 7" xfId="7463" xr:uid="{00000000-0005-0000-0000-0000FC2B0000}"/>
    <cellStyle name="Normal 28 3 12 7 2" xfId="25127" xr:uid="{00000000-0005-0000-0000-0000FD2B0000}"/>
    <cellStyle name="Normal 28 3 12 8" xfId="7464" xr:uid="{00000000-0005-0000-0000-0000FE2B0000}"/>
    <cellStyle name="Normal 28 3 12 8 2" xfId="25128" xr:uid="{00000000-0005-0000-0000-0000FF2B0000}"/>
    <cellStyle name="Normal 28 3 12 9" xfId="7465" xr:uid="{00000000-0005-0000-0000-0000002C0000}"/>
    <cellStyle name="Normal 28 3 12 9 2" xfId="25129" xr:uid="{00000000-0005-0000-0000-0000012C0000}"/>
    <cellStyle name="Normal 28 3 13" xfId="7466" xr:uid="{00000000-0005-0000-0000-0000022C0000}"/>
    <cellStyle name="Normal 28 3 13 10" xfId="7467" xr:uid="{00000000-0005-0000-0000-0000032C0000}"/>
    <cellStyle name="Normal 28 3 13 10 2" xfId="25131" xr:uid="{00000000-0005-0000-0000-0000042C0000}"/>
    <cellStyle name="Normal 28 3 13 11" xfId="7468" xr:uid="{00000000-0005-0000-0000-0000052C0000}"/>
    <cellStyle name="Normal 28 3 13 11 2" xfId="25132" xr:uid="{00000000-0005-0000-0000-0000062C0000}"/>
    <cellStyle name="Normal 28 3 13 12" xfId="7469" xr:uid="{00000000-0005-0000-0000-0000072C0000}"/>
    <cellStyle name="Normal 28 3 13 12 2" xfId="25133" xr:uid="{00000000-0005-0000-0000-0000082C0000}"/>
    <cellStyle name="Normal 28 3 13 13" xfId="7470" xr:uid="{00000000-0005-0000-0000-0000092C0000}"/>
    <cellStyle name="Normal 28 3 13 13 2" xfId="25134" xr:uid="{00000000-0005-0000-0000-00000A2C0000}"/>
    <cellStyle name="Normal 28 3 13 14" xfId="7471" xr:uid="{00000000-0005-0000-0000-00000B2C0000}"/>
    <cellStyle name="Normal 28 3 13 14 2" xfId="25135" xr:uid="{00000000-0005-0000-0000-00000C2C0000}"/>
    <cellStyle name="Normal 28 3 13 15" xfId="25130" xr:uid="{00000000-0005-0000-0000-00000D2C0000}"/>
    <cellStyle name="Normal 28 3 13 2" xfId="7472" xr:uid="{00000000-0005-0000-0000-00000E2C0000}"/>
    <cellStyle name="Normal 28 3 13 2 2" xfId="25136" xr:uid="{00000000-0005-0000-0000-00000F2C0000}"/>
    <cellStyle name="Normal 28 3 13 3" xfId="7473" xr:uid="{00000000-0005-0000-0000-0000102C0000}"/>
    <cellStyle name="Normal 28 3 13 3 2" xfId="25137" xr:uid="{00000000-0005-0000-0000-0000112C0000}"/>
    <cellStyle name="Normal 28 3 13 4" xfId="7474" xr:uid="{00000000-0005-0000-0000-0000122C0000}"/>
    <cellStyle name="Normal 28 3 13 4 2" xfId="25138" xr:uid="{00000000-0005-0000-0000-0000132C0000}"/>
    <cellStyle name="Normal 28 3 13 5" xfId="7475" xr:uid="{00000000-0005-0000-0000-0000142C0000}"/>
    <cellStyle name="Normal 28 3 13 5 2" xfId="25139" xr:uid="{00000000-0005-0000-0000-0000152C0000}"/>
    <cellStyle name="Normal 28 3 13 6" xfId="7476" xr:uid="{00000000-0005-0000-0000-0000162C0000}"/>
    <cellStyle name="Normal 28 3 13 6 2" xfId="25140" xr:uid="{00000000-0005-0000-0000-0000172C0000}"/>
    <cellStyle name="Normal 28 3 13 7" xfId="7477" xr:uid="{00000000-0005-0000-0000-0000182C0000}"/>
    <cellStyle name="Normal 28 3 13 7 2" xfId="25141" xr:uid="{00000000-0005-0000-0000-0000192C0000}"/>
    <cellStyle name="Normal 28 3 13 8" xfId="7478" xr:uid="{00000000-0005-0000-0000-00001A2C0000}"/>
    <cellStyle name="Normal 28 3 13 8 2" xfId="25142" xr:uid="{00000000-0005-0000-0000-00001B2C0000}"/>
    <cellStyle name="Normal 28 3 13 9" xfId="7479" xr:uid="{00000000-0005-0000-0000-00001C2C0000}"/>
    <cellStyle name="Normal 28 3 13 9 2" xfId="25143" xr:uid="{00000000-0005-0000-0000-00001D2C0000}"/>
    <cellStyle name="Normal 28 3 14" xfId="7480" xr:uid="{00000000-0005-0000-0000-00001E2C0000}"/>
    <cellStyle name="Normal 28 3 14 10" xfId="7481" xr:uid="{00000000-0005-0000-0000-00001F2C0000}"/>
    <cellStyle name="Normal 28 3 14 10 2" xfId="25145" xr:uid="{00000000-0005-0000-0000-0000202C0000}"/>
    <cellStyle name="Normal 28 3 14 11" xfId="7482" xr:uid="{00000000-0005-0000-0000-0000212C0000}"/>
    <cellStyle name="Normal 28 3 14 11 2" xfId="25146" xr:uid="{00000000-0005-0000-0000-0000222C0000}"/>
    <cellStyle name="Normal 28 3 14 12" xfId="7483" xr:uid="{00000000-0005-0000-0000-0000232C0000}"/>
    <cellStyle name="Normal 28 3 14 12 2" xfId="25147" xr:uid="{00000000-0005-0000-0000-0000242C0000}"/>
    <cellStyle name="Normal 28 3 14 13" xfId="7484" xr:uid="{00000000-0005-0000-0000-0000252C0000}"/>
    <cellStyle name="Normal 28 3 14 13 2" xfId="25148" xr:uid="{00000000-0005-0000-0000-0000262C0000}"/>
    <cellStyle name="Normal 28 3 14 14" xfId="7485" xr:uid="{00000000-0005-0000-0000-0000272C0000}"/>
    <cellStyle name="Normal 28 3 14 14 2" xfId="25149" xr:uid="{00000000-0005-0000-0000-0000282C0000}"/>
    <cellStyle name="Normal 28 3 14 15" xfId="25144" xr:uid="{00000000-0005-0000-0000-0000292C0000}"/>
    <cellStyle name="Normal 28 3 14 2" xfId="7486" xr:uid="{00000000-0005-0000-0000-00002A2C0000}"/>
    <cellStyle name="Normal 28 3 14 2 2" xfId="25150" xr:uid="{00000000-0005-0000-0000-00002B2C0000}"/>
    <cellStyle name="Normal 28 3 14 3" xfId="7487" xr:uid="{00000000-0005-0000-0000-00002C2C0000}"/>
    <cellStyle name="Normal 28 3 14 3 2" xfId="25151" xr:uid="{00000000-0005-0000-0000-00002D2C0000}"/>
    <cellStyle name="Normal 28 3 14 4" xfId="7488" xr:uid="{00000000-0005-0000-0000-00002E2C0000}"/>
    <cellStyle name="Normal 28 3 14 4 2" xfId="25152" xr:uid="{00000000-0005-0000-0000-00002F2C0000}"/>
    <cellStyle name="Normal 28 3 14 5" xfId="7489" xr:uid="{00000000-0005-0000-0000-0000302C0000}"/>
    <cellStyle name="Normal 28 3 14 5 2" xfId="25153" xr:uid="{00000000-0005-0000-0000-0000312C0000}"/>
    <cellStyle name="Normal 28 3 14 6" xfId="7490" xr:uid="{00000000-0005-0000-0000-0000322C0000}"/>
    <cellStyle name="Normal 28 3 14 6 2" xfId="25154" xr:uid="{00000000-0005-0000-0000-0000332C0000}"/>
    <cellStyle name="Normal 28 3 14 7" xfId="7491" xr:uid="{00000000-0005-0000-0000-0000342C0000}"/>
    <cellStyle name="Normal 28 3 14 7 2" xfId="25155" xr:uid="{00000000-0005-0000-0000-0000352C0000}"/>
    <cellStyle name="Normal 28 3 14 8" xfId="7492" xr:uid="{00000000-0005-0000-0000-0000362C0000}"/>
    <cellStyle name="Normal 28 3 14 8 2" xfId="25156" xr:uid="{00000000-0005-0000-0000-0000372C0000}"/>
    <cellStyle name="Normal 28 3 14 9" xfId="7493" xr:uid="{00000000-0005-0000-0000-0000382C0000}"/>
    <cellStyle name="Normal 28 3 14 9 2" xfId="25157" xr:uid="{00000000-0005-0000-0000-0000392C0000}"/>
    <cellStyle name="Normal 28 3 15" xfId="7494" xr:uid="{00000000-0005-0000-0000-00003A2C0000}"/>
    <cellStyle name="Normal 28 3 15 10" xfId="7495" xr:uid="{00000000-0005-0000-0000-00003B2C0000}"/>
    <cellStyle name="Normal 28 3 15 10 2" xfId="25159" xr:uid="{00000000-0005-0000-0000-00003C2C0000}"/>
    <cellStyle name="Normal 28 3 15 11" xfId="7496" xr:uid="{00000000-0005-0000-0000-00003D2C0000}"/>
    <cellStyle name="Normal 28 3 15 11 2" xfId="25160" xr:uid="{00000000-0005-0000-0000-00003E2C0000}"/>
    <cellStyle name="Normal 28 3 15 12" xfId="7497" xr:uid="{00000000-0005-0000-0000-00003F2C0000}"/>
    <cellStyle name="Normal 28 3 15 12 2" xfId="25161" xr:uid="{00000000-0005-0000-0000-0000402C0000}"/>
    <cellStyle name="Normal 28 3 15 13" xfId="7498" xr:uid="{00000000-0005-0000-0000-0000412C0000}"/>
    <cellStyle name="Normal 28 3 15 13 2" xfId="25162" xr:uid="{00000000-0005-0000-0000-0000422C0000}"/>
    <cellStyle name="Normal 28 3 15 14" xfId="7499" xr:uid="{00000000-0005-0000-0000-0000432C0000}"/>
    <cellStyle name="Normal 28 3 15 14 2" xfId="25163" xr:uid="{00000000-0005-0000-0000-0000442C0000}"/>
    <cellStyle name="Normal 28 3 15 15" xfId="25158" xr:uid="{00000000-0005-0000-0000-0000452C0000}"/>
    <cellStyle name="Normal 28 3 15 2" xfId="7500" xr:uid="{00000000-0005-0000-0000-0000462C0000}"/>
    <cellStyle name="Normal 28 3 15 2 2" xfId="25164" xr:uid="{00000000-0005-0000-0000-0000472C0000}"/>
    <cellStyle name="Normal 28 3 15 3" xfId="7501" xr:uid="{00000000-0005-0000-0000-0000482C0000}"/>
    <cellStyle name="Normal 28 3 15 3 2" xfId="25165" xr:uid="{00000000-0005-0000-0000-0000492C0000}"/>
    <cellStyle name="Normal 28 3 15 4" xfId="7502" xr:uid="{00000000-0005-0000-0000-00004A2C0000}"/>
    <cellStyle name="Normal 28 3 15 4 2" xfId="25166" xr:uid="{00000000-0005-0000-0000-00004B2C0000}"/>
    <cellStyle name="Normal 28 3 15 5" xfId="7503" xr:uid="{00000000-0005-0000-0000-00004C2C0000}"/>
    <cellStyle name="Normal 28 3 15 5 2" xfId="25167" xr:uid="{00000000-0005-0000-0000-00004D2C0000}"/>
    <cellStyle name="Normal 28 3 15 6" xfId="7504" xr:uid="{00000000-0005-0000-0000-00004E2C0000}"/>
    <cellStyle name="Normal 28 3 15 6 2" xfId="25168" xr:uid="{00000000-0005-0000-0000-00004F2C0000}"/>
    <cellStyle name="Normal 28 3 15 7" xfId="7505" xr:uid="{00000000-0005-0000-0000-0000502C0000}"/>
    <cellStyle name="Normal 28 3 15 7 2" xfId="25169" xr:uid="{00000000-0005-0000-0000-0000512C0000}"/>
    <cellStyle name="Normal 28 3 15 8" xfId="7506" xr:uid="{00000000-0005-0000-0000-0000522C0000}"/>
    <cellStyle name="Normal 28 3 15 8 2" xfId="25170" xr:uid="{00000000-0005-0000-0000-0000532C0000}"/>
    <cellStyle name="Normal 28 3 15 9" xfId="7507" xr:uid="{00000000-0005-0000-0000-0000542C0000}"/>
    <cellStyle name="Normal 28 3 15 9 2" xfId="25171" xr:uid="{00000000-0005-0000-0000-0000552C0000}"/>
    <cellStyle name="Normal 28 3 16" xfId="7508" xr:uid="{00000000-0005-0000-0000-0000562C0000}"/>
    <cellStyle name="Normal 28 3 16 2" xfId="25172" xr:uid="{00000000-0005-0000-0000-0000572C0000}"/>
    <cellStyle name="Normal 28 3 17" xfId="7509" xr:uid="{00000000-0005-0000-0000-0000582C0000}"/>
    <cellStyle name="Normal 28 3 17 2" xfId="25173" xr:uid="{00000000-0005-0000-0000-0000592C0000}"/>
    <cellStyle name="Normal 28 3 18" xfId="7510" xr:uid="{00000000-0005-0000-0000-00005A2C0000}"/>
    <cellStyle name="Normal 28 3 18 2" xfId="25174" xr:uid="{00000000-0005-0000-0000-00005B2C0000}"/>
    <cellStyle name="Normal 28 3 19" xfId="7511" xr:uid="{00000000-0005-0000-0000-00005C2C0000}"/>
    <cellStyle name="Normal 28 3 19 2" xfId="25175" xr:uid="{00000000-0005-0000-0000-00005D2C0000}"/>
    <cellStyle name="Normal 28 3 2" xfId="7512" xr:uid="{00000000-0005-0000-0000-00005E2C0000}"/>
    <cellStyle name="Normal 28 3 2 10" xfId="7513" xr:uid="{00000000-0005-0000-0000-00005F2C0000}"/>
    <cellStyle name="Normal 28 3 2 10 2" xfId="25177" xr:uid="{00000000-0005-0000-0000-0000602C0000}"/>
    <cellStyle name="Normal 28 3 2 11" xfId="7514" xr:uid="{00000000-0005-0000-0000-0000612C0000}"/>
    <cellStyle name="Normal 28 3 2 11 2" xfId="25178" xr:uid="{00000000-0005-0000-0000-0000622C0000}"/>
    <cellStyle name="Normal 28 3 2 12" xfId="7515" xr:uid="{00000000-0005-0000-0000-0000632C0000}"/>
    <cellStyle name="Normal 28 3 2 12 2" xfId="25179" xr:uid="{00000000-0005-0000-0000-0000642C0000}"/>
    <cellStyle name="Normal 28 3 2 13" xfId="7516" xr:uid="{00000000-0005-0000-0000-0000652C0000}"/>
    <cellStyle name="Normal 28 3 2 13 2" xfId="25180" xr:uid="{00000000-0005-0000-0000-0000662C0000}"/>
    <cellStyle name="Normal 28 3 2 14" xfId="7517" xr:uid="{00000000-0005-0000-0000-0000672C0000}"/>
    <cellStyle name="Normal 28 3 2 14 2" xfId="25181" xr:uid="{00000000-0005-0000-0000-0000682C0000}"/>
    <cellStyle name="Normal 28 3 2 15" xfId="7518" xr:uid="{00000000-0005-0000-0000-0000692C0000}"/>
    <cellStyle name="Normal 28 3 2 15 2" xfId="25182" xr:uid="{00000000-0005-0000-0000-00006A2C0000}"/>
    <cellStyle name="Normal 28 3 2 16" xfId="25176" xr:uid="{00000000-0005-0000-0000-00006B2C0000}"/>
    <cellStyle name="Normal 28 3 2 2" xfId="7519" xr:uid="{00000000-0005-0000-0000-00006C2C0000}"/>
    <cellStyle name="Normal 28 3 2 2 10" xfId="7520" xr:uid="{00000000-0005-0000-0000-00006D2C0000}"/>
    <cellStyle name="Normal 28 3 2 2 10 2" xfId="25184" xr:uid="{00000000-0005-0000-0000-00006E2C0000}"/>
    <cellStyle name="Normal 28 3 2 2 11" xfId="7521" xr:uid="{00000000-0005-0000-0000-00006F2C0000}"/>
    <cellStyle name="Normal 28 3 2 2 11 2" xfId="25185" xr:uid="{00000000-0005-0000-0000-0000702C0000}"/>
    <cellStyle name="Normal 28 3 2 2 12" xfId="7522" xr:uid="{00000000-0005-0000-0000-0000712C0000}"/>
    <cellStyle name="Normal 28 3 2 2 12 2" xfId="25186" xr:uid="{00000000-0005-0000-0000-0000722C0000}"/>
    <cellStyle name="Normal 28 3 2 2 13" xfId="7523" xr:uid="{00000000-0005-0000-0000-0000732C0000}"/>
    <cellStyle name="Normal 28 3 2 2 13 2" xfId="25187" xr:uid="{00000000-0005-0000-0000-0000742C0000}"/>
    <cellStyle name="Normal 28 3 2 2 14" xfId="7524" xr:uid="{00000000-0005-0000-0000-0000752C0000}"/>
    <cellStyle name="Normal 28 3 2 2 14 2" xfId="25188" xr:uid="{00000000-0005-0000-0000-0000762C0000}"/>
    <cellStyle name="Normal 28 3 2 2 15" xfId="25183" xr:uid="{00000000-0005-0000-0000-0000772C0000}"/>
    <cellStyle name="Normal 28 3 2 2 2" xfId="7525" xr:uid="{00000000-0005-0000-0000-0000782C0000}"/>
    <cellStyle name="Normal 28 3 2 2 2 2" xfId="25189" xr:uid="{00000000-0005-0000-0000-0000792C0000}"/>
    <cellStyle name="Normal 28 3 2 2 3" xfId="7526" xr:uid="{00000000-0005-0000-0000-00007A2C0000}"/>
    <cellStyle name="Normal 28 3 2 2 3 2" xfId="25190" xr:uid="{00000000-0005-0000-0000-00007B2C0000}"/>
    <cellStyle name="Normal 28 3 2 2 4" xfId="7527" xr:uid="{00000000-0005-0000-0000-00007C2C0000}"/>
    <cellStyle name="Normal 28 3 2 2 4 2" xfId="25191" xr:uid="{00000000-0005-0000-0000-00007D2C0000}"/>
    <cellStyle name="Normal 28 3 2 2 5" xfId="7528" xr:uid="{00000000-0005-0000-0000-00007E2C0000}"/>
    <cellStyle name="Normal 28 3 2 2 5 2" xfId="25192" xr:uid="{00000000-0005-0000-0000-00007F2C0000}"/>
    <cellStyle name="Normal 28 3 2 2 6" xfId="7529" xr:uid="{00000000-0005-0000-0000-0000802C0000}"/>
    <cellStyle name="Normal 28 3 2 2 6 2" xfId="25193" xr:uid="{00000000-0005-0000-0000-0000812C0000}"/>
    <cellStyle name="Normal 28 3 2 2 7" xfId="7530" xr:uid="{00000000-0005-0000-0000-0000822C0000}"/>
    <cellStyle name="Normal 28 3 2 2 7 2" xfId="25194" xr:uid="{00000000-0005-0000-0000-0000832C0000}"/>
    <cellStyle name="Normal 28 3 2 2 8" xfId="7531" xr:uid="{00000000-0005-0000-0000-0000842C0000}"/>
    <cellStyle name="Normal 28 3 2 2 8 2" xfId="25195" xr:uid="{00000000-0005-0000-0000-0000852C0000}"/>
    <cellStyle name="Normal 28 3 2 2 9" xfId="7532" xr:uid="{00000000-0005-0000-0000-0000862C0000}"/>
    <cellStyle name="Normal 28 3 2 2 9 2" xfId="25196" xr:uid="{00000000-0005-0000-0000-0000872C0000}"/>
    <cellStyle name="Normal 28 3 2 3" xfId="7533" xr:uid="{00000000-0005-0000-0000-0000882C0000}"/>
    <cellStyle name="Normal 28 3 2 3 2" xfId="25197" xr:uid="{00000000-0005-0000-0000-0000892C0000}"/>
    <cellStyle name="Normal 28 3 2 4" xfId="7534" xr:uid="{00000000-0005-0000-0000-00008A2C0000}"/>
    <cellStyle name="Normal 28 3 2 4 2" xfId="25198" xr:uid="{00000000-0005-0000-0000-00008B2C0000}"/>
    <cellStyle name="Normal 28 3 2 5" xfId="7535" xr:uid="{00000000-0005-0000-0000-00008C2C0000}"/>
    <cellStyle name="Normal 28 3 2 5 2" xfId="25199" xr:uid="{00000000-0005-0000-0000-00008D2C0000}"/>
    <cellStyle name="Normal 28 3 2 6" xfId="7536" xr:uid="{00000000-0005-0000-0000-00008E2C0000}"/>
    <cellStyle name="Normal 28 3 2 6 2" xfId="25200" xr:uid="{00000000-0005-0000-0000-00008F2C0000}"/>
    <cellStyle name="Normal 28 3 2 7" xfId="7537" xr:uid="{00000000-0005-0000-0000-0000902C0000}"/>
    <cellStyle name="Normal 28 3 2 7 2" xfId="25201" xr:uid="{00000000-0005-0000-0000-0000912C0000}"/>
    <cellStyle name="Normal 28 3 2 8" xfId="7538" xr:uid="{00000000-0005-0000-0000-0000922C0000}"/>
    <cellStyle name="Normal 28 3 2 8 2" xfId="25202" xr:uid="{00000000-0005-0000-0000-0000932C0000}"/>
    <cellStyle name="Normal 28 3 2 9" xfId="7539" xr:uid="{00000000-0005-0000-0000-0000942C0000}"/>
    <cellStyle name="Normal 28 3 2 9 2" xfId="25203" xr:uid="{00000000-0005-0000-0000-0000952C0000}"/>
    <cellStyle name="Normal 28 3 20" xfId="7540" xr:uid="{00000000-0005-0000-0000-0000962C0000}"/>
    <cellStyle name="Normal 28 3 20 2" xfId="25204" xr:uid="{00000000-0005-0000-0000-0000972C0000}"/>
    <cellStyle name="Normal 28 3 21" xfId="7541" xr:uid="{00000000-0005-0000-0000-0000982C0000}"/>
    <cellStyle name="Normal 28 3 21 2" xfId="25205" xr:uid="{00000000-0005-0000-0000-0000992C0000}"/>
    <cellStyle name="Normal 28 3 22" xfId="7542" xr:uid="{00000000-0005-0000-0000-00009A2C0000}"/>
    <cellStyle name="Normal 28 3 22 2" xfId="25206" xr:uid="{00000000-0005-0000-0000-00009B2C0000}"/>
    <cellStyle name="Normal 28 3 23" xfId="7543" xr:uid="{00000000-0005-0000-0000-00009C2C0000}"/>
    <cellStyle name="Normal 28 3 23 2" xfId="25207" xr:uid="{00000000-0005-0000-0000-00009D2C0000}"/>
    <cellStyle name="Normal 28 3 24" xfId="7544" xr:uid="{00000000-0005-0000-0000-00009E2C0000}"/>
    <cellStyle name="Normal 28 3 24 2" xfId="25208" xr:uid="{00000000-0005-0000-0000-00009F2C0000}"/>
    <cellStyle name="Normal 28 3 25" xfId="7545" xr:uid="{00000000-0005-0000-0000-0000A02C0000}"/>
    <cellStyle name="Normal 28 3 25 2" xfId="25209" xr:uid="{00000000-0005-0000-0000-0000A12C0000}"/>
    <cellStyle name="Normal 28 3 26" xfId="7546" xr:uid="{00000000-0005-0000-0000-0000A22C0000}"/>
    <cellStyle name="Normal 28 3 26 2" xfId="25210" xr:uid="{00000000-0005-0000-0000-0000A32C0000}"/>
    <cellStyle name="Normal 28 3 27" xfId="7547" xr:uid="{00000000-0005-0000-0000-0000A42C0000}"/>
    <cellStyle name="Normal 28 3 27 2" xfId="25211" xr:uid="{00000000-0005-0000-0000-0000A52C0000}"/>
    <cellStyle name="Normal 28 3 28" xfId="7548" xr:uid="{00000000-0005-0000-0000-0000A62C0000}"/>
    <cellStyle name="Normal 28 3 28 2" xfId="25212" xr:uid="{00000000-0005-0000-0000-0000A72C0000}"/>
    <cellStyle name="Normal 28 3 29" xfId="25087" xr:uid="{00000000-0005-0000-0000-0000A82C0000}"/>
    <cellStyle name="Normal 28 3 3" xfId="7549" xr:uid="{00000000-0005-0000-0000-0000A92C0000}"/>
    <cellStyle name="Normal 28 3 3 10" xfId="7550" xr:uid="{00000000-0005-0000-0000-0000AA2C0000}"/>
    <cellStyle name="Normal 28 3 3 10 2" xfId="25214" xr:uid="{00000000-0005-0000-0000-0000AB2C0000}"/>
    <cellStyle name="Normal 28 3 3 11" xfId="7551" xr:uid="{00000000-0005-0000-0000-0000AC2C0000}"/>
    <cellStyle name="Normal 28 3 3 11 2" xfId="25215" xr:uid="{00000000-0005-0000-0000-0000AD2C0000}"/>
    <cellStyle name="Normal 28 3 3 12" xfId="7552" xr:uid="{00000000-0005-0000-0000-0000AE2C0000}"/>
    <cellStyle name="Normal 28 3 3 12 2" xfId="25216" xr:uid="{00000000-0005-0000-0000-0000AF2C0000}"/>
    <cellStyle name="Normal 28 3 3 13" xfId="7553" xr:uid="{00000000-0005-0000-0000-0000B02C0000}"/>
    <cellStyle name="Normal 28 3 3 13 2" xfId="25217" xr:uid="{00000000-0005-0000-0000-0000B12C0000}"/>
    <cellStyle name="Normal 28 3 3 14" xfId="7554" xr:uid="{00000000-0005-0000-0000-0000B22C0000}"/>
    <cellStyle name="Normal 28 3 3 14 2" xfId="25218" xr:uid="{00000000-0005-0000-0000-0000B32C0000}"/>
    <cellStyle name="Normal 28 3 3 15" xfId="7555" xr:uid="{00000000-0005-0000-0000-0000B42C0000}"/>
    <cellStyle name="Normal 28 3 3 15 2" xfId="25219" xr:uid="{00000000-0005-0000-0000-0000B52C0000}"/>
    <cellStyle name="Normal 28 3 3 16" xfId="25213" xr:uid="{00000000-0005-0000-0000-0000B62C0000}"/>
    <cellStyle name="Normal 28 3 3 2" xfId="7556" xr:uid="{00000000-0005-0000-0000-0000B72C0000}"/>
    <cellStyle name="Normal 28 3 3 2 10" xfId="7557" xr:uid="{00000000-0005-0000-0000-0000B82C0000}"/>
    <cellStyle name="Normal 28 3 3 2 10 2" xfId="25221" xr:uid="{00000000-0005-0000-0000-0000B92C0000}"/>
    <cellStyle name="Normal 28 3 3 2 11" xfId="7558" xr:uid="{00000000-0005-0000-0000-0000BA2C0000}"/>
    <cellStyle name="Normal 28 3 3 2 11 2" xfId="25222" xr:uid="{00000000-0005-0000-0000-0000BB2C0000}"/>
    <cellStyle name="Normal 28 3 3 2 12" xfId="7559" xr:uid="{00000000-0005-0000-0000-0000BC2C0000}"/>
    <cellStyle name="Normal 28 3 3 2 12 2" xfId="25223" xr:uid="{00000000-0005-0000-0000-0000BD2C0000}"/>
    <cellStyle name="Normal 28 3 3 2 13" xfId="7560" xr:uid="{00000000-0005-0000-0000-0000BE2C0000}"/>
    <cellStyle name="Normal 28 3 3 2 13 2" xfId="25224" xr:uid="{00000000-0005-0000-0000-0000BF2C0000}"/>
    <cellStyle name="Normal 28 3 3 2 14" xfId="7561" xr:uid="{00000000-0005-0000-0000-0000C02C0000}"/>
    <cellStyle name="Normal 28 3 3 2 14 2" xfId="25225" xr:uid="{00000000-0005-0000-0000-0000C12C0000}"/>
    <cellStyle name="Normal 28 3 3 2 15" xfId="25220" xr:uid="{00000000-0005-0000-0000-0000C22C0000}"/>
    <cellStyle name="Normal 28 3 3 2 2" xfId="7562" xr:uid="{00000000-0005-0000-0000-0000C32C0000}"/>
    <cellStyle name="Normal 28 3 3 2 2 2" xfId="25226" xr:uid="{00000000-0005-0000-0000-0000C42C0000}"/>
    <cellStyle name="Normal 28 3 3 2 3" xfId="7563" xr:uid="{00000000-0005-0000-0000-0000C52C0000}"/>
    <cellStyle name="Normal 28 3 3 2 3 2" xfId="25227" xr:uid="{00000000-0005-0000-0000-0000C62C0000}"/>
    <cellStyle name="Normal 28 3 3 2 4" xfId="7564" xr:uid="{00000000-0005-0000-0000-0000C72C0000}"/>
    <cellStyle name="Normal 28 3 3 2 4 2" xfId="25228" xr:uid="{00000000-0005-0000-0000-0000C82C0000}"/>
    <cellStyle name="Normal 28 3 3 2 5" xfId="7565" xr:uid="{00000000-0005-0000-0000-0000C92C0000}"/>
    <cellStyle name="Normal 28 3 3 2 5 2" xfId="25229" xr:uid="{00000000-0005-0000-0000-0000CA2C0000}"/>
    <cellStyle name="Normal 28 3 3 2 6" xfId="7566" xr:uid="{00000000-0005-0000-0000-0000CB2C0000}"/>
    <cellStyle name="Normal 28 3 3 2 6 2" xfId="25230" xr:uid="{00000000-0005-0000-0000-0000CC2C0000}"/>
    <cellStyle name="Normal 28 3 3 2 7" xfId="7567" xr:uid="{00000000-0005-0000-0000-0000CD2C0000}"/>
    <cellStyle name="Normal 28 3 3 2 7 2" xfId="25231" xr:uid="{00000000-0005-0000-0000-0000CE2C0000}"/>
    <cellStyle name="Normal 28 3 3 2 8" xfId="7568" xr:uid="{00000000-0005-0000-0000-0000CF2C0000}"/>
    <cellStyle name="Normal 28 3 3 2 8 2" xfId="25232" xr:uid="{00000000-0005-0000-0000-0000D02C0000}"/>
    <cellStyle name="Normal 28 3 3 2 9" xfId="7569" xr:uid="{00000000-0005-0000-0000-0000D12C0000}"/>
    <cellStyle name="Normal 28 3 3 2 9 2" xfId="25233" xr:uid="{00000000-0005-0000-0000-0000D22C0000}"/>
    <cellStyle name="Normal 28 3 3 3" xfId="7570" xr:uid="{00000000-0005-0000-0000-0000D32C0000}"/>
    <cellStyle name="Normal 28 3 3 3 2" xfId="25234" xr:uid="{00000000-0005-0000-0000-0000D42C0000}"/>
    <cellStyle name="Normal 28 3 3 4" xfId="7571" xr:uid="{00000000-0005-0000-0000-0000D52C0000}"/>
    <cellStyle name="Normal 28 3 3 4 2" xfId="25235" xr:uid="{00000000-0005-0000-0000-0000D62C0000}"/>
    <cellStyle name="Normal 28 3 3 5" xfId="7572" xr:uid="{00000000-0005-0000-0000-0000D72C0000}"/>
    <cellStyle name="Normal 28 3 3 5 2" xfId="25236" xr:uid="{00000000-0005-0000-0000-0000D82C0000}"/>
    <cellStyle name="Normal 28 3 3 6" xfId="7573" xr:uid="{00000000-0005-0000-0000-0000D92C0000}"/>
    <cellStyle name="Normal 28 3 3 6 2" xfId="25237" xr:uid="{00000000-0005-0000-0000-0000DA2C0000}"/>
    <cellStyle name="Normal 28 3 3 7" xfId="7574" xr:uid="{00000000-0005-0000-0000-0000DB2C0000}"/>
    <cellStyle name="Normal 28 3 3 7 2" xfId="25238" xr:uid="{00000000-0005-0000-0000-0000DC2C0000}"/>
    <cellStyle name="Normal 28 3 3 8" xfId="7575" xr:uid="{00000000-0005-0000-0000-0000DD2C0000}"/>
    <cellStyle name="Normal 28 3 3 8 2" xfId="25239" xr:uid="{00000000-0005-0000-0000-0000DE2C0000}"/>
    <cellStyle name="Normal 28 3 3 9" xfId="7576" xr:uid="{00000000-0005-0000-0000-0000DF2C0000}"/>
    <cellStyle name="Normal 28 3 3 9 2" xfId="25240" xr:uid="{00000000-0005-0000-0000-0000E02C0000}"/>
    <cellStyle name="Normal 28 3 4" xfId="7577" xr:uid="{00000000-0005-0000-0000-0000E12C0000}"/>
    <cellStyle name="Normal 28 3 4 10" xfId="7578" xr:uid="{00000000-0005-0000-0000-0000E22C0000}"/>
    <cellStyle name="Normal 28 3 4 10 2" xfId="25242" xr:uid="{00000000-0005-0000-0000-0000E32C0000}"/>
    <cellStyle name="Normal 28 3 4 11" xfId="7579" xr:uid="{00000000-0005-0000-0000-0000E42C0000}"/>
    <cellStyle name="Normal 28 3 4 11 2" xfId="25243" xr:uid="{00000000-0005-0000-0000-0000E52C0000}"/>
    <cellStyle name="Normal 28 3 4 12" xfId="7580" xr:uid="{00000000-0005-0000-0000-0000E62C0000}"/>
    <cellStyle name="Normal 28 3 4 12 2" xfId="25244" xr:uid="{00000000-0005-0000-0000-0000E72C0000}"/>
    <cellStyle name="Normal 28 3 4 13" xfId="7581" xr:uid="{00000000-0005-0000-0000-0000E82C0000}"/>
    <cellStyle name="Normal 28 3 4 13 2" xfId="25245" xr:uid="{00000000-0005-0000-0000-0000E92C0000}"/>
    <cellStyle name="Normal 28 3 4 14" xfId="7582" xr:uid="{00000000-0005-0000-0000-0000EA2C0000}"/>
    <cellStyle name="Normal 28 3 4 14 2" xfId="25246" xr:uid="{00000000-0005-0000-0000-0000EB2C0000}"/>
    <cellStyle name="Normal 28 3 4 15" xfId="7583" xr:uid="{00000000-0005-0000-0000-0000EC2C0000}"/>
    <cellStyle name="Normal 28 3 4 15 2" xfId="25247" xr:uid="{00000000-0005-0000-0000-0000ED2C0000}"/>
    <cellStyle name="Normal 28 3 4 16" xfId="25241" xr:uid="{00000000-0005-0000-0000-0000EE2C0000}"/>
    <cellStyle name="Normal 28 3 4 2" xfId="7584" xr:uid="{00000000-0005-0000-0000-0000EF2C0000}"/>
    <cellStyle name="Normal 28 3 4 2 10" xfId="7585" xr:uid="{00000000-0005-0000-0000-0000F02C0000}"/>
    <cellStyle name="Normal 28 3 4 2 10 2" xfId="25249" xr:uid="{00000000-0005-0000-0000-0000F12C0000}"/>
    <cellStyle name="Normal 28 3 4 2 11" xfId="7586" xr:uid="{00000000-0005-0000-0000-0000F22C0000}"/>
    <cellStyle name="Normal 28 3 4 2 11 2" xfId="25250" xr:uid="{00000000-0005-0000-0000-0000F32C0000}"/>
    <cellStyle name="Normal 28 3 4 2 12" xfId="7587" xr:uid="{00000000-0005-0000-0000-0000F42C0000}"/>
    <cellStyle name="Normal 28 3 4 2 12 2" xfId="25251" xr:uid="{00000000-0005-0000-0000-0000F52C0000}"/>
    <cellStyle name="Normal 28 3 4 2 13" xfId="7588" xr:uid="{00000000-0005-0000-0000-0000F62C0000}"/>
    <cellStyle name="Normal 28 3 4 2 13 2" xfId="25252" xr:uid="{00000000-0005-0000-0000-0000F72C0000}"/>
    <cellStyle name="Normal 28 3 4 2 14" xfId="7589" xr:uid="{00000000-0005-0000-0000-0000F82C0000}"/>
    <cellStyle name="Normal 28 3 4 2 14 2" xfId="25253" xr:uid="{00000000-0005-0000-0000-0000F92C0000}"/>
    <cellStyle name="Normal 28 3 4 2 15" xfId="25248" xr:uid="{00000000-0005-0000-0000-0000FA2C0000}"/>
    <cellStyle name="Normal 28 3 4 2 2" xfId="7590" xr:uid="{00000000-0005-0000-0000-0000FB2C0000}"/>
    <cellStyle name="Normal 28 3 4 2 2 2" xfId="25254" xr:uid="{00000000-0005-0000-0000-0000FC2C0000}"/>
    <cellStyle name="Normal 28 3 4 2 3" xfId="7591" xr:uid="{00000000-0005-0000-0000-0000FD2C0000}"/>
    <cellStyle name="Normal 28 3 4 2 3 2" xfId="25255" xr:uid="{00000000-0005-0000-0000-0000FE2C0000}"/>
    <cellStyle name="Normal 28 3 4 2 4" xfId="7592" xr:uid="{00000000-0005-0000-0000-0000FF2C0000}"/>
    <cellStyle name="Normal 28 3 4 2 4 2" xfId="25256" xr:uid="{00000000-0005-0000-0000-0000002D0000}"/>
    <cellStyle name="Normal 28 3 4 2 5" xfId="7593" xr:uid="{00000000-0005-0000-0000-0000012D0000}"/>
    <cellStyle name="Normal 28 3 4 2 5 2" xfId="25257" xr:uid="{00000000-0005-0000-0000-0000022D0000}"/>
    <cellStyle name="Normal 28 3 4 2 6" xfId="7594" xr:uid="{00000000-0005-0000-0000-0000032D0000}"/>
    <cellStyle name="Normal 28 3 4 2 6 2" xfId="25258" xr:uid="{00000000-0005-0000-0000-0000042D0000}"/>
    <cellStyle name="Normal 28 3 4 2 7" xfId="7595" xr:uid="{00000000-0005-0000-0000-0000052D0000}"/>
    <cellStyle name="Normal 28 3 4 2 7 2" xfId="25259" xr:uid="{00000000-0005-0000-0000-0000062D0000}"/>
    <cellStyle name="Normal 28 3 4 2 8" xfId="7596" xr:uid="{00000000-0005-0000-0000-0000072D0000}"/>
    <cellStyle name="Normal 28 3 4 2 8 2" xfId="25260" xr:uid="{00000000-0005-0000-0000-0000082D0000}"/>
    <cellStyle name="Normal 28 3 4 2 9" xfId="7597" xr:uid="{00000000-0005-0000-0000-0000092D0000}"/>
    <cellStyle name="Normal 28 3 4 2 9 2" xfId="25261" xr:uid="{00000000-0005-0000-0000-00000A2D0000}"/>
    <cellStyle name="Normal 28 3 4 3" xfId="7598" xr:uid="{00000000-0005-0000-0000-00000B2D0000}"/>
    <cellStyle name="Normal 28 3 4 3 2" xfId="25262" xr:uid="{00000000-0005-0000-0000-00000C2D0000}"/>
    <cellStyle name="Normal 28 3 4 4" xfId="7599" xr:uid="{00000000-0005-0000-0000-00000D2D0000}"/>
    <cellStyle name="Normal 28 3 4 4 2" xfId="25263" xr:uid="{00000000-0005-0000-0000-00000E2D0000}"/>
    <cellStyle name="Normal 28 3 4 5" xfId="7600" xr:uid="{00000000-0005-0000-0000-00000F2D0000}"/>
    <cellStyle name="Normal 28 3 4 5 2" xfId="25264" xr:uid="{00000000-0005-0000-0000-0000102D0000}"/>
    <cellStyle name="Normal 28 3 4 6" xfId="7601" xr:uid="{00000000-0005-0000-0000-0000112D0000}"/>
    <cellStyle name="Normal 28 3 4 6 2" xfId="25265" xr:uid="{00000000-0005-0000-0000-0000122D0000}"/>
    <cellStyle name="Normal 28 3 4 7" xfId="7602" xr:uid="{00000000-0005-0000-0000-0000132D0000}"/>
    <cellStyle name="Normal 28 3 4 7 2" xfId="25266" xr:uid="{00000000-0005-0000-0000-0000142D0000}"/>
    <cellStyle name="Normal 28 3 4 8" xfId="7603" xr:uid="{00000000-0005-0000-0000-0000152D0000}"/>
    <cellStyle name="Normal 28 3 4 8 2" xfId="25267" xr:uid="{00000000-0005-0000-0000-0000162D0000}"/>
    <cellStyle name="Normal 28 3 4 9" xfId="7604" xr:uid="{00000000-0005-0000-0000-0000172D0000}"/>
    <cellStyle name="Normal 28 3 4 9 2" xfId="25268" xr:uid="{00000000-0005-0000-0000-0000182D0000}"/>
    <cellStyle name="Normal 28 3 5" xfId="7605" xr:uid="{00000000-0005-0000-0000-0000192D0000}"/>
    <cellStyle name="Normal 28 3 5 10" xfId="7606" xr:uid="{00000000-0005-0000-0000-00001A2D0000}"/>
    <cellStyle name="Normal 28 3 5 10 2" xfId="25270" xr:uid="{00000000-0005-0000-0000-00001B2D0000}"/>
    <cellStyle name="Normal 28 3 5 11" xfId="7607" xr:uid="{00000000-0005-0000-0000-00001C2D0000}"/>
    <cellStyle name="Normal 28 3 5 11 2" xfId="25271" xr:uid="{00000000-0005-0000-0000-00001D2D0000}"/>
    <cellStyle name="Normal 28 3 5 12" xfId="7608" xr:uid="{00000000-0005-0000-0000-00001E2D0000}"/>
    <cellStyle name="Normal 28 3 5 12 2" xfId="25272" xr:uid="{00000000-0005-0000-0000-00001F2D0000}"/>
    <cellStyle name="Normal 28 3 5 13" xfId="7609" xr:uid="{00000000-0005-0000-0000-0000202D0000}"/>
    <cellStyle name="Normal 28 3 5 13 2" xfId="25273" xr:uid="{00000000-0005-0000-0000-0000212D0000}"/>
    <cellStyle name="Normal 28 3 5 14" xfId="7610" xr:uid="{00000000-0005-0000-0000-0000222D0000}"/>
    <cellStyle name="Normal 28 3 5 14 2" xfId="25274" xr:uid="{00000000-0005-0000-0000-0000232D0000}"/>
    <cellStyle name="Normal 28 3 5 15" xfId="25269" xr:uid="{00000000-0005-0000-0000-0000242D0000}"/>
    <cellStyle name="Normal 28 3 5 2" xfId="7611" xr:uid="{00000000-0005-0000-0000-0000252D0000}"/>
    <cellStyle name="Normal 28 3 5 2 2" xfId="25275" xr:uid="{00000000-0005-0000-0000-0000262D0000}"/>
    <cellStyle name="Normal 28 3 5 3" xfId="7612" xr:uid="{00000000-0005-0000-0000-0000272D0000}"/>
    <cellStyle name="Normal 28 3 5 3 2" xfId="25276" xr:uid="{00000000-0005-0000-0000-0000282D0000}"/>
    <cellStyle name="Normal 28 3 5 4" xfId="7613" xr:uid="{00000000-0005-0000-0000-0000292D0000}"/>
    <cellStyle name="Normal 28 3 5 4 2" xfId="25277" xr:uid="{00000000-0005-0000-0000-00002A2D0000}"/>
    <cellStyle name="Normal 28 3 5 5" xfId="7614" xr:uid="{00000000-0005-0000-0000-00002B2D0000}"/>
    <cellStyle name="Normal 28 3 5 5 2" xfId="25278" xr:uid="{00000000-0005-0000-0000-00002C2D0000}"/>
    <cellStyle name="Normal 28 3 5 6" xfId="7615" xr:uid="{00000000-0005-0000-0000-00002D2D0000}"/>
    <cellStyle name="Normal 28 3 5 6 2" xfId="25279" xr:uid="{00000000-0005-0000-0000-00002E2D0000}"/>
    <cellStyle name="Normal 28 3 5 7" xfId="7616" xr:uid="{00000000-0005-0000-0000-00002F2D0000}"/>
    <cellStyle name="Normal 28 3 5 7 2" xfId="25280" xr:uid="{00000000-0005-0000-0000-0000302D0000}"/>
    <cellStyle name="Normal 28 3 5 8" xfId="7617" xr:uid="{00000000-0005-0000-0000-0000312D0000}"/>
    <cellStyle name="Normal 28 3 5 8 2" xfId="25281" xr:uid="{00000000-0005-0000-0000-0000322D0000}"/>
    <cellStyle name="Normal 28 3 5 9" xfId="7618" xr:uid="{00000000-0005-0000-0000-0000332D0000}"/>
    <cellStyle name="Normal 28 3 5 9 2" xfId="25282" xr:uid="{00000000-0005-0000-0000-0000342D0000}"/>
    <cellStyle name="Normal 28 3 6" xfId="7619" xr:uid="{00000000-0005-0000-0000-0000352D0000}"/>
    <cellStyle name="Normal 28 3 6 10" xfId="7620" xr:uid="{00000000-0005-0000-0000-0000362D0000}"/>
    <cellStyle name="Normal 28 3 6 10 2" xfId="25284" xr:uid="{00000000-0005-0000-0000-0000372D0000}"/>
    <cellStyle name="Normal 28 3 6 11" xfId="7621" xr:uid="{00000000-0005-0000-0000-0000382D0000}"/>
    <cellStyle name="Normal 28 3 6 11 2" xfId="25285" xr:uid="{00000000-0005-0000-0000-0000392D0000}"/>
    <cellStyle name="Normal 28 3 6 12" xfId="7622" xr:uid="{00000000-0005-0000-0000-00003A2D0000}"/>
    <cellStyle name="Normal 28 3 6 12 2" xfId="25286" xr:uid="{00000000-0005-0000-0000-00003B2D0000}"/>
    <cellStyle name="Normal 28 3 6 13" xfId="7623" xr:uid="{00000000-0005-0000-0000-00003C2D0000}"/>
    <cellStyle name="Normal 28 3 6 13 2" xfId="25287" xr:uid="{00000000-0005-0000-0000-00003D2D0000}"/>
    <cellStyle name="Normal 28 3 6 14" xfId="7624" xr:uid="{00000000-0005-0000-0000-00003E2D0000}"/>
    <cellStyle name="Normal 28 3 6 14 2" xfId="25288" xr:uid="{00000000-0005-0000-0000-00003F2D0000}"/>
    <cellStyle name="Normal 28 3 6 15" xfId="25283" xr:uid="{00000000-0005-0000-0000-0000402D0000}"/>
    <cellStyle name="Normal 28 3 6 2" xfId="7625" xr:uid="{00000000-0005-0000-0000-0000412D0000}"/>
    <cellStyle name="Normal 28 3 6 2 2" xfId="25289" xr:uid="{00000000-0005-0000-0000-0000422D0000}"/>
    <cellStyle name="Normal 28 3 6 3" xfId="7626" xr:uid="{00000000-0005-0000-0000-0000432D0000}"/>
    <cellStyle name="Normal 28 3 6 3 2" xfId="25290" xr:uid="{00000000-0005-0000-0000-0000442D0000}"/>
    <cellStyle name="Normal 28 3 6 4" xfId="7627" xr:uid="{00000000-0005-0000-0000-0000452D0000}"/>
    <cellStyle name="Normal 28 3 6 4 2" xfId="25291" xr:uid="{00000000-0005-0000-0000-0000462D0000}"/>
    <cellStyle name="Normal 28 3 6 5" xfId="7628" xr:uid="{00000000-0005-0000-0000-0000472D0000}"/>
    <cellStyle name="Normal 28 3 6 5 2" xfId="25292" xr:uid="{00000000-0005-0000-0000-0000482D0000}"/>
    <cellStyle name="Normal 28 3 6 6" xfId="7629" xr:uid="{00000000-0005-0000-0000-0000492D0000}"/>
    <cellStyle name="Normal 28 3 6 6 2" xfId="25293" xr:uid="{00000000-0005-0000-0000-00004A2D0000}"/>
    <cellStyle name="Normal 28 3 6 7" xfId="7630" xr:uid="{00000000-0005-0000-0000-00004B2D0000}"/>
    <cellStyle name="Normal 28 3 6 7 2" xfId="25294" xr:uid="{00000000-0005-0000-0000-00004C2D0000}"/>
    <cellStyle name="Normal 28 3 6 8" xfId="7631" xr:uid="{00000000-0005-0000-0000-00004D2D0000}"/>
    <cellStyle name="Normal 28 3 6 8 2" xfId="25295" xr:uid="{00000000-0005-0000-0000-00004E2D0000}"/>
    <cellStyle name="Normal 28 3 6 9" xfId="7632" xr:uid="{00000000-0005-0000-0000-00004F2D0000}"/>
    <cellStyle name="Normal 28 3 6 9 2" xfId="25296" xr:uid="{00000000-0005-0000-0000-0000502D0000}"/>
    <cellStyle name="Normal 28 3 7" xfId="7633" xr:uid="{00000000-0005-0000-0000-0000512D0000}"/>
    <cellStyle name="Normal 28 3 7 10" xfId="7634" xr:uid="{00000000-0005-0000-0000-0000522D0000}"/>
    <cellStyle name="Normal 28 3 7 10 2" xfId="25298" xr:uid="{00000000-0005-0000-0000-0000532D0000}"/>
    <cellStyle name="Normal 28 3 7 11" xfId="7635" xr:uid="{00000000-0005-0000-0000-0000542D0000}"/>
    <cellStyle name="Normal 28 3 7 11 2" xfId="25299" xr:uid="{00000000-0005-0000-0000-0000552D0000}"/>
    <cellStyle name="Normal 28 3 7 12" xfId="7636" xr:uid="{00000000-0005-0000-0000-0000562D0000}"/>
    <cellStyle name="Normal 28 3 7 12 2" xfId="25300" xr:uid="{00000000-0005-0000-0000-0000572D0000}"/>
    <cellStyle name="Normal 28 3 7 13" xfId="7637" xr:uid="{00000000-0005-0000-0000-0000582D0000}"/>
    <cellStyle name="Normal 28 3 7 13 2" xfId="25301" xr:uid="{00000000-0005-0000-0000-0000592D0000}"/>
    <cellStyle name="Normal 28 3 7 14" xfId="7638" xr:uid="{00000000-0005-0000-0000-00005A2D0000}"/>
    <cellStyle name="Normal 28 3 7 14 2" xfId="25302" xr:uid="{00000000-0005-0000-0000-00005B2D0000}"/>
    <cellStyle name="Normal 28 3 7 15" xfId="25297" xr:uid="{00000000-0005-0000-0000-00005C2D0000}"/>
    <cellStyle name="Normal 28 3 7 2" xfId="7639" xr:uid="{00000000-0005-0000-0000-00005D2D0000}"/>
    <cellStyle name="Normal 28 3 7 2 2" xfId="25303" xr:uid="{00000000-0005-0000-0000-00005E2D0000}"/>
    <cellStyle name="Normal 28 3 7 3" xfId="7640" xr:uid="{00000000-0005-0000-0000-00005F2D0000}"/>
    <cellStyle name="Normal 28 3 7 3 2" xfId="25304" xr:uid="{00000000-0005-0000-0000-0000602D0000}"/>
    <cellStyle name="Normal 28 3 7 4" xfId="7641" xr:uid="{00000000-0005-0000-0000-0000612D0000}"/>
    <cellStyle name="Normal 28 3 7 4 2" xfId="25305" xr:uid="{00000000-0005-0000-0000-0000622D0000}"/>
    <cellStyle name="Normal 28 3 7 5" xfId="7642" xr:uid="{00000000-0005-0000-0000-0000632D0000}"/>
    <cellStyle name="Normal 28 3 7 5 2" xfId="25306" xr:uid="{00000000-0005-0000-0000-0000642D0000}"/>
    <cellStyle name="Normal 28 3 7 6" xfId="7643" xr:uid="{00000000-0005-0000-0000-0000652D0000}"/>
    <cellStyle name="Normal 28 3 7 6 2" xfId="25307" xr:uid="{00000000-0005-0000-0000-0000662D0000}"/>
    <cellStyle name="Normal 28 3 7 7" xfId="7644" xr:uid="{00000000-0005-0000-0000-0000672D0000}"/>
    <cellStyle name="Normal 28 3 7 7 2" xfId="25308" xr:uid="{00000000-0005-0000-0000-0000682D0000}"/>
    <cellStyle name="Normal 28 3 7 8" xfId="7645" xr:uid="{00000000-0005-0000-0000-0000692D0000}"/>
    <cellStyle name="Normal 28 3 7 8 2" xfId="25309" xr:uid="{00000000-0005-0000-0000-00006A2D0000}"/>
    <cellStyle name="Normal 28 3 7 9" xfId="7646" xr:uid="{00000000-0005-0000-0000-00006B2D0000}"/>
    <cellStyle name="Normal 28 3 7 9 2" xfId="25310" xr:uid="{00000000-0005-0000-0000-00006C2D0000}"/>
    <cellStyle name="Normal 28 3 8" xfId="7647" xr:uid="{00000000-0005-0000-0000-00006D2D0000}"/>
    <cellStyle name="Normal 28 3 8 10" xfId="7648" xr:uid="{00000000-0005-0000-0000-00006E2D0000}"/>
    <cellStyle name="Normal 28 3 8 10 2" xfId="25312" xr:uid="{00000000-0005-0000-0000-00006F2D0000}"/>
    <cellStyle name="Normal 28 3 8 11" xfId="7649" xr:uid="{00000000-0005-0000-0000-0000702D0000}"/>
    <cellStyle name="Normal 28 3 8 11 2" xfId="25313" xr:uid="{00000000-0005-0000-0000-0000712D0000}"/>
    <cellStyle name="Normal 28 3 8 12" xfId="7650" xr:uid="{00000000-0005-0000-0000-0000722D0000}"/>
    <cellStyle name="Normal 28 3 8 12 2" xfId="25314" xr:uid="{00000000-0005-0000-0000-0000732D0000}"/>
    <cellStyle name="Normal 28 3 8 13" xfId="7651" xr:uid="{00000000-0005-0000-0000-0000742D0000}"/>
    <cellStyle name="Normal 28 3 8 13 2" xfId="25315" xr:uid="{00000000-0005-0000-0000-0000752D0000}"/>
    <cellStyle name="Normal 28 3 8 14" xfId="7652" xr:uid="{00000000-0005-0000-0000-0000762D0000}"/>
    <cellStyle name="Normal 28 3 8 14 2" xfId="25316" xr:uid="{00000000-0005-0000-0000-0000772D0000}"/>
    <cellStyle name="Normal 28 3 8 15" xfId="25311" xr:uid="{00000000-0005-0000-0000-0000782D0000}"/>
    <cellStyle name="Normal 28 3 8 2" xfId="7653" xr:uid="{00000000-0005-0000-0000-0000792D0000}"/>
    <cellStyle name="Normal 28 3 8 2 2" xfId="25317" xr:uid="{00000000-0005-0000-0000-00007A2D0000}"/>
    <cellStyle name="Normal 28 3 8 3" xfId="7654" xr:uid="{00000000-0005-0000-0000-00007B2D0000}"/>
    <cellStyle name="Normal 28 3 8 3 2" xfId="25318" xr:uid="{00000000-0005-0000-0000-00007C2D0000}"/>
    <cellStyle name="Normal 28 3 8 4" xfId="7655" xr:uid="{00000000-0005-0000-0000-00007D2D0000}"/>
    <cellStyle name="Normal 28 3 8 4 2" xfId="25319" xr:uid="{00000000-0005-0000-0000-00007E2D0000}"/>
    <cellStyle name="Normal 28 3 8 5" xfId="7656" xr:uid="{00000000-0005-0000-0000-00007F2D0000}"/>
    <cellStyle name="Normal 28 3 8 5 2" xfId="25320" xr:uid="{00000000-0005-0000-0000-0000802D0000}"/>
    <cellStyle name="Normal 28 3 8 6" xfId="7657" xr:uid="{00000000-0005-0000-0000-0000812D0000}"/>
    <cellStyle name="Normal 28 3 8 6 2" xfId="25321" xr:uid="{00000000-0005-0000-0000-0000822D0000}"/>
    <cellStyle name="Normal 28 3 8 7" xfId="7658" xr:uid="{00000000-0005-0000-0000-0000832D0000}"/>
    <cellStyle name="Normal 28 3 8 7 2" xfId="25322" xr:uid="{00000000-0005-0000-0000-0000842D0000}"/>
    <cellStyle name="Normal 28 3 8 8" xfId="7659" xr:uid="{00000000-0005-0000-0000-0000852D0000}"/>
    <cellStyle name="Normal 28 3 8 8 2" xfId="25323" xr:uid="{00000000-0005-0000-0000-0000862D0000}"/>
    <cellStyle name="Normal 28 3 8 9" xfId="7660" xr:uid="{00000000-0005-0000-0000-0000872D0000}"/>
    <cellStyle name="Normal 28 3 8 9 2" xfId="25324" xr:uid="{00000000-0005-0000-0000-0000882D0000}"/>
    <cellStyle name="Normal 28 3 9" xfId="7661" xr:uid="{00000000-0005-0000-0000-0000892D0000}"/>
    <cellStyle name="Normal 28 3 9 10" xfId="7662" xr:uid="{00000000-0005-0000-0000-00008A2D0000}"/>
    <cellStyle name="Normal 28 3 9 10 2" xfId="25326" xr:uid="{00000000-0005-0000-0000-00008B2D0000}"/>
    <cellStyle name="Normal 28 3 9 11" xfId="7663" xr:uid="{00000000-0005-0000-0000-00008C2D0000}"/>
    <cellStyle name="Normal 28 3 9 11 2" xfId="25327" xr:uid="{00000000-0005-0000-0000-00008D2D0000}"/>
    <cellStyle name="Normal 28 3 9 12" xfId="7664" xr:uid="{00000000-0005-0000-0000-00008E2D0000}"/>
    <cellStyle name="Normal 28 3 9 12 2" xfId="25328" xr:uid="{00000000-0005-0000-0000-00008F2D0000}"/>
    <cellStyle name="Normal 28 3 9 13" xfId="7665" xr:uid="{00000000-0005-0000-0000-0000902D0000}"/>
    <cellStyle name="Normal 28 3 9 13 2" xfId="25329" xr:uid="{00000000-0005-0000-0000-0000912D0000}"/>
    <cellStyle name="Normal 28 3 9 14" xfId="7666" xr:uid="{00000000-0005-0000-0000-0000922D0000}"/>
    <cellStyle name="Normal 28 3 9 14 2" xfId="25330" xr:uid="{00000000-0005-0000-0000-0000932D0000}"/>
    <cellStyle name="Normal 28 3 9 15" xfId="25325" xr:uid="{00000000-0005-0000-0000-0000942D0000}"/>
    <cellStyle name="Normal 28 3 9 2" xfId="7667" xr:uid="{00000000-0005-0000-0000-0000952D0000}"/>
    <cellStyle name="Normal 28 3 9 2 2" xfId="25331" xr:uid="{00000000-0005-0000-0000-0000962D0000}"/>
    <cellStyle name="Normal 28 3 9 3" xfId="7668" xr:uid="{00000000-0005-0000-0000-0000972D0000}"/>
    <cellStyle name="Normal 28 3 9 3 2" xfId="25332" xr:uid="{00000000-0005-0000-0000-0000982D0000}"/>
    <cellStyle name="Normal 28 3 9 4" xfId="7669" xr:uid="{00000000-0005-0000-0000-0000992D0000}"/>
    <cellStyle name="Normal 28 3 9 4 2" xfId="25333" xr:uid="{00000000-0005-0000-0000-00009A2D0000}"/>
    <cellStyle name="Normal 28 3 9 5" xfId="7670" xr:uid="{00000000-0005-0000-0000-00009B2D0000}"/>
    <cellStyle name="Normal 28 3 9 5 2" xfId="25334" xr:uid="{00000000-0005-0000-0000-00009C2D0000}"/>
    <cellStyle name="Normal 28 3 9 6" xfId="7671" xr:uid="{00000000-0005-0000-0000-00009D2D0000}"/>
    <cellStyle name="Normal 28 3 9 6 2" xfId="25335" xr:uid="{00000000-0005-0000-0000-00009E2D0000}"/>
    <cellStyle name="Normal 28 3 9 7" xfId="7672" xr:uid="{00000000-0005-0000-0000-00009F2D0000}"/>
    <cellStyle name="Normal 28 3 9 7 2" xfId="25336" xr:uid="{00000000-0005-0000-0000-0000A02D0000}"/>
    <cellStyle name="Normal 28 3 9 8" xfId="7673" xr:uid="{00000000-0005-0000-0000-0000A12D0000}"/>
    <cellStyle name="Normal 28 3 9 8 2" xfId="25337" xr:uid="{00000000-0005-0000-0000-0000A22D0000}"/>
    <cellStyle name="Normal 28 3 9 9" xfId="7674" xr:uid="{00000000-0005-0000-0000-0000A32D0000}"/>
    <cellStyle name="Normal 28 3 9 9 2" xfId="25338" xr:uid="{00000000-0005-0000-0000-0000A42D0000}"/>
    <cellStyle name="Normal 28 4" xfId="7675" xr:uid="{00000000-0005-0000-0000-0000A52D0000}"/>
    <cellStyle name="Normal 28 4 10" xfId="7676" xr:uid="{00000000-0005-0000-0000-0000A62D0000}"/>
    <cellStyle name="Normal 28 4 10 10" xfId="7677" xr:uid="{00000000-0005-0000-0000-0000A72D0000}"/>
    <cellStyle name="Normal 28 4 10 10 2" xfId="25341" xr:uid="{00000000-0005-0000-0000-0000A82D0000}"/>
    <cellStyle name="Normal 28 4 10 11" xfId="7678" xr:uid="{00000000-0005-0000-0000-0000A92D0000}"/>
    <cellStyle name="Normal 28 4 10 11 2" xfId="25342" xr:uid="{00000000-0005-0000-0000-0000AA2D0000}"/>
    <cellStyle name="Normal 28 4 10 12" xfId="7679" xr:uid="{00000000-0005-0000-0000-0000AB2D0000}"/>
    <cellStyle name="Normal 28 4 10 12 2" xfId="25343" xr:uid="{00000000-0005-0000-0000-0000AC2D0000}"/>
    <cellStyle name="Normal 28 4 10 13" xfId="7680" xr:uid="{00000000-0005-0000-0000-0000AD2D0000}"/>
    <cellStyle name="Normal 28 4 10 13 2" xfId="25344" xr:uid="{00000000-0005-0000-0000-0000AE2D0000}"/>
    <cellStyle name="Normal 28 4 10 14" xfId="7681" xr:uid="{00000000-0005-0000-0000-0000AF2D0000}"/>
    <cellStyle name="Normal 28 4 10 14 2" xfId="25345" xr:uid="{00000000-0005-0000-0000-0000B02D0000}"/>
    <cellStyle name="Normal 28 4 10 15" xfId="25340" xr:uid="{00000000-0005-0000-0000-0000B12D0000}"/>
    <cellStyle name="Normal 28 4 10 2" xfId="7682" xr:uid="{00000000-0005-0000-0000-0000B22D0000}"/>
    <cellStyle name="Normal 28 4 10 2 2" xfId="25346" xr:uid="{00000000-0005-0000-0000-0000B32D0000}"/>
    <cellStyle name="Normal 28 4 10 3" xfId="7683" xr:uid="{00000000-0005-0000-0000-0000B42D0000}"/>
    <cellStyle name="Normal 28 4 10 3 2" xfId="25347" xr:uid="{00000000-0005-0000-0000-0000B52D0000}"/>
    <cellStyle name="Normal 28 4 10 4" xfId="7684" xr:uid="{00000000-0005-0000-0000-0000B62D0000}"/>
    <cellStyle name="Normal 28 4 10 4 2" xfId="25348" xr:uid="{00000000-0005-0000-0000-0000B72D0000}"/>
    <cellStyle name="Normal 28 4 10 5" xfId="7685" xr:uid="{00000000-0005-0000-0000-0000B82D0000}"/>
    <cellStyle name="Normal 28 4 10 5 2" xfId="25349" xr:uid="{00000000-0005-0000-0000-0000B92D0000}"/>
    <cellStyle name="Normal 28 4 10 6" xfId="7686" xr:uid="{00000000-0005-0000-0000-0000BA2D0000}"/>
    <cellStyle name="Normal 28 4 10 6 2" xfId="25350" xr:uid="{00000000-0005-0000-0000-0000BB2D0000}"/>
    <cellStyle name="Normal 28 4 10 7" xfId="7687" xr:uid="{00000000-0005-0000-0000-0000BC2D0000}"/>
    <cellStyle name="Normal 28 4 10 7 2" xfId="25351" xr:uid="{00000000-0005-0000-0000-0000BD2D0000}"/>
    <cellStyle name="Normal 28 4 10 8" xfId="7688" xr:uid="{00000000-0005-0000-0000-0000BE2D0000}"/>
    <cellStyle name="Normal 28 4 10 8 2" xfId="25352" xr:uid="{00000000-0005-0000-0000-0000BF2D0000}"/>
    <cellStyle name="Normal 28 4 10 9" xfId="7689" xr:uid="{00000000-0005-0000-0000-0000C02D0000}"/>
    <cellStyle name="Normal 28 4 10 9 2" xfId="25353" xr:uid="{00000000-0005-0000-0000-0000C12D0000}"/>
    <cellStyle name="Normal 28 4 11" xfId="7690" xr:uid="{00000000-0005-0000-0000-0000C22D0000}"/>
    <cellStyle name="Normal 28 4 11 10" xfId="7691" xr:uid="{00000000-0005-0000-0000-0000C32D0000}"/>
    <cellStyle name="Normal 28 4 11 10 2" xfId="25355" xr:uid="{00000000-0005-0000-0000-0000C42D0000}"/>
    <cellStyle name="Normal 28 4 11 11" xfId="7692" xr:uid="{00000000-0005-0000-0000-0000C52D0000}"/>
    <cellStyle name="Normal 28 4 11 11 2" xfId="25356" xr:uid="{00000000-0005-0000-0000-0000C62D0000}"/>
    <cellStyle name="Normal 28 4 11 12" xfId="7693" xr:uid="{00000000-0005-0000-0000-0000C72D0000}"/>
    <cellStyle name="Normal 28 4 11 12 2" xfId="25357" xr:uid="{00000000-0005-0000-0000-0000C82D0000}"/>
    <cellStyle name="Normal 28 4 11 13" xfId="7694" xr:uid="{00000000-0005-0000-0000-0000C92D0000}"/>
    <cellStyle name="Normal 28 4 11 13 2" xfId="25358" xr:uid="{00000000-0005-0000-0000-0000CA2D0000}"/>
    <cellStyle name="Normal 28 4 11 14" xfId="7695" xr:uid="{00000000-0005-0000-0000-0000CB2D0000}"/>
    <cellStyle name="Normal 28 4 11 14 2" xfId="25359" xr:uid="{00000000-0005-0000-0000-0000CC2D0000}"/>
    <cellStyle name="Normal 28 4 11 15" xfId="25354" xr:uid="{00000000-0005-0000-0000-0000CD2D0000}"/>
    <cellStyle name="Normal 28 4 11 2" xfId="7696" xr:uid="{00000000-0005-0000-0000-0000CE2D0000}"/>
    <cellStyle name="Normal 28 4 11 2 2" xfId="25360" xr:uid="{00000000-0005-0000-0000-0000CF2D0000}"/>
    <cellStyle name="Normal 28 4 11 3" xfId="7697" xr:uid="{00000000-0005-0000-0000-0000D02D0000}"/>
    <cellStyle name="Normal 28 4 11 3 2" xfId="25361" xr:uid="{00000000-0005-0000-0000-0000D12D0000}"/>
    <cellStyle name="Normal 28 4 11 4" xfId="7698" xr:uid="{00000000-0005-0000-0000-0000D22D0000}"/>
    <cellStyle name="Normal 28 4 11 4 2" xfId="25362" xr:uid="{00000000-0005-0000-0000-0000D32D0000}"/>
    <cellStyle name="Normal 28 4 11 5" xfId="7699" xr:uid="{00000000-0005-0000-0000-0000D42D0000}"/>
    <cellStyle name="Normal 28 4 11 5 2" xfId="25363" xr:uid="{00000000-0005-0000-0000-0000D52D0000}"/>
    <cellStyle name="Normal 28 4 11 6" xfId="7700" xr:uid="{00000000-0005-0000-0000-0000D62D0000}"/>
    <cellStyle name="Normal 28 4 11 6 2" xfId="25364" xr:uid="{00000000-0005-0000-0000-0000D72D0000}"/>
    <cellStyle name="Normal 28 4 11 7" xfId="7701" xr:uid="{00000000-0005-0000-0000-0000D82D0000}"/>
    <cellStyle name="Normal 28 4 11 7 2" xfId="25365" xr:uid="{00000000-0005-0000-0000-0000D92D0000}"/>
    <cellStyle name="Normal 28 4 11 8" xfId="7702" xr:uid="{00000000-0005-0000-0000-0000DA2D0000}"/>
    <cellStyle name="Normal 28 4 11 8 2" xfId="25366" xr:uid="{00000000-0005-0000-0000-0000DB2D0000}"/>
    <cellStyle name="Normal 28 4 11 9" xfId="7703" xr:uid="{00000000-0005-0000-0000-0000DC2D0000}"/>
    <cellStyle name="Normal 28 4 11 9 2" xfId="25367" xr:uid="{00000000-0005-0000-0000-0000DD2D0000}"/>
    <cellStyle name="Normal 28 4 12" xfId="7704" xr:uid="{00000000-0005-0000-0000-0000DE2D0000}"/>
    <cellStyle name="Normal 28 4 12 10" xfId="7705" xr:uid="{00000000-0005-0000-0000-0000DF2D0000}"/>
    <cellStyle name="Normal 28 4 12 10 2" xfId="25369" xr:uid="{00000000-0005-0000-0000-0000E02D0000}"/>
    <cellStyle name="Normal 28 4 12 11" xfId="7706" xr:uid="{00000000-0005-0000-0000-0000E12D0000}"/>
    <cellStyle name="Normal 28 4 12 11 2" xfId="25370" xr:uid="{00000000-0005-0000-0000-0000E22D0000}"/>
    <cellStyle name="Normal 28 4 12 12" xfId="7707" xr:uid="{00000000-0005-0000-0000-0000E32D0000}"/>
    <cellStyle name="Normal 28 4 12 12 2" xfId="25371" xr:uid="{00000000-0005-0000-0000-0000E42D0000}"/>
    <cellStyle name="Normal 28 4 12 13" xfId="7708" xr:uid="{00000000-0005-0000-0000-0000E52D0000}"/>
    <cellStyle name="Normal 28 4 12 13 2" xfId="25372" xr:uid="{00000000-0005-0000-0000-0000E62D0000}"/>
    <cellStyle name="Normal 28 4 12 14" xfId="7709" xr:uid="{00000000-0005-0000-0000-0000E72D0000}"/>
    <cellStyle name="Normal 28 4 12 14 2" xfId="25373" xr:uid="{00000000-0005-0000-0000-0000E82D0000}"/>
    <cellStyle name="Normal 28 4 12 15" xfId="25368" xr:uid="{00000000-0005-0000-0000-0000E92D0000}"/>
    <cellStyle name="Normal 28 4 12 2" xfId="7710" xr:uid="{00000000-0005-0000-0000-0000EA2D0000}"/>
    <cellStyle name="Normal 28 4 12 2 2" xfId="25374" xr:uid="{00000000-0005-0000-0000-0000EB2D0000}"/>
    <cellStyle name="Normal 28 4 12 3" xfId="7711" xr:uid="{00000000-0005-0000-0000-0000EC2D0000}"/>
    <cellStyle name="Normal 28 4 12 3 2" xfId="25375" xr:uid="{00000000-0005-0000-0000-0000ED2D0000}"/>
    <cellStyle name="Normal 28 4 12 4" xfId="7712" xr:uid="{00000000-0005-0000-0000-0000EE2D0000}"/>
    <cellStyle name="Normal 28 4 12 4 2" xfId="25376" xr:uid="{00000000-0005-0000-0000-0000EF2D0000}"/>
    <cellStyle name="Normal 28 4 12 5" xfId="7713" xr:uid="{00000000-0005-0000-0000-0000F02D0000}"/>
    <cellStyle name="Normal 28 4 12 5 2" xfId="25377" xr:uid="{00000000-0005-0000-0000-0000F12D0000}"/>
    <cellStyle name="Normal 28 4 12 6" xfId="7714" xr:uid="{00000000-0005-0000-0000-0000F22D0000}"/>
    <cellStyle name="Normal 28 4 12 6 2" xfId="25378" xr:uid="{00000000-0005-0000-0000-0000F32D0000}"/>
    <cellStyle name="Normal 28 4 12 7" xfId="7715" xr:uid="{00000000-0005-0000-0000-0000F42D0000}"/>
    <cellStyle name="Normal 28 4 12 7 2" xfId="25379" xr:uid="{00000000-0005-0000-0000-0000F52D0000}"/>
    <cellStyle name="Normal 28 4 12 8" xfId="7716" xr:uid="{00000000-0005-0000-0000-0000F62D0000}"/>
    <cellStyle name="Normal 28 4 12 8 2" xfId="25380" xr:uid="{00000000-0005-0000-0000-0000F72D0000}"/>
    <cellStyle name="Normal 28 4 12 9" xfId="7717" xr:uid="{00000000-0005-0000-0000-0000F82D0000}"/>
    <cellStyle name="Normal 28 4 12 9 2" xfId="25381" xr:uid="{00000000-0005-0000-0000-0000F92D0000}"/>
    <cellStyle name="Normal 28 4 13" xfId="7718" xr:uid="{00000000-0005-0000-0000-0000FA2D0000}"/>
    <cellStyle name="Normal 28 4 13 10" xfId="7719" xr:uid="{00000000-0005-0000-0000-0000FB2D0000}"/>
    <cellStyle name="Normal 28 4 13 10 2" xfId="25383" xr:uid="{00000000-0005-0000-0000-0000FC2D0000}"/>
    <cellStyle name="Normal 28 4 13 11" xfId="7720" xr:uid="{00000000-0005-0000-0000-0000FD2D0000}"/>
    <cellStyle name="Normal 28 4 13 11 2" xfId="25384" xr:uid="{00000000-0005-0000-0000-0000FE2D0000}"/>
    <cellStyle name="Normal 28 4 13 12" xfId="7721" xr:uid="{00000000-0005-0000-0000-0000FF2D0000}"/>
    <cellStyle name="Normal 28 4 13 12 2" xfId="25385" xr:uid="{00000000-0005-0000-0000-0000002E0000}"/>
    <cellStyle name="Normal 28 4 13 13" xfId="7722" xr:uid="{00000000-0005-0000-0000-0000012E0000}"/>
    <cellStyle name="Normal 28 4 13 13 2" xfId="25386" xr:uid="{00000000-0005-0000-0000-0000022E0000}"/>
    <cellStyle name="Normal 28 4 13 14" xfId="7723" xr:uid="{00000000-0005-0000-0000-0000032E0000}"/>
    <cellStyle name="Normal 28 4 13 14 2" xfId="25387" xr:uid="{00000000-0005-0000-0000-0000042E0000}"/>
    <cellStyle name="Normal 28 4 13 15" xfId="25382" xr:uid="{00000000-0005-0000-0000-0000052E0000}"/>
    <cellStyle name="Normal 28 4 13 2" xfId="7724" xr:uid="{00000000-0005-0000-0000-0000062E0000}"/>
    <cellStyle name="Normal 28 4 13 2 2" xfId="25388" xr:uid="{00000000-0005-0000-0000-0000072E0000}"/>
    <cellStyle name="Normal 28 4 13 3" xfId="7725" xr:uid="{00000000-0005-0000-0000-0000082E0000}"/>
    <cellStyle name="Normal 28 4 13 3 2" xfId="25389" xr:uid="{00000000-0005-0000-0000-0000092E0000}"/>
    <cellStyle name="Normal 28 4 13 4" xfId="7726" xr:uid="{00000000-0005-0000-0000-00000A2E0000}"/>
    <cellStyle name="Normal 28 4 13 4 2" xfId="25390" xr:uid="{00000000-0005-0000-0000-00000B2E0000}"/>
    <cellStyle name="Normal 28 4 13 5" xfId="7727" xr:uid="{00000000-0005-0000-0000-00000C2E0000}"/>
    <cellStyle name="Normal 28 4 13 5 2" xfId="25391" xr:uid="{00000000-0005-0000-0000-00000D2E0000}"/>
    <cellStyle name="Normal 28 4 13 6" xfId="7728" xr:uid="{00000000-0005-0000-0000-00000E2E0000}"/>
    <cellStyle name="Normal 28 4 13 6 2" xfId="25392" xr:uid="{00000000-0005-0000-0000-00000F2E0000}"/>
    <cellStyle name="Normal 28 4 13 7" xfId="7729" xr:uid="{00000000-0005-0000-0000-0000102E0000}"/>
    <cellStyle name="Normal 28 4 13 7 2" xfId="25393" xr:uid="{00000000-0005-0000-0000-0000112E0000}"/>
    <cellStyle name="Normal 28 4 13 8" xfId="7730" xr:uid="{00000000-0005-0000-0000-0000122E0000}"/>
    <cellStyle name="Normal 28 4 13 8 2" xfId="25394" xr:uid="{00000000-0005-0000-0000-0000132E0000}"/>
    <cellStyle name="Normal 28 4 13 9" xfId="7731" xr:uid="{00000000-0005-0000-0000-0000142E0000}"/>
    <cellStyle name="Normal 28 4 13 9 2" xfId="25395" xr:uid="{00000000-0005-0000-0000-0000152E0000}"/>
    <cellStyle name="Normal 28 4 14" xfId="7732" xr:uid="{00000000-0005-0000-0000-0000162E0000}"/>
    <cellStyle name="Normal 28 4 14 10" xfId="7733" xr:uid="{00000000-0005-0000-0000-0000172E0000}"/>
    <cellStyle name="Normal 28 4 14 10 2" xfId="25397" xr:uid="{00000000-0005-0000-0000-0000182E0000}"/>
    <cellStyle name="Normal 28 4 14 11" xfId="7734" xr:uid="{00000000-0005-0000-0000-0000192E0000}"/>
    <cellStyle name="Normal 28 4 14 11 2" xfId="25398" xr:uid="{00000000-0005-0000-0000-00001A2E0000}"/>
    <cellStyle name="Normal 28 4 14 12" xfId="7735" xr:uid="{00000000-0005-0000-0000-00001B2E0000}"/>
    <cellStyle name="Normal 28 4 14 12 2" xfId="25399" xr:uid="{00000000-0005-0000-0000-00001C2E0000}"/>
    <cellStyle name="Normal 28 4 14 13" xfId="7736" xr:uid="{00000000-0005-0000-0000-00001D2E0000}"/>
    <cellStyle name="Normal 28 4 14 13 2" xfId="25400" xr:uid="{00000000-0005-0000-0000-00001E2E0000}"/>
    <cellStyle name="Normal 28 4 14 14" xfId="7737" xr:uid="{00000000-0005-0000-0000-00001F2E0000}"/>
    <cellStyle name="Normal 28 4 14 14 2" xfId="25401" xr:uid="{00000000-0005-0000-0000-0000202E0000}"/>
    <cellStyle name="Normal 28 4 14 15" xfId="25396" xr:uid="{00000000-0005-0000-0000-0000212E0000}"/>
    <cellStyle name="Normal 28 4 14 2" xfId="7738" xr:uid="{00000000-0005-0000-0000-0000222E0000}"/>
    <cellStyle name="Normal 28 4 14 2 2" xfId="25402" xr:uid="{00000000-0005-0000-0000-0000232E0000}"/>
    <cellStyle name="Normal 28 4 14 3" xfId="7739" xr:uid="{00000000-0005-0000-0000-0000242E0000}"/>
    <cellStyle name="Normal 28 4 14 3 2" xfId="25403" xr:uid="{00000000-0005-0000-0000-0000252E0000}"/>
    <cellStyle name="Normal 28 4 14 4" xfId="7740" xr:uid="{00000000-0005-0000-0000-0000262E0000}"/>
    <cellStyle name="Normal 28 4 14 4 2" xfId="25404" xr:uid="{00000000-0005-0000-0000-0000272E0000}"/>
    <cellStyle name="Normal 28 4 14 5" xfId="7741" xr:uid="{00000000-0005-0000-0000-0000282E0000}"/>
    <cellStyle name="Normal 28 4 14 5 2" xfId="25405" xr:uid="{00000000-0005-0000-0000-0000292E0000}"/>
    <cellStyle name="Normal 28 4 14 6" xfId="7742" xr:uid="{00000000-0005-0000-0000-00002A2E0000}"/>
    <cellStyle name="Normal 28 4 14 6 2" xfId="25406" xr:uid="{00000000-0005-0000-0000-00002B2E0000}"/>
    <cellStyle name="Normal 28 4 14 7" xfId="7743" xr:uid="{00000000-0005-0000-0000-00002C2E0000}"/>
    <cellStyle name="Normal 28 4 14 7 2" xfId="25407" xr:uid="{00000000-0005-0000-0000-00002D2E0000}"/>
    <cellStyle name="Normal 28 4 14 8" xfId="7744" xr:uid="{00000000-0005-0000-0000-00002E2E0000}"/>
    <cellStyle name="Normal 28 4 14 8 2" xfId="25408" xr:uid="{00000000-0005-0000-0000-00002F2E0000}"/>
    <cellStyle name="Normal 28 4 14 9" xfId="7745" xr:uid="{00000000-0005-0000-0000-0000302E0000}"/>
    <cellStyle name="Normal 28 4 14 9 2" xfId="25409" xr:uid="{00000000-0005-0000-0000-0000312E0000}"/>
    <cellStyle name="Normal 28 4 15" xfId="7746" xr:uid="{00000000-0005-0000-0000-0000322E0000}"/>
    <cellStyle name="Normal 28 4 15 10" xfId="7747" xr:uid="{00000000-0005-0000-0000-0000332E0000}"/>
    <cellStyle name="Normal 28 4 15 10 2" xfId="25411" xr:uid="{00000000-0005-0000-0000-0000342E0000}"/>
    <cellStyle name="Normal 28 4 15 11" xfId="7748" xr:uid="{00000000-0005-0000-0000-0000352E0000}"/>
    <cellStyle name="Normal 28 4 15 11 2" xfId="25412" xr:uid="{00000000-0005-0000-0000-0000362E0000}"/>
    <cellStyle name="Normal 28 4 15 12" xfId="7749" xr:uid="{00000000-0005-0000-0000-0000372E0000}"/>
    <cellStyle name="Normal 28 4 15 12 2" xfId="25413" xr:uid="{00000000-0005-0000-0000-0000382E0000}"/>
    <cellStyle name="Normal 28 4 15 13" xfId="7750" xr:uid="{00000000-0005-0000-0000-0000392E0000}"/>
    <cellStyle name="Normal 28 4 15 13 2" xfId="25414" xr:uid="{00000000-0005-0000-0000-00003A2E0000}"/>
    <cellStyle name="Normal 28 4 15 14" xfId="7751" xr:uid="{00000000-0005-0000-0000-00003B2E0000}"/>
    <cellStyle name="Normal 28 4 15 14 2" xfId="25415" xr:uid="{00000000-0005-0000-0000-00003C2E0000}"/>
    <cellStyle name="Normal 28 4 15 15" xfId="25410" xr:uid="{00000000-0005-0000-0000-00003D2E0000}"/>
    <cellStyle name="Normal 28 4 15 2" xfId="7752" xr:uid="{00000000-0005-0000-0000-00003E2E0000}"/>
    <cellStyle name="Normal 28 4 15 2 2" xfId="25416" xr:uid="{00000000-0005-0000-0000-00003F2E0000}"/>
    <cellStyle name="Normal 28 4 15 3" xfId="7753" xr:uid="{00000000-0005-0000-0000-0000402E0000}"/>
    <cellStyle name="Normal 28 4 15 3 2" xfId="25417" xr:uid="{00000000-0005-0000-0000-0000412E0000}"/>
    <cellStyle name="Normal 28 4 15 4" xfId="7754" xr:uid="{00000000-0005-0000-0000-0000422E0000}"/>
    <cellStyle name="Normal 28 4 15 4 2" xfId="25418" xr:uid="{00000000-0005-0000-0000-0000432E0000}"/>
    <cellStyle name="Normal 28 4 15 5" xfId="7755" xr:uid="{00000000-0005-0000-0000-0000442E0000}"/>
    <cellStyle name="Normal 28 4 15 5 2" xfId="25419" xr:uid="{00000000-0005-0000-0000-0000452E0000}"/>
    <cellStyle name="Normal 28 4 15 6" xfId="7756" xr:uid="{00000000-0005-0000-0000-0000462E0000}"/>
    <cellStyle name="Normal 28 4 15 6 2" xfId="25420" xr:uid="{00000000-0005-0000-0000-0000472E0000}"/>
    <cellStyle name="Normal 28 4 15 7" xfId="7757" xr:uid="{00000000-0005-0000-0000-0000482E0000}"/>
    <cellStyle name="Normal 28 4 15 7 2" xfId="25421" xr:uid="{00000000-0005-0000-0000-0000492E0000}"/>
    <cellStyle name="Normal 28 4 15 8" xfId="7758" xr:uid="{00000000-0005-0000-0000-00004A2E0000}"/>
    <cellStyle name="Normal 28 4 15 8 2" xfId="25422" xr:uid="{00000000-0005-0000-0000-00004B2E0000}"/>
    <cellStyle name="Normal 28 4 15 9" xfId="7759" xr:uid="{00000000-0005-0000-0000-00004C2E0000}"/>
    <cellStyle name="Normal 28 4 15 9 2" xfId="25423" xr:uid="{00000000-0005-0000-0000-00004D2E0000}"/>
    <cellStyle name="Normal 28 4 16" xfId="7760" xr:uid="{00000000-0005-0000-0000-00004E2E0000}"/>
    <cellStyle name="Normal 28 4 16 2" xfId="25424" xr:uid="{00000000-0005-0000-0000-00004F2E0000}"/>
    <cellStyle name="Normal 28 4 17" xfId="7761" xr:uid="{00000000-0005-0000-0000-0000502E0000}"/>
    <cellStyle name="Normal 28 4 17 2" xfId="25425" xr:uid="{00000000-0005-0000-0000-0000512E0000}"/>
    <cellStyle name="Normal 28 4 18" xfId="7762" xr:uid="{00000000-0005-0000-0000-0000522E0000}"/>
    <cellStyle name="Normal 28 4 18 2" xfId="25426" xr:uid="{00000000-0005-0000-0000-0000532E0000}"/>
    <cellStyle name="Normal 28 4 19" xfId="7763" xr:uid="{00000000-0005-0000-0000-0000542E0000}"/>
    <cellStyle name="Normal 28 4 19 2" xfId="25427" xr:uid="{00000000-0005-0000-0000-0000552E0000}"/>
    <cellStyle name="Normal 28 4 2" xfId="7764" xr:uid="{00000000-0005-0000-0000-0000562E0000}"/>
    <cellStyle name="Normal 28 4 2 10" xfId="7765" xr:uid="{00000000-0005-0000-0000-0000572E0000}"/>
    <cellStyle name="Normal 28 4 2 10 2" xfId="25429" xr:uid="{00000000-0005-0000-0000-0000582E0000}"/>
    <cellStyle name="Normal 28 4 2 11" xfId="7766" xr:uid="{00000000-0005-0000-0000-0000592E0000}"/>
    <cellStyle name="Normal 28 4 2 11 2" xfId="25430" xr:uid="{00000000-0005-0000-0000-00005A2E0000}"/>
    <cellStyle name="Normal 28 4 2 12" xfId="7767" xr:uid="{00000000-0005-0000-0000-00005B2E0000}"/>
    <cellStyle name="Normal 28 4 2 12 2" xfId="25431" xr:uid="{00000000-0005-0000-0000-00005C2E0000}"/>
    <cellStyle name="Normal 28 4 2 13" xfId="7768" xr:uid="{00000000-0005-0000-0000-00005D2E0000}"/>
    <cellStyle name="Normal 28 4 2 13 2" xfId="25432" xr:uid="{00000000-0005-0000-0000-00005E2E0000}"/>
    <cellStyle name="Normal 28 4 2 14" xfId="7769" xr:uid="{00000000-0005-0000-0000-00005F2E0000}"/>
    <cellStyle name="Normal 28 4 2 14 2" xfId="25433" xr:uid="{00000000-0005-0000-0000-0000602E0000}"/>
    <cellStyle name="Normal 28 4 2 15" xfId="7770" xr:uid="{00000000-0005-0000-0000-0000612E0000}"/>
    <cellStyle name="Normal 28 4 2 15 2" xfId="25434" xr:uid="{00000000-0005-0000-0000-0000622E0000}"/>
    <cellStyle name="Normal 28 4 2 16" xfId="25428" xr:uid="{00000000-0005-0000-0000-0000632E0000}"/>
    <cellStyle name="Normal 28 4 2 2" xfId="7771" xr:uid="{00000000-0005-0000-0000-0000642E0000}"/>
    <cellStyle name="Normal 28 4 2 2 10" xfId="7772" xr:uid="{00000000-0005-0000-0000-0000652E0000}"/>
    <cellStyle name="Normal 28 4 2 2 10 2" xfId="25436" xr:uid="{00000000-0005-0000-0000-0000662E0000}"/>
    <cellStyle name="Normal 28 4 2 2 11" xfId="7773" xr:uid="{00000000-0005-0000-0000-0000672E0000}"/>
    <cellStyle name="Normal 28 4 2 2 11 2" xfId="25437" xr:uid="{00000000-0005-0000-0000-0000682E0000}"/>
    <cellStyle name="Normal 28 4 2 2 12" xfId="7774" xr:uid="{00000000-0005-0000-0000-0000692E0000}"/>
    <cellStyle name="Normal 28 4 2 2 12 2" xfId="25438" xr:uid="{00000000-0005-0000-0000-00006A2E0000}"/>
    <cellStyle name="Normal 28 4 2 2 13" xfId="7775" xr:uid="{00000000-0005-0000-0000-00006B2E0000}"/>
    <cellStyle name="Normal 28 4 2 2 13 2" xfId="25439" xr:uid="{00000000-0005-0000-0000-00006C2E0000}"/>
    <cellStyle name="Normal 28 4 2 2 14" xfId="7776" xr:uid="{00000000-0005-0000-0000-00006D2E0000}"/>
    <cellStyle name="Normal 28 4 2 2 14 2" xfId="25440" xr:uid="{00000000-0005-0000-0000-00006E2E0000}"/>
    <cellStyle name="Normal 28 4 2 2 15" xfId="25435" xr:uid="{00000000-0005-0000-0000-00006F2E0000}"/>
    <cellStyle name="Normal 28 4 2 2 2" xfId="7777" xr:uid="{00000000-0005-0000-0000-0000702E0000}"/>
    <cellStyle name="Normal 28 4 2 2 2 2" xfId="25441" xr:uid="{00000000-0005-0000-0000-0000712E0000}"/>
    <cellStyle name="Normal 28 4 2 2 3" xfId="7778" xr:uid="{00000000-0005-0000-0000-0000722E0000}"/>
    <cellStyle name="Normal 28 4 2 2 3 2" xfId="25442" xr:uid="{00000000-0005-0000-0000-0000732E0000}"/>
    <cellStyle name="Normal 28 4 2 2 4" xfId="7779" xr:uid="{00000000-0005-0000-0000-0000742E0000}"/>
    <cellStyle name="Normal 28 4 2 2 4 2" xfId="25443" xr:uid="{00000000-0005-0000-0000-0000752E0000}"/>
    <cellStyle name="Normal 28 4 2 2 5" xfId="7780" xr:uid="{00000000-0005-0000-0000-0000762E0000}"/>
    <cellStyle name="Normal 28 4 2 2 5 2" xfId="25444" xr:uid="{00000000-0005-0000-0000-0000772E0000}"/>
    <cellStyle name="Normal 28 4 2 2 6" xfId="7781" xr:uid="{00000000-0005-0000-0000-0000782E0000}"/>
    <cellStyle name="Normal 28 4 2 2 6 2" xfId="25445" xr:uid="{00000000-0005-0000-0000-0000792E0000}"/>
    <cellStyle name="Normal 28 4 2 2 7" xfId="7782" xr:uid="{00000000-0005-0000-0000-00007A2E0000}"/>
    <cellStyle name="Normal 28 4 2 2 7 2" xfId="25446" xr:uid="{00000000-0005-0000-0000-00007B2E0000}"/>
    <cellStyle name="Normal 28 4 2 2 8" xfId="7783" xr:uid="{00000000-0005-0000-0000-00007C2E0000}"/>
    <cellStyle name="Normal 28 4 2 2 8 2" xfId="25447" xr:uid="{00000000-0005-0000-0000-00007D2E0000}"/>
    <cellStyle name="Normal 28 4 2 2 9" xfId="7784" xr:uid="{00000000-0005-0000-0000-00007E2E0000}"/>
    <cellStyle name="Normal 28 4 2 2 9 2" xfId="25448" xr:uid="{00000000-0005-0000-0000-00007F2E0000}"/>
    <cellStyle name="Normal 28 4 2 3" xfId="7785" xr:uid="{00000000-0005-0000-0000-0000802E0000}"/>
    <cellStyle name="Normal 28 4 2 3 2" xfId="25449" xr:uid="{00000000-0005-0000-0000-0000812E0000}"/>
    <cellStyle name="Normal 28 4 2 4" xfId="7786" xr:uid="{00000000-0005-0000-0000-0000822E0000}"/>
    <cellStyle name="Normal 28 4 2 4 2" xfId="25450" xr:uid="{00000000-0005-0000-0000-0000832E0000}"/>
    <cellStyle name="Normal 28 4 2 5" xfId="7787" xr:uid="{00000000-0005-0000-0000-0000842E0000}"/>
    <cellStyle name="Normal 28 4 2 5 2" xfId="25451" xr:uid="{00000000-0005-0000-0000-0000852E0000}"/>
    <cellStyle name="Normal 28 4 2 6" xfId="7788" xr:uid="{00000000-0005-0000-0000-0000862E0000}"/>
    <cellStyle name="Normal 28 4 2 6 2" xfId="25452" xr:uid="{00000000-0005-0000-0000-0000872E0000}"/>
    <cellStyle name="Normal 28 4 2 7" xfId="7789" xr:uid="{00000000-0005-0000-0000-0000882E0000}"/>
    <cellStyle name="Normal 28 4 2 7 2" xfId="25453" xr:uid="{00000000-0005-0000-0000-0000892E0000}"/>
    <cellStyle name="Normal 28 4 2 8" xfId="7790" xr:uid="{00000000-0005-0000-0000-00008A2E0000}"/>
    <cellStyle name="Normal 28 4 2 8 2" xfId="25454" xr:uid="{00000000-0005-0000-0000-00008B2E0000}"/>
    <cellStyle name="Normal 28 4 2 9" xfId="7791" xr:uid="{00000000-0005-0000-0000-00008C2E0000}"/>
    <cellStyle name="Normal 28 4 2 9 2" xfId="25455" xr:uid="{00000000-0005-0000-0000-00008D2E0000}"/>
    <cellStyle name="Normal 28 4 20" xfId="7792" xr:uid="{00000000-0005-0000-0000-00008E2E0000}"/>
    <cellStyle name="Normal 28 4 20 2" xfId="25456" xr:uid="{00000000-0005-0000-0000-00008F2E0000}"/>
    <cellStyle name="Normal 28 4 21" xfId="7793" xr:uid="{00000000-0005-0000-0000-0000902E0000}"/>
    <cellStyle name="Normal 28 4 21 2" xfId="25457" xr:uid="{00000000-0005-0000-0000-0000912E0000}"/>
    <cellStyle name="Normal 28 4 22" xfId="7794" xr:uid="{00000000-0005-0000-0000-0000922E0000}"/>
    <cellStyle name="Normal 28 4 22 2" xfId="25458" xr:uid="{00000000-0005-0000-0000-0000932E0000}"/>
    <cellStyle name="Normal 28 4 23" xfId="7795" xr:uid="{00000000-0005-0000-0000-0000942E0000}"/>
    <cellStyle name="Normal 28 4 23 2" xfId="25459" xr:uid="{00000000-0005-0000-0000-0000952E0000}"/>
    <cellStyle name="Normal 28 4 24" xfId="7796" xr:uid="{00000000-0005-0000-0000-0000962E0000}"/>
    <cellStyle name="Normal 28 4 24 2" xfId="25460" xr:uid="{00000000-0005-0000-0000-0000972E0000}"/>
    <cellStyle name="Normal 28 4 25" xfId="7797" xr:uid="{00000000-0005-0000-0000-0000982E0000}"/>
    <cellStyle name="Normal 28 4 25 2" xfId="25461" xr:uid="{00000000-0005-0000-0000-0000992E0000}"/>
    <cellStyle name="Normal 28 4 26" xfId="7798" xr:uid="{00000000-0005-0000-0000-00009A2E0000}"/>
    <cellStyle name="Normal 28 4 26 2" xfId="25462" xr:uid="{00000000-0005-0000-0000-00009B2E0000}"/>
    <cellStyle name="Normal 28 4 27" xfId="7799" xr:uid="{00000000-0005-0000-0000-00009C2E0000}"/>
    <cellStyle name="Normal 28 4 27 2" xfId="25463" xr:uid="{00000000-0005-0000-0000-00009D2E0000}"/>
    <cellStyle name="Normal 28 4 28" xfId="7800" xr:uid="{00000000-0005-0000-0000-00009E2E0000}"/>
    <cellStyle name="Normal 28 4 28 2" xfId="25464" xr:uid="{00000000-0005-0000-0000-00009F2E0000}"/>
    <cellStyle name="Normal 28 4 29" xfId="25339" xr:uid="{00000000-0005-0000-0000-0000A02E0000}"/>
    <cellStyle name="Normal 28 4 3" xfId="7801" xr:uid="{00000000-0005-0000-0000-0000A12E0000}"/>
    <cellStyle name="Normal 28 4 3 10" xfId="7802" xr:uid="{00000000-0005-0000-0000-0000A22E0000}"/>
    <cellStyle name="Normal 28 4 3 10 2" xfId="25466" xr:uid="{00000000-0005-0000-0000-0000A32E0000}"/>
    <cellStyle name="Normal 28 4 3 11" xfId="7803" xr:uid="{00000000-0005-0000-0000-0000A42E0000}"/>
    <cellStyle name="Normal 28 4 3 11 2" xfId="25467" xr:uid="{00000000-0005-0000-0000-0000A52E0000}"/>
    <cellStyle name="Normal 28 4 3 12" xfId="7804" xr:uid="{00000000-0005-0000-0000-0000A62E0000}"/>
    <cellStyle name="Normal 28 4 3 12 2" xfId="25468" xr:uid="{00000000-0005-0000-0000-0000A72E0000}"/>
    <cellStyle name="Normal 28 4 3 13" xfId="7805" xr:uid="{00000000-0005-0000-0000-0000A82E0000}"/>
    <cellStyle name="Normal 28 4 3 13 2" xfId="25469" xr:uid="{00000000-0005-0000-0000-0000A92E0000}"/>
    <cellStyle name="Normal 28 4 3 14" xfId="7806" xr:uid="{00000000-0005-0000-0000-0000AA2E0000}"/>
    <cellStyle name="Normal 28 4 3 14 2" xfId="25470" xr:uid="{00000000-0005-0000-0000-0000AB2E0000}"/>
    <cellStyle name="Normal 28 4 3 15" xfId="7807" xr:uid="{00000000-0005-0000-0000-0000AC2E0000}"/>
    <cellStyle name="Normal 28 4 3 15 2" xfId="25471" xr:uid="{00000000-0005-0000-0000-0000AD2E0000}"/>
    <cellStyle name="Normal 28 4 3 16" xfId="25465" xr:uid="{00000000-0005-0000-0000-0000AE2E0000}"/>
    <cellStyle name="Normal 28 4 3 2" xfId="7808" xr:uid="{00000000-0005-0000-0000-0000AF2E0000}"/>
    <cellStyle name="Normal 28 4 3 2 10" xfId="7809" xr:uid="{00000000-0005-0000-0000-0000B02E0000}"/>
    <cellStyle name="Normal 28 4 3 2 10 2" xfId="25473" xr:uid="{00000000-0005-0000-0000-0000B12E0000}"/>
    <cellStyle name="Normal 28 4 3 2 11" xfId="7810" xr:uid="{00000000-0005-0000-0000-0000B22E0000}"/>
    <cellStyle name="Normal 28 4 3 2 11 2" xfId="25474" xr:uid="{00000000-0005-0000-0000-0000B32E0000}"/>
    <cellStyle name="Normal 28 4 3 2 12" xfId="7811" xr:uid="{00000000-0005-0000-0000-0000B42E0000}"/>
    <cellStyle name="Normal 28 4 3 2 12 2" xfId="25475" xr:uid="{00000000-0005-0000-0000-0000B52E0000}"/>
    <cellStyle name="Normal 28 4 3 2 13" xfId="7812" xr:uid="{00000000-0005-0000-0000-0000B62E0000}"/>
    <cellStyle name="Normal 28 4 3 2 13 2" xfId="25476" xr:uid="{00000000-0005-0000-0000-0000B72E0000}"/>
    <cellStyle name="Normal 28 4 3 2 14" xfId="7813" xr:uid="{00000000-0005-0000-0000-0000B82E0000}"/>
    <cellStyle name="Normal 28 4 3 2 14 2" xfId="25477" xr:uid="{00000000-0005-0000-0000-0000B92E0000}"/>
    <cellStyle name="Normal 28 4 3 2 15" xfId="25472" xr:uid="{00000000-0005-0000-0000-0000BA2E0000}"/>
    <cellStyle name="Normal 28 4 3 2 2" xfId="7814" xr:uid="{00000000-0005-0000-0000-0000BB2E0000}"/>
    <cellStyle name="Normal 28 4 3 2 2 2" xfId="25478" xr:uid="{00000000-0005-0000-0000-0000BC2E0000}"/>
    <cellStyle name="Normal 28 4 3 2 3" xfId="7815" xr:uid="{00000000-0005-0000-0000-0000BD2E0000}"/>
    <cellStyle name="Normal 28 4 3 2 3 2" xfId="25479" xr:uid="{00000000-0005-0000-0000-0000BE2E0000}"/>
    <cellStyle name="Normal 28 4 3 2 4" xfId="7816" xr:uid="{00000000-0005-0000-0000-0000BF2E0000}"/>
    <cellStyle name="Normal 28 4 3 2 4 2" xfId="25480" xr:uid="{00000000-0005-0000-0000-0000C02E0000}"/>
    <cellStyle name="Normal 28 4 3 2 5" xfId="7817" xr:uid="{00000000-0005-0000-0000-0000C12E0000}"/>
    <cellStyle name="Normal 28 4 3 2 5 2" xfId="25481" xr:uid="{00000000-0005-0000-0000-0000C22E0000}"/>
    <cellStyle name="Normal 28 4 3 2 6" xfId="7818" xr:uid="{00000000-0005-0000-0000-0000C32E0000}"/>
    <cellStyle name="Normal 28 4 3 2 6 2" xfId="25482" xr:uid="{00000000-0005-0000-0000-0000C42E0000}"/>
    <cellStyle name="Normal 28 4 3 2 7" xfId="7819" xr:uid="{00000000-0005-0000-0000-0000C52E0000}"/>
    <cellStyle name="Normal 28 4 3 2 7 2" xfId="25483" xr:uid="{00000000-0005-0000-0000-0000C62E0000}"/>
    <cellStyle name="Normal 28 4 3 2 8" xfId="7820" xr:uid="{00000000-0005-0000-0000-0000C72E0000}"/>
    <cellStyle name="Normal 28 4 3 2 8 2" xfId="25484" xr:uid="{00000000-0005-0000-0000-0000C82E0000}"/>
    <cellStyle name="Normal 28 4 3 2 9" xfId="7821" xr:uid="{00000000-0005-0000-0000-0000C92E0000}"/>
    <cellStyle name="Normal 28 4 3 2 9 2" xfId="25485" xr:uid="{00000000-0005-0000-0000-0000CA2E0000}"/>
    <cellStyle name="Normal 28 4 3 3" xfId="7822" xr:uid="{00000000-0005-0000-0000-0000CB2E0000}"/>
    <cellStyle name="Normal 28 4 3 3 2" xfId="25486" xr:uid="{00000000-0005-0000-0000-0000CC2E0000}"/>
    <cellStyle name="Normal 28 4 3 4" xfId="7823" xr:uid="{00000000-0005-0000-0000-0000CD2E0000}"/>
    <cellStyle name="Normal 28 4 3 4 2" xfId="25487" xr:uid="{00000000-0005-0000-0000-0000CE2E0000}"/>
    <cellStyle name="Normal 28 4 3 5" xfId="7824" xr:uid="{00000000-0005-0000-0000-0000CF2E0000}"/>
    <cellStyle name="Normal 28 4 3 5 2" xfId="25488" xr:uid="{00000000-0005-0000-0000-0000D02E0000}"/>
    <cellStyle name="Normal 28 4 3 6" xfId="7825" xr:uid="{00000000-0005-0000-0000-0000D12E0000}"/>
    <cellStyle name="Normal 28 4 3 6 2" xfId="25489" xr:uid="{00000000-0005-0000-0000-0000D22E0000}"/>
    <cellStyle name="Normal 28 4 3 7" xfId="7826" xr:uid="{00000000-0005-0000-0000-0000D32E0000}"/>
    <cellStyle name="Normal 28 4 3 7 2" xfId="25490" xr:uid="{00000000-0005-0000-0000-0000D42E0000}"/>
    <cellStyle name="Normal 28 4 3 8" xfId="7827" xr:uid="{00000000-0005-0000-0000-0000D52E0000}"/>
    <cellStyle name="Normal 28 4 3 8 2" xfId="25491" xr:uid="{00000000-0005-0000-0000-0000D62E0000}"/>
    <cellStyle name="Normal 28 4 3 9" xfId="7828" xr:uid="{00000000-0005-0000-0000-0000D72E0000}"/>
    <cellStyle name="Normal 28 4 3 9 2" xfId="25492" xr:uid="{00000000-0005-0000-0000-0000D82E0000}"/>
    <cellStyle name="Normal 28 4 4" xfId="7829" xr:uid="{00000000-0005-0000-0000-0000D92E0000}"/>
    <cellStyle name="Normal 28 4 4 10" xfId="7830" xr:uid="{00000000-0005-0000-0000-0000DA2E0000}"/>
    <cellStyle name="Normal 28 4 4 10 2" xfId="25494" xr:uid="{00000000-0005-0000-0000-0000DB2E0000}"/>
    <cellStyle name="Normal 28 4 4 11" xfId="7831" xr:uid="{00000000-0005-0000-0000-0000DC2E0000}"/>
    <cellStyle name="Normal 28 4 4 11 2" xfId="25495" xr:uid="{00000000-0005-0000-0000-0000DD2E0000}"/>
    <cellStyle name="Normal 28 4 4 12" xfId="7832" xr:uid="{00000000-0005-0000-0000-0000DE2E0000}"/>
    <cellStyle name="Normal 28 4 4 12 2" xfId="25496" xr:uid="{00000000-0005-0000-0000-0000DF2E0000}"/>
    <cellStyle name="Normal 28 4 4 13" xfId="7833" xr:uid="{00000000-0005-0000-0000-0000E02E0000}"/>
    <cellStyle name="Normal 28 4 4 13 2" xfId="25497" xr:uid="{00000000-0005-0000-0000-0000E12E0000}"/>
    <cellStyle name="Normal 28 4 4 14" xfId="7834" xr:uid="{00000000-0005-0000-0000-0000E22E0000}"/>
    <cellStyle name="Normal 28 4 4 14 2" xfId="25498" xr:uid="{00000000-0005-0000-0000-0000E32E0000}"/>
    <cellStyle name="Normal 28 4 4 15" xfId="7835" xr:uid="{00000000-0005-0000-0000-0000E42E0000}"/>
    <cellStyle name="Normal 28 4 4 15 2" xfId="25499" xr:uid="{00000000-0005-0000-0000-0000E52E0000}"/>
    <cellStyle name="Normal 28 4 4 16" xfId="25493" xr:uid="{00000000-0005-0000-0000-0000E62E0000}"/>
    <cellStyle name="Normal 28 4 4 2" xfId="7836" xr:uid="{00000000-0005-0000-0000-0000E72E0000}"/>
    <cellStyle name="Normal 28 4 4 2 10" xfId="7837" xr:uid="{00000000-0005-0000-0000-0000E82E0000}"/>
    <cellStyle name="Normal 28 4 4 2 10 2" xfId="25501" xr:uid="{00000000-0005-0000-0000-0000E92E0000}"/>
    <cellStyle name="Normal 28 4 4 2 11" xfId="7838" xr:uid="{00000000-0005-0000-0000-0000EA2E0000}"/>
    <cellStyle name="Normal 28 4 4 2 11 2" xfId="25502" xr:uid="{00000000-0005-0000-0000-0000EB2E0000}"/>
    <cellStyle name="Normal 28 4 4 2 12" xfId="7839" xr:uid="{00000000-0005-0000-0000-0000EC2E0000}"/>
    <cellStyle name="Normal 28 4 4 2 12 2" xfId="25503" xr:uid="{00000000-0005-0000-0000-0000ED2E0000}"/>
    <cellStyle name="Normal 28 4 4 2 13" xfId="7840" xr:uid="{00000000-0005-0000-0000-0000EE2E0000}"/>
    <cellStyle name="Normal 28 4 4 2 13 2" xfId="25504" xr:uid="{00000000-0005-0000-0000-0000EF2E0000}"/>
    <cellStyle name="Normal 28 4 4 2 14" xfId="7841" xr:uid="{00000000-0005-0000-0000-0000F02E0000}"/>
    <cellStyle name="Normal 28 4 4 2 14 2" xfId="25505" xr:uid="{00000000-0005-0000-0000-0000F12E0000}"/>
    <cellStyle name="Normal 28 4 4 2 15" xfId="25500" xr:uid="{00000000-0005-0000-0000-0000F22E0000}"/>
    <cellStyle name="Normal 28 4 4 2 2" xfId="7842" xr:uid="{00000000-0005-0000-0000-0000F32E0000}"/>
    <cellStyle name="Normal 28 4 4 2 2 2" xfId="25506" xr:uid="{00000000-0005-0000-0000-0000F42E0000}"/>
    <cellStyle name="Normal 28 4 4 2 3" xfId="7843" xr:uid="{00000000-0005-0000-0000-0000F52E0000}"/>
    <cellStyle name="Normal 28 4 4 2 3 2" xfId="25507" xr:uid="{00000000-0005-0000-0000-0000F62E0000}"/>
    <cellStyle name="Normal 28 4 4 2 4" xfId="7844" xr:uid="{00000000-0005-0000-0000-0000F72E0000}"/>
    <cellStyle name="Normal 28 4 4 2 4 2" xfId="25508" xr:uid="{00000000-0005-0000-0000-0000F82E0000}"/>
    <cellStyle name="Normal 28 4 4 2 5" xfId="7845" xr:uid="{00000000-0005-0000-0000-0000F92E0000}"/>
    <cellStyle name="Normal 28 4 4 2 5 2" xfId="25509" xr:uid="{00000000-0005-0000-0000-0000FA2E0000}"/>
    <cellStyle name="Normal 28 4 4 2 6" xfId="7846" xr:uid="{00000000-0005-0000-0000-0000FB2E0000}"/>
    <cellStyle name="Normal 28 4 4 2 6 2" xfId="25510" xr:uid="{00000000-0005-0000-0000-0000FC2E0000}"/>
    <cellStyle name="Normal 28 4 4 2 7" xfId="7847" xr:uid="{00000000-0005-0000-0000-0000FD2E0000}"/>
    <cellStyle name="Normal 28 4 4 2 7 2" xfId="25511" xr:uid="{00000000-0005-0000-0000-0000FE2E0000}"/>
    <cellStyle name="Normal 28 4 4 2 8" xfId="7848" xr:uid="{00000000-0005-0000-0000-0000FF2E0000}"/>
    <cellStyle name="Normal 28 4 4 2 8 2" xfId="25512" xr:uid="{00000000-0005-0000-0000-0000002F0000}"/>
    <cellStyle name="Normal 28 4 4 2 9" xfId="7849" xr:uid="{00000000-0005-0000-0000-0000012F0000}"/>
    <cellStyle name="Normal 28 4 4 2 9 2" xfId="25513" xr:uid="{00000000-0005-0000-0000-0000022F0000}"/>
    <cellStyle name="Normal 28 4 4 3" xfId="7850" xr:uid="{00000000-0005-0000-0000-0000032F0000}"/>
    <cellStyle name="Normal 28 4 4 3 2" xfId="25514" xr:uid="{00000000-0005-0000-0000-0000042F0000}"/>
    <cellStyle name="Normal 28 4 4 4" xfId="7851" xr:uid="{00000000-0005-0000-0000-0000052F0000}"/>
    <cellStyle name="Normal 28 4 4 4 2" xfId="25515" xr:uid="{00000000-0005-0000-0000-0000062F0000}"/>
    <cellStyle name="Normal 28 4 4 5" xfId="7852" xr:uid="{00000000-0005-0000-0000-0000072F0000}"/>
    <cellStyle name="Normal 28 4 4 5 2" xfId="25516" xr:uid="{00000000-0005-0000-0000-0000082F0000}"/>
    <cellStyle name="Normal 28 4 4 6" xfId="7853" xr:uid="{00000000-0005-0000-0000-0000092F0000}"/>
    <cellStyle name="Normal 28 4 4 6 2" xfId="25517" xr:uid="{00000000-0005-0000-0000-00000A2F0000}"/>
    <cellStyle name="Normal 28 4 4 7" xfId="7854" xr:uid="{00000000-0005-0000-0000-00000B2F0000}"/>
    <cellStyle name="Normal 28 4 4 7 2" xfId="25518" xr:uid="{00000000-0005-0000-0000-00000C2F0000}"/>
    <cellStyle name="Normal 28 4 4 8" xfId="7855" xr:uid="{00000000-0005-0000-0000-00000D2F0000}"/>
    <cellStyle name="Normal 28 4 4 8 2" xfId="25519" xr:uid="{00000000-0005-0000-0000-00000E2F0000}"/>
    <cellStyle name="Normal 28 4 4 9" xfId="7856" xr:uid="{00000000-0005-0000-0000-00000F2F0000}"/>
    <cellStyle name="Normal 28 4 4 9 2" xfId="25520" xr:uid="{00000000-0005-0000-0000-0000102F0000}"/>
    <cellStyle name="Normal 28 4 5" xfId="7857" xr:uid="{00000000-0005-0000-0000-0000112F0000}"/>
    <cellStyle name="Normal 28 4 5 10" xfId="7858" xr:uid="{00000000-0005-0000-0000-0000122F0000}"/>
    <cellStyle name="Normal 28 4 5 10 2" xfId="25522" xr:uid="{00000000-0005-0000-0000-0000132F0000}"/>
    <cellStyle name="Normal 28 4 5 11" xfId="7859" xr:uid="{00000000-0005-0000-0000-0000142F0000}"/>
    <cellStyle name="Normal 28 4 5 11 2" xfId="25523" xr:uid="{00000000-0005-0000-0000-0000152F0000}"/>
    <cellStyle name="Normal 28 4 5 12" xfId="7860" xr:uid="{00000000-0005-0000-0000-0000162F0000}"/>
    <cellStyle name="Normal 28 4 5 12 2" xfId="25524" xr:uid="{00000000-0005-0000-0000-0000172F0000}"/>
    <cellStyle name="Normal 28 4 5 13" xfId="7861" xr:uid="{00000000-0005-0000-0000-0000182F0000}"/>
    <cellStyle name="Normal 28 4 5 13 2" xfId="25525" xr:uid="{00000000-0005-0000-0000-0000192F0000}"/>
    <cellStyle name="Normal 28 4 5 14" xfId="7862" xr:uid="{00000000-0005-0000-0000-00001A2F0000}"/>
    <cellStyle name="Normal 28 4 5 14 2" xfId="25526" xr:uid="{00000000-0005-0000-0000-00001B2F0000}"/>
    <cellStyle name="Normal 28 4 5 15" xfId="25521" xr:uid="{00000000-0005-0000-0000-00001C2F0000}"/>
    <cellStyle name="Normal 28 4 5 2" xfId="7863" xr:uid="{00000000-0005-0000-0000-00001D2F0000}"/>
    <cellStyle name="Normal 28 4 5 2 2" xfId="25527" xr:uid="{00000000-0005-0000-0000-00001E2F0000}"/>
    <cellStyle name="Normal 28 4 5 3" xfId="7864" xr:uid="{00000000-0005-0000-0000-00001F2F0000}"/>
    <cellStyle name="Normal 28 4 5 3 2" xfId="25528" xr:uid="{00000000-0005-0000-0000-0000202F0000}"/>
    <cellStyle name="Normal 28 4 5 4" xfId="7865" xr:uid="{00000000-0005-0000-0000-0000212F0000}"/>
    <cellStyle name="Normal 28 4 5 4 2" xfId="25529" xr:uid="{00000000-0005-0000-0000-0000222F0000}"/>
    <cellStyle name="Normal 28 4 5 5" xfId="7866" xr:uid="{00000000-0005-0000-0000-0000232F0000}"/>
    <cellStyle name="Normal 28 4 5 5 2" xfId="25530" xr:uid="{00000000-0005-0000-0000-0000242F0000}"/>
    <cellStyle name="Normal 28 4 5 6" xfId="7867" xr:uid="{00000000-0005-0000-0000-0000252F0000}"/>
    <cellStyle name="Normal 28 4 5 6 2" xfId="25531" xr:uid="{00000000-0005-0000-0000-0000262F0000}"/>
    <cellStyle name="Normal 28 4 5 7" xfId="7868" xr:uid="{00000000-0005-0000-0000-0000272F0000}"/>
    <cellStyle name="Normal 28 4 5 7 2" xfId="25532" xr:uid="{00000000-0005-0000-0000-0000282F0000}"/>
    <cellStyle name="Normal 28 4 5 8" xfId="7869" xr:uid="{00000000-0005-0000-0000-0000292F0000}"/>
    <cellStyle name="Normal 28 4 5 8 2" xfId="25533" xr:uid="{00000000-0005-0000-0000-00002A2F0000}"/>
    <cellStyle name="Normal 28 4 5 9" xfId="7870" xr:uid="{00000000-0005-0000-0000-00002B2F0000}"/>
    <cellStyle name="Normal 28 4 5 9 2" xfId="25534" xr:uid="{00000000-0005-0000-0000-00002C2F0000}"/>
    <cellStyle name="Normal 28 4 6" xfId="7871" xr:uid="{00000000-0005-0000-0000-00002D2F0000}"/>
    <cellStyle name="Normal 28 4 6 10" xfId="7872" xr:uid="{00000000-0005-0000-0000-00002E2F0000}"/>
    <cellStyle name="Normal 28 4 6 10 2" xfId="25536" xr:uid="{00000000-0005-0000-0000-00002F2F0000}"/>
    <cellStyle name="Normal 28 4 6 11" xfId="7873" xr:uid="{00000000-0005-0000-0000-0000302F0000}"/>
    <cellStyle name="Normal 28 4 6 11 2" xfId="25537" xr:uid="{00000000-0005-0000-0000-0000312F0000}"/>
    <cellStyle name="Normal 28 4 6 12" xfId="7874" xr:uid="{00000000-0005-0000-0000-0000322F0000}"/>
    <cellStyle name="Normal 28 4 6 12 2" xfId="25538" xr:uid="{00000000-0005-0000-0000-0000332F0000}"/>
    <cellStyle name="Normal 28 4 6 13" xfId="7875" xr:uid="{00000000-0005-0000-0000-0000342F0000}"/>
    <cellStyle name="Normal 28 4 6 13 2" xfId="25539" xr:uid="{00000000-0005-0000-0000-0000352F0000}"/>
    <cellStyle name="Normal 28 4 6 14" xfId="7876" xr:uid="{00000000-0005-0000-0000-0000362F0000}"/>
    <cellStyle name="Normal 28 4 6 14 2" xfId="25540" xr:uid="{00000000-0005-0000-0000-0000372F0000}"/>
    <cellStyle name="Normal 28 4 6 15" xfId="25535" xr:uid="{00000000-0005-0000-0000-0000382F0000}"/>
    <cellStyle name="Normal 28 4 6 2" xfId="7877" xr:uid="{00000000-0005-0000-0000-0000392F0000}"/>
    <cellStyle name="Normal 28 4 6 2 2" xfId="25541" xr:uid="{00000000-0005-0000-0000-00003A2F0000}"/>
    <cellStyle name="Normal 28 4 6 3" xfId="7878" xr:uid="{00000000-0005-0000-0000-00003B2F0000}"/>
    <cellStyle name="Normal 28 4 6 3 2" xfId="25542" xr:uid="{00000000-0005-0000-0000-00003C2F0000}"/>
    <cellStyle name="Normal 28 4 6 4" xfId="7879" xr:uid="{00000000-0005-0000-0000-00003D2F0000}"/>
    <cellStyle name="Normal 28 4 6 4 2" xfId="25543" xr:uid="{00000000-0005-0000-0000-00003E2F0000}"/>
    <cellStyle name="Normal 28 4 6 5" xfId="7880" xr:uid="{00000000-0005-0000-0000-00003F2F0000}"/>
    <cellStyle name="Normal 28 4 6 5 2" xfId="25544" xr:uid="{00000000-0005-0000-0000-0000402F0000}"/>
    <cellStyle name="Normal 28 4 6 6" xfId="7881" xr:uid="{00000000-0005-0000-0000-0000412F0000}"/>
    <cellStyle name="Normal 28 4 6 6 2" xfId="25545" xr:uid="{00000000-0005-0000-0000-0000422F0000}"/>
    <cellStyle name="Normal 28 4 6 7" xfId="7882" xr:uid="{00000000-0005-0000-0000-0000432F0000}"/>
    <cellStyle name="Normal 28 4 6 7 2" xfId="25546" xr:uid="{00000000-0005-0000-0000-0000442F0000}"/>
    <cellStyle name="Normal 28 4 6 8" xfId="7883" xr:uid="{00000000-0005-0000-0000-0000452F0000}"/>
    <cellStyle name="Normal 28 4 6 8 2" xfId="25547" xr:uid="{00000000-0005-0000-0000-0000462F0000}"/>
    <cellStyle name="Normal 28 4 6 9" xfId="7884" xr:uid="{00000000-0005-0000-0000-0000472F0000}"/>
    <cellStyle name="Normal 28 4 6 9 2" xfId="25548" xr:uid="{00000000-0005-0000-0000-0000482F0000}"/>
    <cellStyle name="Normal 28 4 7" xfId="7885" xr:uid="{00000000-0005-0000-0000-0000492F0000}"/>
    <cellStyle name="Normal 28 4 7 10" xfId="7886" xr:uid="{00000000-0005-0000-0000-00004A2F0000}"/>
    <cellStyle name="Normal 28 4 7 10 2" xfId="25550" xr:uid="{00000000-0005-0000-0000-00004B2F0000}"/>
    <cellStyle name="Normal 28 4 7 11" xfId="7887" xr:uid="{00000000-0005-0000-0000-00004C2F0000}"/>
    <cellStyle name="Normal 28 4 7 11 2" xfId="25551" xr:uid="{00000000-0005-0000-0000-00004D2F0000}"/>
    <cellStyle name="Normal 28 4 7 12" xfId="7888" xr:uid="{00000000-0005-0000-0000-00004E2F0000}"/>
    <cellStyle name="Normal 28 4 7 12 2" xfId="25552" xr:uid="{00000000-0005-0000-0000-00004F2F0000}"/>
    <cellStyle name="Normal 28 4 7 13" xfId="7889" xr:uid="{00000000-0005-0000-0000-0000502F0000}"/>
    <cellStyle name="Normal 28 4 7 13 2" xfId="25553" xr:uid="{00000000-0005-0000-0000-0000512F0000}"/>
    <cellStyle name="Normal 28 4 7 14" xfId="7890" xr:uid="{00000000-0005-0000-0000-0000522F0000}"/>
    <cellStyle name="Normal 28 4 7 14 2" xfId="25554" xr:uid="{00000000-0005-0000-0000-0000532F0000}"/>
    <cellStyle name="Normal 28 4 7 15" xfId="25549" xr:uid="{00000000-0005-0000-0000-0000542F0000}"/>
    <cellStyle name="Normal 28 4 7 2" xfId="7891" xr:uid="{00000000-0005-0000-0000-0000552F0000}"/>
    <cellStyle name="Normal 28 4 7 2 2" xfId="25555" xr:uid="{00000000-0005-0000-0000-0000562F0000}"/>
    <cellStyle name="Normal 28 4 7 3" xfId="7892" xr:uid="{00000000-0005-0000-0000-0000572F0000}"/>
    <cellStyle name="Normal 28 4 7 3 2" xfId="25556" xr:uid="{00000000-0005-0000-0000-0000582F0000}"/>
    <cellStyle name="Normal 28 4 7 4" xfId="7893" xr:uid="{00000000-0005-0000-0000-0000592F0000}"/>
    <cellStyle name="Normal 28 4 7 4 2" xfId="25557" xr:uid="{00000000-0005-0000-0000-00005A2F0000}"/>
    <cellStyle name="Normal 28 4 7 5" xfId="7894" xr:uid="{00000000-0005-0000-0000-00005B2F0000}"/>
    <cellStyle name="Normal 28 4 7 5 2" xfId="25558" xr:uid="{00000000-0005-0000-0000-00005C2F0000}"/>
    <cellStyle name="Normal 28 4 7 6" xfId="7895" xr:uid="{00000000-0005-0000-0000-00005D2F0000}"/>
    <cellStyle name="Normal 28 4 7 6 2" xfId="25559" xr:uid="{00000000-0005-0000-0000-00005E2F0000}"/>
    <cellStyle name="Normal 28 4 7 7" xfId="7896" xr:uid="{00000000-0005-0000-0000-00005F2F0000}"/>
    <cellStyle name="Normal 28 4 7 7 2" xfId="25560" xr:uid="{00000000-0005-0000-0000-0000602F0000}"/>
    <cellStyle name="Normal 28 4 7 8" xfId="7897" xr:uid="{00000000-0005-0000-0000-0000612F0000}"/>
    <cellStyle name="Normal 28 4 7 8 2" xfId="25561" xr:uid="{00000000-0005-0000-0000-0000622F0000}"/>
    <cellStyle name="Normal 28 4 7 9" xfId="7898" xr:uid="{00000000-0005-0000-0000-0000632F0000}"/>
    <cellStyle name="Normal 28 4 7 9 2" xfId="25562" xr:uid="{00000000-0005-0000-0000-0000642F0000}"/>
    <cellStyle name="Normal 28 4 8" xfId="7899" xr:uid="{00000000-0005-0000-0000-0000652F0000}"/>
    <cellStyle name="Normal 28 4 8 10" xfId="7900" xr:uid="{00000000-0005-0000-0000-0000662F0000}"/>
    <cellStyle name="Normal 28 4 8 10 2" xfId="25564" xr:uid="{00000000-0005-0000-0000-0000672F0000}"/>
    <cellStyle name="Normal 28 4 8 11" xfId="7901" xr:uid="{00000000-0005-0000-0000-0000682F0000}"/>
    <cellStyle name="Normal 28 4 8 11 2" xfId="25565" xr:uid="{00000000-0005-0000-0000-0000692F0000}"/>
    <cellStyle name="Normal 28 4 8 12" xfId="7902" xr:uid="{00000000-0005-0000-0000-00006A2F0000}"/>
    <cellStyle name="Normal 28 4 8 12 2" xfId="25566" xr:uid="{00000000-0005-0000-0000-00006B2F0000}"/>
    <cellStyle name="Normal 28 4 8 13" xfId="7903" xr:uid="{00000000-0005-0000-0000-00006C2F0000}"/>
    <cellStyle name="Normal 28 4 8 13 2" xfId="25567" xr:uid="{00000000-0005-0000-0000-00006D2F0000}"/>
    <cellStyle name="Normal 28 4 8 14" xfId="7904" xr:uid="{00000000-0005-0000-0000-00006E2F0000}"/>
    <cellStyle name="Normal 28 4 8 14 2" xfId="25568" xr:uid="{00000000-0005-0000-0000-00006F2F0000}"/>
    <cellStyle name="Normal 28 4 8 15" xfId="25563" xr:uid="{00000000-0005-0000-0000-0000702F0000}"/>
    <cellStyle name="Normal 28 4 8 2" xfId="7905" xr:uid="{00000000-0005-0000-0000-0000712F0000}"/>
    <cellStyle name="Normal 28 4 8 2 2" xfId="25569" xr:uid="{00000000-0005-0000-0000-0000722F0000}"/>
    <cellStyle name="Normal 28 4 8 3" xfId="7906" xr:uid="{00000000-0005-0000-0000-0000732F0000}"/>
    <cellStyle name="Normal 28 4 8 3 2" xfId="25570" xr:uid="{00000000-0005-0000-0000-0000742F0000}"/>
    <cellStyle name="Normal 28 4 8 4" xfId="7907" xr:uid="{00000000-0005-0000-0000-0000752F0000}"/>
    <cellStyle name="Normal 28 4 8 4 2" xfId="25571" xr:uid="{00000000-0005-0000-0000-0000762F0000}"/>
    <cellStyle name="Normal 28 4 8 5" xfId="7908" xr:uid="{00000000-0005-0000-0000-0000772F0000}"/>
    <cellStyle name="Normal 28 4 8 5 2" xfId="25572" xr:uid="{00000000-0005-0000-0000-0000782F0000}"/>
    <cellStyle name="Normal 28 4 8 6" xfId="7909" xr:uid="{00000000-0005-0000-0000-0000792F0000}"/>
    <cellStyle name="Normal 28 4 8 6 2" xfId="25573" xr:uid="{00000000-0005-0000-0000-00007A2F0000}"/>
    <cellStyle name="Normal 28 4 8 7" xfId="7910" xr:uid="{00000000-0005-0000-0000-00007B2F0000}"/>
    <cellStyle name="Normal 28 4 8 7 2" xfId="25574" xr:uid="{00000000-0005-0000-0000-00007C2F0000}"/>
    <cellStyle name="Normal 28 4 8 8" xfId="7911" xr:uid="{00000000-0005-0000-0000-00007D2F0000}"/>
    <cellStyle name="Normal 28 4 8 8 2" xfId="25575" xr:uid="{00000000-0005-0000-0000-00007E2F0000}"/>
    <cellStyle name="Normal 28 4 8 9" xfId="7912" xr:uid="{00000000-0005-0000-0000-00007F2F0000}"/>
    <cellStyle name="Normal 28 4 8 9 2" xfId="25576" xr:uid="{00000000-0005-0000-0000-0000802F0000}"/>
    <cellStyle name="Normal 28 4 9" xfId="7913" xr:uid="{00000000-0005-0000-0000-0000812F0000}"/>
    <cellStyle name="Normal 28 4 9 10" xfId="7914" xr:uid="{00000000-0005-0000-0000-0000822F0000}"/>
    <cellStyle name="Normal 28 4 9 10 2" xfId="25578" xr:uid="{00000000-0005-0000-0000-0000832F0000}"/>
    <cellStyle name="Normal 28 4 9 11" xfId="7915" xr:uid="{00000000-0005-0000-0000-0000842F0000}"/>
    <cellStyle name="Normal 28 4 9 11 2" xfId="25579" xr:uid="{00000000-0005-0000-0000-0000852F0000}"/>
    <cellStyle name="Normal 28 4 9 12" xfId="7916" xr:uid="{00000000-0005-0000-0000-0000862F0000}"/>
    <cellStyle name="Normal 28 4 9 12 2" xfId="25580" xr:uid="{00000000-0005-0000-0000-0000872F0000}"/>
    <cellStyle name="Normal 28 4 9 13" xfId="7917" xr:uid="{00000000-0005-0000-0000-0000882F0000}"/>
    <cellStyle name="Normal 28 4 9 13 2" xfId="25581" xr:uid="{00000000-0005-0000-0000-0000892F0000}"/>
    <cellStyle name="Normal 28 4 9 14" xfId="7918" xr:uid="{00000000-0005-0000-0000-00008A2F0000}"/>
    <cellStyle name="Normal 28 4 9 14 2" xfId="25582" xr:uid="{00000000-0005-0000-0000-00008B2F0000}"/>
    <cellStyle name="Normal 28 4 9 15" xfId="25577" xr:uid="{00000000-0005-0000-0000-00008C2F0000}"/>
    <cellStyle name="Normal 28 4 9 2" xfId="7919" xr:uid="{00000000-0005-0000-0000-00008D2F0000}"/>
    <cellStyle name="Normal 28 4 9 2 2" xfId="25583" xr:uid="{00000000-0005-0000-0000-00008E2F0000}"/>
    <cellStyle name="Normal 28 4 9 3" xfId="7920" xr:uid="{00000000-0005-0000-0000-00008F2F0000}"/>
    <cellStyle name="Normal 28 4 9 3 2" xfId="25584" xr:uid="{00000000-0005-0000-0000-0000902F0000}"/>
    <cellStyle name="Normal 28 4 9 4" xfId="7921" xr:uid="{00000000-0005-0000-0000-0000912F0000}"/>
    <cellStyle name="Normal 28 4 9 4 2" xfId="25585" xr:uid="{00000000-0005-0000-0000-0000922F0000}"/>
    <cellStyle name="Normal 28 4 9 5" xfId="7922" xr:uid="{00000000-0005-0000-0000-0000932F0000}"/>
    <cellStyle name="Normal 28 4 9 5 2" xfId="25586" xr:uid="{00000000-0005-0000-0000-0000942F0000}"/>
    <cellStyle name="Normal 28 4 9 6" xfId="7923" xr:uid="{00000000-0005-0000-0000-0000952F0000}"/>
    <cellStyle name="Normal 28 4 9 6 2" xfId="25587" xr:uid="{00000000-0005-0000-0000-0000962F0000}"/>
    <cellStyle name="Normal 28 4 9 7" xfId="7924" xr:uid="{00000000-0005-0000-0000-0000972F0000}"/>
    <cellStyle name="Normal 28 4 9 7 2" xfId="25588" xr:uid="{00000000-0005-0000-0000-0000982F0000}"/>
    <cellStyle name="Normal 28 4 9 8" xfId="7925" xr:uid="{00000000-0005-0000-0000-0000992F0000}"/>
    <cellStyle name="Normal 28 4 9 8 2" xfId="25589" xr:uid="{00000000-0005-0000-0000-00009A2F0000}"/>
    <cellStyle name="Normal 28 4 9 9" xfId="7926" xr:uid="{00000000-0005-0000-0000-00009B2F0000}"/>
    <cellStyle name="Normal 28 4 9 9 2" xfId="25590" xr:uid="{00000000-0005-0000-0000-00009C2F0000}"/>
    <cellStyle name="Normal 28 5" xfId="7927" xr:uid="{00000000-0005-0000-0000-00009D2F0000}"/>
    <cellStyle name="Normal 28 6" xfId="7928" xr:uid="{00000000-0005-0000-0000-00009E2F0000}"/>
    <cellStyle name="Normal 28 7" xfId="7929" xr:uid="{00000000-0005-0000-0000-00009F2F0000}"/>
    <cellStyle name="Normal 29" xfId="434" xr:uid="{00000000-0005-0000-0000-0000A02F0000}"/>
    <cellStyle name="Normal 29 2" xfId="592" xr:uid="{00000000-0005-0000-0000-0000A12F0000}"/>
    <cellStyle name="Normal 29 2 2" xfId="7931" xr:uid="{00000000-0005-0000-0000-0000A22F0000}"/>
    <cellStyle name="Normal 29 3" xfId="7932" xr:uid="{00000000-0005-0000-0000-0000A32F0000}"/>
    <cellStyle name="Normal 29 4" xfId="7930" xr:uid="{00000000-0005-0000-0000-0000A42F0000}"/>
    <cellStyle name="Normal 3" xfId="52" xr:uid="{00000000-0005-0000-0000-0000A52F0000}"/>
    <cellStyle name="Normal 3 10" xfId="7933" xr:uid="{00000000-0005-0000-0000-0000A62F0000}"/>
    <cellStyle name="Normal 3 10 10" xfId="7934" xr:uid="{00000000-0005-0000-0000-0000A72F0000}"/>
    <cellStyle name="Normal 3 10 11" xfId="7935" xr:uid="{00000000-0005-0000-0000-0000A82F0000}"/>
    <cellStyle name="Normal 3 10 11 10" xfId="7936" xr:uid="{00000000-0005-0000-0000-0000A92F0000}"/>
    <cellStyle name="Normal 3 10 11 10 2" xfId="25592" xr:uid="{00000000-0005-0000-0000-0000AA2F0000}"/>
    <cellStyle name="Normal 3 10 11 11" xfId="7937" xr:uid="{00000000-0005-0000-0000-0000AB2F0000}"/>
    <cellStyle name="Normal 3 10 11 11 2" xfId="25593" xr:uid="{00000000-0005-0000-0000-0000AC2F0000}"/>
    <cellStyle name="Normal 3 10 11 12" xfId="7938" xr:uid="{00000000-0005-0000-0000-0000AD2F0000}"/>
    <cellStyle name="Normal 3 10 11 12 2" xfId="25594" xr:uid="{00000000-0005-0000-0000-0000AE2F0000}"/>
    <cellStyle name="Normal 3 10 11 13" xfId="7939" xr:uid="{00000000-0005-0000-0000-0000AF2F0000}"/>
    <cellStyle name="Normal 3 10 11 13 2" xfId="25595" xr:uid="{00000000-0005-0000-0000-0000B02F0000}"/>
    <cellStyle name="Normal 3 10 11 14" xfId="7940" xr:uid="{00000000-0005-0000-0000-0000B12F0000}"/>
    <cellStyle name="Normal 3 10 11 14 2" xfId="25596" xr:uid="{00000000-0005-0000-0000-0000B22F0000}"/>
    <cellStyle name="Normal 3 10 11 15" xfId="7941" xr:uid="{00000000-0005-0000-0000-0000B32F0000}"/>
    <cellStyle name="Normal 3 10 11 15 2" xfId="25597" xr:uid="{00000000-0005-0000-0000-0000B42F0000}"/>
    <cellStyle name="Normal 3 10 11 16" xfId="7942" xr:uid="{00000000-0005-0000-0000-0000B52F0000}"/>
    <cellStyle name="Normal 3 10 11 16 2" xfId="25598" xr:uid="{00000000-0005-0000-0000-0000B62F0000}"/>
    <cellStyle name="Normal 3 10 11 17" xfId="7943" xr:uid="{00000000-0005-0000-0000-0000B72F0000}"/>
    <cellStyle name="Normal 3 10 11 17 2" xfId="25599" xr:uid="{00000000-0005-0000-0000-0000B82F0000}"/>
    <cellStyle name="Normal 3 10 11 18" xfId="25591" xr:uid="{00000000-0005-0000-0000-0000B92F0000}"/>
    <cellStyle name="Normal 3 10 11 2" xfId="7944" xr:uid="{00000000-0005-0000-0000-0000BA2F0000}"/>
    <cellStyle name="Normal 3 10 11 3" xfId="7945" xr:uid="{00000000-0005-0000-0000-0000BB2F0000}"/>
    <cellStyle name="Normal 3 10 11 4" xfId="7946" xr:uid="{00000000-0005-0000-0000-0000BC2F0000}"/>
    <cellStyle name="Normal 3 10 11 5" xfId="7947" xr:uid="{00000000-0005-0000-0000-0000BD2F0000}"/>
    <cellStyle name="Normal 3 10 11 5 2" xfId="25600" xr:uid="{00000000-0005-0000-0000-0000BE2F0000}"/>
    <cellStyle name="Normal 3 10 11 6" xfId="7948" xr:uid="{00000000-0005-0000-0000-0000BF2F0000}"/>
    <cellStyle name="Normal 3 10 11 6 2" xfId="25601" xr:uid="{00000000-0005-0000-0000-0000C02F0000}"/>
    <cellStyle name="Normal 3 10 11 7" xfId="7949" xr:uid="{00000000-0005-0000-0000-0000C12F0000}"/>
    <cellStyle name="Normal 3 10 11 7 2" xfId="25602" xr:uid="{00000000-0005-0000-0000-0000C22F0000}"/>
    <cellStyle name="Normal 3 10 11 8" xfId="7950" xr:uid="{00000000-0005-0000-0000-0000C32F0000}"/>
    <cellStyle name="Normal 3 10 11 8 2" xfId="25603" xr:uid="{00000000-0005-0000-0000-0000C42F0000}"/>
    <cellStyle name="Normal 3 10 11 9" xfId="7951" xr:uid="{00000000-0005-0000-0000-0000C52F0000}"/>
    <cellStyle name="Normal 3 10 11 9 2" xfId="25604" xr:uid="{00000000-0005-0000-0000-0000C62F0000}"/>
    <cellStyle name="Normal 3 10 12" xfId="7952" xr:uid="{00000000-0005-0000-0000-0000C72F0000}"/>
    <cellStyle name="Normal 3 10 13" xfId="7953" xr:uid="{00000000-0005-0000-0000-0000C82F0000}"/>
    <cellStyle name="Normal 3 10 14" xfId="7954" xr:uid="{00000000-0005-0000-0000-0000C92F0000}"/>
    <cellStyle name="Normal 3 10 14 10" xfId="7955" xr:uid="{00000000-0005-0000-0000-0000CA2F0000}"/>
    <cellStyle name="Normal 3 10 14 10 2" xfId="25606" xr:uid="{00000000-0005-0000-0000-0000CB2F0000}"/>
    <cellStyle name="Normal 3 10 14 11" xfId="7956" xr:uid="{00000000-0005-0000-0000-0000CC2F0000}"/>
    <cellStyle name="Normal 3 10 14 11 2" xfId="25607" xr:uid="{00000000-0005-0000-0000-0000CD2F0000}"/>
    <cellStyle name="Normal 3 10 14 12" xfId="7957" xr:uid="{00000000-0005-0000-0000-0000CE2F0000}"/>
    <cellStyle name="Normal 3 10 14 12 2" xfId="25608" xr:uid="{00000000-0005-0000-0000-0000CF2F0000}"/>
    <cellStyle name="Normal 3 10 14 13" xfId="7958" xr:uid="{00000000-0005-0000-0000-0000D02F0000}"/>
    <cellStyle name="Normal 3 10 14 13 2" xfId="25609" xr:uid="{00000000-0005-0000-0000-0000D12F0000}"/>
    <cellStyle name="Normal 3 10 14 14" xfId="7959" xr:uid="{00000000-0005-0000-0000-0000D22F0000}"/>
    <cellStyle name="Normal 3 10 14 14 2" xfId="25610" xr:uid="{00000000-0005-0000-0000-0000D32F0000}"/>
    <cellStyle name="Normal 3 10 14 15" xfId="7960" xr:uid="{00000000-0005-0000-0000-0000D42F0000}"/>
    <cellStyle name="Normal 3 10 14 15 2" xfId="25611" xr:uid="{00000000-0005-0000-0000-0000D52F0000}"/>
    <cellStyle name="Normal 3 10 14 16" xfId="25605" xr:uid="{00000000-0005-0000-0000-0000D62F0000}"/>
    <cellStyle name="Normal 3 10 14 2" xfId="7961" xr:uid="{00000000-0005-0000-0000-0000D72F0000}"/>
    <cellStyle name="Normal 3 10 14 2 10" xfId="7962" xr:uid="{00000000-0005-0000-0000-0000D82F0000}"/>
    <cellStyle name="Normal 3 10 14 2 10 2" xfId="25613" xr:uid="{00000000-0005-0000-0000-0000D92F0000}"/>
    <cellStyle name="Normal 3 10 14 2 11" xfId="7963" xr:uid="{00000000-0005-0000-0000-0000DA2F0000}"/>
    <cellStyle name="Normal 3 10 14 2 11 2" xfId="25614" xr:uid="{00000000-0005-0000-0000-0000DB2F0000}"/>
    <cellStyle name="Normal 3 10 14 2 12" xfId="7964" xr:uid="{00000000-0005-0000-0000-0000DC2F0000}"/>
    <cellStyle name="Normal 3 10 14 2 12 2" xfId="25615" xr:uid="{00000000-0005-0000-0000-0000DD2F0000}"/>
    <cellStyle name="Normal 3 10 14 2 13" xfId="7965" xr:uid="{00000000-0005-0000-0000-0000DE2F0000}"/>
    <cellStyle name="Normal 3 10 14 2 13 2" xfId="25616" xr:uid="{00000000-0005-0000-0000-0000DF2F0000}"/>
    <cellStyle name="Normal 3 10 14 2 14" xfId="7966" xr:uid="{00000000-0005-0000-0000-0000E02F0000}"/>
    <cellStyle name="Normal 3 10 14 2 14 2" xfId="25617" xr:uid="{00000000-0005-0000-0000-0000E12F0000}"/>
    <cellStyle name="Normal 3 10 14 2 15" xfId="25612" xr:uid="{00000000-0005-0000-0000-0000E22F0000}"/>
    <cellStyle name="Normal 3 10 14 2 2" xfId="7967" xr:uid="{00000000-0005-0000-0000-0000E32F0000}"/>
    <cellStyle name="Normal 3 10 14 2 2 2" xfId="25618" xr:uid="{00000000-0005-0000-0000-0000E42F0000}"/>
    <cellStyle name="Normal 3 10 14 2 3" xfId="7968" xr:uid="{00000000-0005-0000-0000-0000E52F0000}"/>
    <cellStyle name="Normal 3 10 14 2 3 2" xfId="25619" xr:uid="{00000000-0005-0000-0000-0000E62F0000}"/>
    <cellStyle name="Normal 3 10 14 2 4" xfId="7969" xr:uid="{00000000-0005-0000-0000-0000E72F0000}"/>
    <cellStyle name="Normal 3 10 14 2 4 2" xfId="25620" xr:uid="{00000000-0005-0000-0000-0000E82F0000}"/>
    <cellStyle name="Normal 3 10 14 2 5" xfId="7970" xr:uid="{00000000-0005-0000-0000-0000E92F0000}"/>
    <cellStyle name="Normal 3 10 14 2 5 2" xfId="25621" xr:uid="{00000000-0005-0000-0000-0000EA2F0000}"/>
    <cellStyle name="Normal 3 10 14 2 6" xfId="7971" xr:uid="{00000000-0005-0000-0000-0000EB2F0000}"/>
    <cellStyle name="Normal 3 10 14 2 6 2" xfId="25622" xr:uid="{00000000-0005-0000-0000-0000EC2F0000}"/>
    <cellStyle name="Normal 3 10 14 2 7" xfId="7972" xr:uid="{00000000-0005-0000-0000-0000ED2F0000}"/>
    <cellStyle name="Normal 3 10 14 2 7 2" xfId="25623" xr:uid="{00000000-0005-0000-0000-0000EE2F0000}"/>
    <cellStyle name="Normal 3 10 14 2 8" xfId="7973" xr:uid="{00000000-0005-0000-0000-0000EF2F0000}"/>
    <cellStyle name="Normal 3 10 14 2 8 2" xfId="25624" xr:uid="{00000000-0005-0000-0000-0000F02F0000}"/>
    <cellStyle name="Normal 3 10 14 2 9" xfId="7974" xr:uid="{00000000-0005-0000-0000-0000F12F0000}"/>
    <cellStyle name="Normal 3 10 14 2 9 2" xfId="25625" xr:uid="{00000000-0005-0000-0000-0000F22F0000}"/>
    <cellStyle name="Normal 3 10 14 3" xfId="7975" xr:uid="{00000000-0005-0000-0000-0000F32F0000}"/>
    <cellStyle name="Normal 3 10 14 3 2" xfId="25626" xr:uid="{00000000-0005-0000-0000-0000F42F0000}"/>
    <cellStyle name="Normal 3 10 14 4" xfId="7976" xr:uid="{00000000-0005-0000-0000-0000F52F0000}"/>
    <cellStyle name="Normal 3 10 14 4 2" xfId="25627" xr:uid="{00000000-0005-0000-0000-0000F62F0000}"/>
    <cellStyle name="Normal 3 10 14 5" xfId="7977" xr:uid="{00000000-0005-0000-0000-0000F72F0000}"/>
    <cellStyle name="Normal 3 10 14 5 2" xfId="25628" xr:uid="{00000000-0005-0000-0000-0000F82F0000}"/>
    <cellStyle name="Normal 3 10 14 6" xfId="7978" xr:uid="{00000000-0005-0000-0000-0000F92F0000}"/>
    <cellStyle name="Normal 3 10 14 6 2" xfId="25629" xr:uid="{00000000-0005-0000-0000-0000FA2F0000}"/>
    <cellStyle name="Normal 3 10 14 7" xfId="7979" xr:uid="{00000000-0005-0000-0000-0000FB2F0000}"/>
    <cellStyle name="Normal 3 10 14 7 2" xfId="25630" xr:uid="{00000000-0005-0000-0000-0000FC2F0000}"/>
    <cellStyle name="Normal 3 10 14 8" xfId="7980" xr:uid="{00000000-0005-0000-0000-0000FD2F0000}"/>
    <cellStyle name="Normal 3 10 14 8 2" xfId="25631" xr:uid="{00000000-0005-0000-0000-0000FE2F0000}"/>
    <cellStyle name="Normal 3 10 14 9" xfId="7981" xr:uid="{00000000-0005-0000-0000-0000FF2F0000}"/>
    <cellStyle name="Normal 3 10 14 9 2" xfId="25632" xr:uid="{00000000-0005-0000-0000-000000300000}"/>
    <cellStyle name="Normal 3 10 15" xfId="7982" xr:uid="{00000000-0005-0000-0000-000001300000}"/>
    <cellStyle name="Normal 3 10 15 10" xfId="7983" xr:uid="{00000000-0005-0000-0000-000002300000}"/>
    <cellStyle name="Normal 3 10 15 10 2" xfId="25634" xr:uid="{00000000-0005-0000-0000-000003300000}"/>
    <cellStyle name="Normal 3 10 15 11" xfId="7984" xr:uid="{00000000-0005-0000-0000-000004300000}"/>
    <cellStyle name="Normal 3 10 15 11 2" xfId="25635" xr:uid="{00000000-0005-0000-0000-000005300000}"/>
    <cellStyle name="Normal 3 10 15 12" xfId="7985" xr:uid="{00000000-0005-0000-0000-000006300000}"/>
    <cellStyle name="Normal 3 10 15 12 2" xfId="25636" xr:uid="{00000000-0005-0000-0000-000007300000}"/>
    <cellStyle name="Normal 3 10 15 13" xfId="7986" xr:uid="{00000000-0005-0000-0000-000008300000}"/>
    <cellStyle name="Normal 3 10 15 13 2" xfId="25637" xr:uid="{00000000-0005-0000-0000-000009300000}"/>
    <cellStyle name="Normal 3 10 15 14" xfId="7987" xr:uid="{00000000-0005-0000-0000-00000A300000}"/>
    <cellStyle name="Normal 3 10 15 14 2" xfId="25638" xr:uid="{00000000-0005-0000-0000-00000B300000}"/>
    <cellStyle name="Normal 3 10 15 15" xfId="7988" xr:uid="{00000000-0005-0000-0000-00000C300000}"/>
    <cellStyle name="Normal 3 10 15 15 2" xfId="25639" xr:uid="{00000000-0005-0000-0000-00000D300000}"/>
    <cellStyle name="Normal 3 10 15 16" xfId="25633" xr:uid="{00000000-0005-0000-0000-00000E300000}"/>
    <cellStyle name="Normal 3 10 15 2" xfId="7989" xr:uid="{00000000-0005-0000-0000-00000F300000}"/>
    <cellStyle name="Normal 3 10 15 2 10" xfId="7990" xr:uid="{00000000-0005-0000-0000-000010300000}"/>
    <cellStyle name="Normal 3 10 15 2 10 2" xfId="25641" xr:uid="{00000000-0005-0000-0000-000011300000}"/>
    <cellStyle name="Normal 3 10 15 2 11" xfId="7991" xr:uid="{00000000-0005-0000-0000-000012300000}"/>
    <cellStyle name="Normal 3 10 15 2 11 2" xfId="25642" xr:uid="{00000000-0005-0000-0000-000013300000}"/>
    <cellStyle name="Normal 3 10 15 2 12" xfId="7992" xr:uid="{00000000-0005-0000-0000-000014300000}"/>
    <cellStyle name="Normal 3 10 15 2 12 2" xfId="25643" xr:uid="{00000000-0005-0000-0000-000015300000}"/>
    <cellStyle name="Normal 3 10 15 2 13" xfId="7993" xr:uid="{00000000-0005-0000-0000-000016300000}"/>
    <cellStyle name="Normal 3 10 15 2 13 2" xfId="25644" xr:uid="{00000000-0005-0000-0000-000017300000}"/>
    <cellStyle name="Normal 3 10 15 2 14" xfId="7994" xr:uid="{00000000-0005-0000-0000-000018300000}"/>
    <cellStyle name="Normal 3 10 15 2 14 2" xfId="25645" xr:uid="{00000000-0005-0000-0000-000019300000}"/>
    <cellStyle name="Normal 3 10 15 2 15" xfId="25640" xr:uid="{00000000-0005-0000-0000-00001A300000}"/>
    <cellStyle name="Normal 3 10 15 2 2" xfId="7995" xr:uid="{00000000-0005-0000-0000-00001B300000}"/>
    <cellStyle name="Normal 3 10 15 2 2 2" xfId="25646" xr:uid="{00000000-0005-0000-0000-00001C300000}"/>
    <cellStyle name="Normal 3 10 15 2 3" xfId="7996" xr:uid="{00000000-0005-0000-0000-00001D300000}"/>
    <cellStyle name="Normal 3 10 15 2 3 2" xfId="25647" xr:uid="{00000000-0005-0000-0000-00001E300000}"/>
    <cellStyle name="Normal 3 10 15 2 4" xfId="7997" xr:uid="{00000000-0005-0000-0000-00001F300000}"/>
    <cellStyle name="Normal 3 10 15 2 4 2" xfId="25648" xr:uid="{00000000-0005-0000-0000-000020300000}"/>
    <cellStyle name="Normal 3 10 15 2 5" xfId="7998" xr:uid="{00000000-0005-0000-0000-000021300000}"/>
    <cellStyle name="Normal 3 10 15 2 5 2" xfId="25649" xr:uid="{00000000-0005-0000-0000-000022300000}"/>
    <cellStyle name="Normal 3 10 15 2 6" xfId="7999" xr:uid="{00000000-0005-0000-0000-000023300000}"/>
    <cellStyle name="Normal 3 10 15 2 6 2" xfId="25650" xr:uid="{00000000-0005-0000-0000-000024300000}"/>
    <cellStyle name="Normal 3 10 15 2 7" xfId="8000" xr:uid="{00000000-0005-0000-0000-000025300000}"/>
    <cellStyle name="Normal 3 10 15 2 7 2" xfId="25651" xr:uid="{00000000-0005-0000-0000-000026300000}"/>
    <cellStyle name="Normal 3 10 15 2 8" xfId="8001" xr:uid="{00000000-0005-0000-0000-000027300000}"/>
    <cellStyle name="Normal 3 10 15 2 8 2" xfId="25652" xr:uid="{00000000-0005-0000-0000-000028300000}"/>
    <cellStyle name="Normal 3 10 15 2 9" xfId="8002" xr:uid="{00000000-0005-0000-0000-000029300000}"/>
    <cellStyle name="Normal 3 10 15 2 9 2" xfId="25653" xr:uid="{00000000-0005-0000-0000-00002A300000}"/>
    <cellStyle name="Normal 3 10 15 3" xfId="8003" xr:uid="{00000000-0005-0000-0000-00002B300000}"/>
    <cellStyle name="Normal 3 10 15 3 2" xfId="25654" xr:uid="{00000000-0005-0000-0000-00002C300000}"/>
    <cellStyle name="Normal 3 10 15 4" xfId="8004" xr:uid="{00000000-0005-0000-0000-00002D300000}"/>
    <cellStyle name="Normal 3 10 15 4 2" xfId="25655" xr:uid="{00000000-0005-0000-0000-00002E300000}"/>
    <cellStyle name="Normal 3 10 15 5" xfId="8005" xr:uid="{00000000-0005-0000-0000-00002F300000}"/>
    <cellStyle name="Normal 3 10 15 5 2" xfId="25656" xr:uid="{00000000-0005-0000-0000-000030300000}"/>
    <cellStyle name="Normal 3 10 15 6" xfId="8006" xr:uid="{00000000-0005-0000-0000-000031300000}"/>
    <cellStyle name="Normal 3 10 15 6 2" xfId="25657" xr:uid="{00000000-0005-0000-0000-000032300000}"/>
    <cellStyle name="Normal 3 10 15 7" xfId="8007" xr:uid="{00000000-0005-0000-0000-000033300000}"/>
    <cellStyle name="Normal 3 10 15 7 2" xfId="25658" xr:uid="{00000000-0005-0000-0000-000034300000}"/>
    <cellStyle name="Normal 3 10 15 8" xfId="8008" xr:uid="{00000000-0005-0000-0000-000035300000}"/>
    <cellStyle name="Normal 3 10 15 8 2" xfId="25659" xr:uid="{00000000-0005-0000-0000-000036300000}"/>
    <cellStyle name="Normal 3 10 15 9" xfId="8009" xr:uid="{00000000-0005-0000-0000-000037300000}"/>
    <cellStyle name="Normal 3 10 15 9 2" xfId="25660" xr:uid="{00000000-0005-0000-0000-000038300000}"/>
    <cellStyle name="Normal 3 10 16" xfId="8010" xr:uid="{00000000-0005-0000-0000-000039300000}"/>
    <cellStyle name="Normal 3 10 16 10" xfId="8011" xr:uid="{00000000-0005-0000-0000-00003A300000}"/>
    <cellStyle name="Normal 3 10 16 10 2" xfId="25662" xr:uid="{00000000-0005-0000-0000-00003B300000}"/>
    <cellStyle name="Normal 3 10 16 11" xfId="8012" xr:uid="{00000000-0005-0000-0000-00003C300000}"/>
    <cellStyle name="Normal 3 10 16 11 2" xfId="25663" xr:uid="{00000000-0005-0000-0000-00003D300000}"/>
    <cellStyle name="Normal 3 10 16 12" xfId="8013" xr:uid="{00000000-0005-0000-0000-00003E300000}"/>
    <cellStyle name="Normal 3 10 16 12 2" xfId="25664" xr:uid="{00000000-0005-0000-0000-00003F300000}"/>
    <cellStyle name="Normal 3 10 16 13" xfId="8014" xr:uid="{00000000-0005-0000-0000-000040300000}"/>
    <cellStyle name="Normal 3 10 16 13 2" xfId="25665" xr:uid="{00000000-0005-0000-0000-000041300000}"/>
    <cellStyle name="Normal 3 10 16 14" xfId="8015" xr:uid="{00000000-0005-0000-0000-000042300000}"/>
    <cellStyle name="Normal 3 10 16 14 2" xfId="25666" xr:uid="{00000000-0005-0000-0000-000043300000}"/>
    <cellStyle name="Normal 3 10 16 15" xfId="8016" xr:uid="{00000000-0005-0000-0000-000044300000}"/>
    <cellStyle name="Normal 3 10 16 15 2" xfId="25667" xr:uid="{00000000-0005-0000-0000-000045300000}"/>
    <cellStyle name="Normal 3 10 16 16" xfId="25661" xr:uid="{00000000-0005-0000-0000-000046300000}"/>
    <cellStyle name="Normal 3 10 16 2" xfId="8017" xr:uid="{00000000-0005-0000-0000-000047300000}"/>
    <cellStyle name="Normal 3 10 16 2 10" xfId="8018" xr:uid="{00000000-0005-0000-0000-000048300000}"/>
    <cellStyle name="Normal 3 10 16 2 10 2" xfId="25669" xr:uid="{00000000-0005-0000-0000-000049300000}"/>
    <cellStyle name="Normal 3 10 16 2 11" xfId="8019" xr:uid="{00000000-0005-0000-0000-00004A300000}"/>
    <cellStyle name="Normal 3 10 16 2 11 2" xfId="25670" xr:uid="{00000000-0005-0000-0000-00004B300000}"/>
    <cellStyle name="Normal 3 10 16 2 12" xfId="8020" xr:uid="{00000000-0005-0000-0000-00004C300000}"/>
    <cellStyle name="Normal 3 10 16 2 12 2" xfId="25671" xr:uid="{00000000-0005-0000-0000-00004D300000}"/>
    <cellStyle name="Normal 3 10 16 2 13" xfId="8021" xr:uid="{00000000-0005-0000-0000-00004E300000}"/>
    <cellStyle name="Normal 3 10 16 2 13 2" xfId="25672" xr:uid="{00000000-0005-0000-0000-00004F300000}"/>
    <cellStyle name="Normal 3 10 16 2 14" xfId="8022" xr:uid="{00000000-0005-0000-0000-000050300000}"/>
    <cellStyle name="Normal 3 10 16 2 14 2" xfId="25673" xr:uid="{00000000-0005-0000-0000-000051300000}"/>
    <cellStyle name="Normal 3 10 16 2 15" xfId="25668" xr:uid="{00000000-0005-0000-0000-000052300000}"/>
    <cellStyle name="Normal 3 10 16 2 2" xfId="8023" xr:uid="{00000000-0005-0000-0000-000053300000}"/>
    <cellStyle name="Normal 3 10 16 2 2 2" xfId="25674" xr:uid="{00000000-0005-0000-0000-000054300000}"/>
    <cellStyle name="Normal 3 10 16 2 3" xfId="8024" xr:uid="{00000000-0005-0000-0000-000055300000}"/>
    <cellStyle name="Normal 3 10 16 2 3 2" xfId="25675" xr:uid="{00000000-0005-0000-0000-000056300000}"/>
    <cellStyle name="Normal 3 10 16 2 4" xfId="8025" xr:uid="{00000000-0005-0000-0000-000057300000}"/>
    <cellStyle name="Normal 3 10 16 2 4 2" xfId="25676" xr:uid="{00000000-0005-0000-0000-000058300000}"/>
    <cellStyle name="Normal 3 10 16 2 5" xfId="8026" xr:uid="{00000000-0005-0000-0000-000059300000}"/>
    <cellStyle name="Normal 3 10 16 2 5 2" xfId="25677" xr:uid="{00000000-0005-0000-0000-00005A300000}"/>
    <cellStyle name="Normal 3 10 16 2 6" xfId="8027" xr:uid="{00000000-0005-0000-0000-00005B300000}"/>
    <cellStyle name="Normal 3 10 16 2 6 2" xfId="25678" xr:uid="{00000000-0005-0000-0000-00005C300000}"/>
    <cellStyle name="Normal 3 10 16 2 7" xfId="8028" xr:uid="{00000000-0005-0000-0000-00005D300000}"/>
    <cellStyle name="Normal 3 10 16 2 7 2" xfId="25679" xr:uid="{00000000-0005-0000-0000-00005E300000}"/>
    <cellStyle name="Normal 3 10 16 2 8" xfId="8029" xr:uid="{00000000-0005-0000-0000-00005F300000}"/>
    <cellStyle name="Normal 3 10 16 2 8 2" xfId="25680" xr:uid="{00000000-0005-0000-0000-000060300000}"/>
    <cellStyle name="Normal 3 10 16 2 9" xfId="8030" xr:uid="{00000000-0005-0000-0000-000061300000}"/>
    <cellStyle name="Normal 3 10 16 2 9 2" xfId="25681" xr:uid="{00000000-0005-0000-0000-000062300000}"/>
    <cellStyle name="Normal 3 10 16 3" xfId="8031" xr:uid="{00000000-0005-0000-0000-000063300000}"/>
    <cellStyle name="Normal 3 10 16 3 2" xfId="25682" xr:uid="{00000000-0005-0000-0000-000064300000}"/>
    <cellStyle name="Normal 3 10 16 4" xfId="8032" xr:uid="{00000000-0005-0000-0000-000065300000}"/>
    <cellStyle name="Normal 3 10 16 4 2" xfId="25683" xr:uid="{00000000-0005-0000-0000-000066300000}"/>
    <cellStyle name="Normal 3 10 16 5" xfId="8033" xr:uid="{00000000-0005-0000-0000-000067300000}"/>
    <cellStyle name="Normal 3 10 16 5 2" xfId="25684" xr:uid="{00000000-0005-0000-0000-000068300000}"/>
    <cellStyle name="Normal 3 10 16 6" xfId="8034" xr:uid="{00000000-0005-0000-0000-000069300000}"/>
    <cellStyle name="Normal 3 10 16 6 2" xfId="25685" xr:uid="{00000000-0005-0000-0000-00006A300000}"/>
    <cellStyle name="Normal 3 10 16 7" xfId="8035" xr:uid="{00000000-0005-0000-0000-00006B300000}"/>
    <cellStyle name="Normal 3 10 16 7 2" xfId="25686" xr:uid="{00000000-0005-0000-0000-00006C300000}"/>
    <cellStyle name="Normal 3 10 16 8" xfId="8036" xr:uid="{00000000-0005-0000-0000-00006D300000}"/>
    <cellStyle name="Normal 3 10 16 8 2" xfId="25687" xr:uid="{00000000-0005-0000-0000-00006E300000}"/>
    <cellStyle name="Normal 3 10 16 9" xfId="8037" xr:uid="{00000000-0005-0000-0000-00006F300000}"/>
    <cellStyle name="Normal 3 10 16 9 2" xfId="25688" xr:uid="{00000000-0005-0000-0000-000070300000}"/>
    <cellStyle name="Normal 3 10 17" xfId="8038" xr:uid="{00000000-0005-0000-0000-000071300000}"/>
    <cellStyle name="Normal 3 10 17 10" xfId="8039" xr:uid="{00000000-0005-0000-0000-000072300000}"/>
    <cellStyle name="Normal 3 10 17 10 2" xfId="25690" xr:uid="{00000000-0005-0000-0000-000073300000}"/>
    <cellStyle name="Normal 3 10 17 11" xfId="8040" xr:uid="{00000000-0005-0000-0000-000074300000}"/>
    <cellStyle name="Normal 3 10 17 11 2" xfId="25691" xr:uid="{00000000-0005-0000-0000-000075300000}"/>
    <cellStyle name="Normal 3 10 17 12" xfId="8041" xr:uid="{00000000-0005-0000-0000-000076300000}"/>
    <cellStyle name="Normal 3 10 17 12 2" xfId="25692" xr:uid="{00000000-0005-0000-0000-000077300000}"/>
    <cellStyle name="Normal 3 10 17 13" xfId="8042" xr:uid="{00000000-0005-0000-0000-000078300000}"/>
    <cellStyle name="Normal 3 10 17 13 2" xfId="25693" xr:uid="{00000000-0005-0000-0000-000079300000}"/>
    <cellStyle name="Normal 3 10 17 14" xfId="8043" xr:uid="{00000000-0005-0000-0000-00007A300000}"/>
    <cellStyle name="Normal 3 10 17 14 2" xfId="25694" xr:uid="{00000000-0005-0000-0000-00007B300000}"/>
    <cellStyle name="Normal 3 10 17 15" xfId="25689" xr:uid="{00000000-0005-0000-0000-00007C300000}"/>
    <cellStyle name="Normal 3 10 17 2" xfId="8044" xr:uid="{00000000-0005-0000-0000-00007D300000}"/>
    <cellStyle name="Normal 3 10 17 2 2" xfId="25695" xr:uid="{00000000-0005-0000-0000-00007E300000}"/>
    <cellStyle name="Normal 3 10 17 3" xfId="8045" xr:uid="{00000000-0005-0000-0000-00007F300000}"/>
    <cellStyle name="Normal 3 10 17 3 2" xfId="25696" xr:uid="{00000000-0005-0000-0000-000080300000}"/>
    <cellStyle name="Normal 3 10 17 4" xfId="8046" xr:uid="{00000000-0005-0000-0000-000081300000}"/>
    <cellStyle name="Normal 3 10 17 4 2" xfId="25697" xr:uid="{00000000-0005-0000-0000-000082300000}"/>
    <cellStyle name="Normal 3 10 17 5" xfId="8047" xr:uid="{00000000-0005-0000-0000-000083300000}"/>
    <cellStyle name="Normal 3 10 17 5 2" xfId="25698" xr:uid="{00000000-0005-0000-0000-000084300000}"/>
    <cellStyle name="Normal 3 10 17 6" xfId="8048" xr:uid="{00000000-0005-0000-0000-000085300000}"/>
    <cellStyle name="Normal 3 10 17 6 2" xfId="25699" xr:uid="{00000000-0005-0000-0000-000086300000}"/>
    <cellStyle name="Normal 3 10 17 7" xfId="8049" xr:uid="{00000000-0005-0000-0000-000087300000}"/>
    <cellStyle name="Normal 3 10 17 7 2" xfId="25700" xr:uid="{00000000-0005-0000-0000-000088300000}"/>
    <cellStyle name="Normal 3 10 17 8" xfId="8050" xr:uid="{00000000-0005-0000-0000-000089300000}"/>
    <cellStyle name="Normal 3 10 17 8 2" xfId="25701" xr:uid="{00000000-0005-0000-0000-00008A300000}"/>
    <cellStyle name="Normal 3 10 17 9" xfId="8051" xr:uid="{00000000-0005-0000-0000-00008B300000}"/>
    <cellStyle name="Normal 3 10 17 9 2" xfId="25702" xr:uid="{00000000-0005-0000-0000-00008C300000}"/>
    <cellStyle name="Normal 3 10 18" xfId="8052" xr:uid="{00000000-0005-0000-0000-00008D300000}"/>
    <cellStyle name="Normal 3 10 18 10" xfId="8053" xr:uid="{00000000-0005-0000-0000-00008E300000}"/>
    <cellStyle name="Normal 3 10 18 10 2" xfId="25704" xr:uid="{00000000-0005-0000-0000-00008F300000}"/>
    <cellStyle name="Normal 3 10 18 11" xfId="8054" xr:uid="{00000000-0005-0000-0000-000090300000}"/>
    <cellStyle name="Normal 3 10 18 11 2" xfId="25705" xr:uid="{00000000-0005-0000-0000-000091300000}"/>
    <cellStyle name="Normal 3 10 18 12" xfId="8055" xr:uid="{00000000-0005-0000-0000-000092300000}"/>
    <cellStyle name="Normal 3 10 18 12 2" xfId="25706" xr:uid="{00000000-0005-0000-0000-000093300000}"/>
    <cellStyle name="Normal 3 10 18 13" xfId="8056" xr:uid="{00000000-0005-0000-0000-000094300000}"/>
    <cellStyle name="Normal 3 10 18 13 2" xfId="25707" xr:uid="{00000000-0005-0000-0000-000095300000}"/>
    <cellStyle name="Normal 3 10 18 14" xfId="8057" xr:uid="{00000000-0005-0000-0000-000096300000}"/>
    <cellStyle name="Normal 3 10 18 14 2" xfId="25708" xr:uid="{00000000-0005-0000-0000-000097300000}"/>
    <cellStyle name="Normal 3 10 18 15" xfId="25703" xr:uid="{00000000-0005-0000-0000-000098300000}"/>
    <cellStyle name="Normal 3 10 18 2" xfId="8058" xr:uid="{00000000-0005-0000-0000-000099300000}"/>
    <cellStyle name="Normal 3 10 18 2 2" xfId="25709" xr:uid="{00000000-0005-0000-0000-00009A300000}"/>
    <cellStyle name="Normal 3 10 18 3" xfId="8059" xr:uid="{00000000-0005-0000-0000-00009B300000}"/>
    <cellStyle name="Normal 3 10 18 3 2" xfId="25710" xr:uid="{00000000-0005-0000-0000-00009C300000}"/>
    <cellStyle name="Normal 3 10 18 4" xfId="8060" xr:uid="{00000000-0005-0000-0000-00009D300000}"/>
    <cellStyle name="Normal 3 10 18 4 2" xfId="25711" xr:uid="{00000000-0005-0000-0000-00009E300000}"/>
    <cellStyle name="Normal 3 10 18 5" xfId="8061" xr:uid="{00000000-0005-0000-0000-00009F300000}"/>
    <cellStyle name="Normal 3 10 18 5 2" xfId="25712" xr:uid="{00000000-0005-0000-0000-0000A0300000}"/>
    <cellStyle name="Normal 3 10 18 6" xfId="8062" xr:uid="{00000000-0005-0000-0000-0000A1300000}"/>
    <cellStyle name="Normal 3 10 18 6 2" xfId="25713" xr:uid="{00000000-0005-0000-0000-0000A2300000}"/>
    <cellStyle name="Normal 3 10 18 7" xfId="8063" xr:uid="{00000000-0005-0000-0000-0000A3300000}"/>
    <cellStyle name="Normal 3 10 18 7 2" xfId="25714" xr:uid="{00000000-0005-0000-0000-0000A4300000}"/>
    <cellStyle name="Normal 3 10 18 8" xfId="8064" xr:uid="{00000000-0005-0000-0000-0000A5300000}"/>
    <cellStyle name="Normal 3 10 18 8 2" xfId="25715" xr:uid="{00000000-0005-0000-0000-0000A6300000}"/>
    <cellStyle name="Normal 3 10 18 9" xfId="8065" xr:uid="{00000000-0005-0000-0000-0000A7300000}"/>
    <cellStyle name="Normal 3 10 18 9 2" xfId="25716" xr:uid="{00000000-0005-0000-0000-0000A8300000}"/>
    <cellStyle name="Normal 3 10 19" xfId="8066" xr:uid="{00000000-0005-0000-0000-0000A9300000}"/>
    <cellStyle name="Normal 3 10 19 10" xfId="8067" xr:uid="{00000000-0005-0000-0000-0000AA300000}"/>
    <cellStyle name="Normal 3 10 19 10 2" xfId="25718" xr:uid="{00000000-0005-0000-0000-0000AB300000}"/>
    <cellStyle name="Normal 3 10 19 11" xfId="8068" xr:uid="{00000000-0005-0000-0000-0000AC300000}"/>
    <cellStyle name="Normal 3 10 19 11 2" xfId="25719" xr:uid="{00000000-0005-0000-0000-0000AD300000}"/>
    <cellStyle name="Normal 3 10 19 12" xfId="8069" xr:uid="{00000000-0005-0000-0000-0000AE300000}"/>
    <cellStyle name="Normal 3 10 19 12 2" xfId="25720" xr:uid="{00000000-0005-0000-0000-0000AF300000}"/>
    <cellStyle name="Normal 3 10 19 13" xfId="8070" xr:uid="{00000000-0005-0000-0000-0000B0300000}"/>
    <cellStyle name="Normal 3 10 19 13 2" xfId="25721" xr:uid="{00000000-0005-0000-0000-0000B1300000}"/>
    <cellStyle name="Normal 3 10 19 14" xfId="8071" xr:uid="{00000000-0005-0000-0000-0000B2300000}"/>
    <cellStyle name="Normal 3 10 19 14 2" xfId="25722" xr:uid="{00000000-0005-0000-0000-0000B3300000}"/>
    <cellStyle name="Normal 3 10 19 15" xfId="25717" xr:uid="{00000000-0005-0000-0000-0000B4300000}"/>
    <cellStyle name="Normal 3 10 19 2" xfId="8072" xr:uid="{00000000-0005-0000-0000-0000B5300000}"/>
    <cellStyle name="Normal 3 10 19 2 2" xfId="25723" xr:uid="{00000000-0005-0000-0000-0000B6300000}"/>
    <cellStyle name="Normal 3 10 19 3" xfId="8073" xr:uid="{00000000-0005-0000-0000-0000B7300000}"/>
    <cellStyle name="Normal 3 10 19 3 2" xfId="25724" xr:uid="{00000000-0005-0000-0000-0000B8300000}"/>
    <cellStyle name="Normal 3 10 19 4" xfId="8074" xr:uid="{00000000-0005-0000-0000-0000B9300000}"/>
    <cellStyle name="Normal 3 10 19 4 2" xfId="25725" xr:uid="{00000000-0005-0000-0000-0000BA300000}"/>
    <cellStyle name="Normal 3 10 19 5" xfId="8075" xr:uid="{00000000-0005-0000-0000-0000BB300000}"/>
    <cellStyle name="Normal 3 10 19 5 2" xfId="25726" xr:uid="{00000000-0005-0000-0000-0000BC300000}"/>
    <cellStyle name="Normal 3 10 19 6" xfId="8076" xr:uid="{00000000-0005-0000-0000-0000BD300000}"/>
    <cellStyle name="Normal 3 10 19 6 2" xfId="25727" xr:uid="{00000000-0005-0000-0000-0000BE300000}"/>
    <cellStyle name="Normal 3 10 19 7" xfId="8077" xr:uid="{00000000-0005-0000-0000-0000BF300000}"/>
    <cellStyle name="Normal 3 10 19 7 2" xfId="25728" xr:uid="{00000000-0005-0000-0000-0000C0300000}"/>
    <cellStyle name="Normal 3 10 19 8" xfId="8078" xr:uid="{00000000-0005-0000-0000-0000C1300000}"/>
    <cellStyle name="Normal 3 10 19 8 2" xfId="25729" xr:uid="{00000000-0005-0000-0000-0000C2300000}"/>
    <cellStyle name="Normal 3 10 19 9" xfId="8079" xr:uid="{00000000-0005-0000-0000-0000C3300000}"/>
    <cellStyle name="Normal 3 10 19 9 2" xfId="25730" xr:uid="{00000000-0005-0000-0000-0000C4300000}"/>
    <cellStyle name="Normal 3 10 2" xfId="8080" xr:uid="{00000000-0005-0000-0000-0000C5300000}"/>
    <cellStyle name="Normal 3 10 20" xfId="8081" xr:uid="{00000000-0005-0000-0000-0000C6300000}"/>
    <cellStyle name="Normal 3 10 20 10" xfId="8082" xr:uid="{00000000-0005-0000-0000-0000C7300000}"/>
    <cellStyle name="Normal 3 10 20 10 2" xfId="25732" xr:uid="{00000000-0005-0000-0000-0000C8300000}"/>
    <cellStyle name="Normal 3 10 20 11" xfId="8083" xr:uid="{00000000-0005-0000-0000-0000C9300000}"/>
    <cellStyle name="Normal 3 10 20 11 2" xfId="25733" xr:uid="{00000000-0005-0000-0000-0000CA300000}"/>
    <cellStyle name="Normal 3 10 20 12" xfId="8084" xr:uid="{00000000-0005-0000-0000-0000CB300000}"/>
    <cellStyle name="Normal 3 10 20 12 2" xfId="25734" xr:uid="{00000000-0005-0000-0000-0000CC300000}"/>
    <cellStyle name="Normal 3 10 20 13" xfId="8085" xr:uid="{00000000-0005-0000-0000-0000CD300000}"/>
    <cellStyle name="Normal 3 10 20 13 2" xfId="25735" xr:uid="{00000000-0005-0000-0000-0000CE300000}"/>
    <cellStyle name="Normal 3 10 20 14" xfId="8086" xr:uid="{00000000-0005-0000-0000-0000CF300000}"/>
    <cellStyle name="Normal 3 10 20 14 2" xfId="25736" xr:uid="{00000000-0005-0000-0000-0000D0300000}"/>
    <cellStyle name="Normal 3 10 20 15" xfId="25731" xr:uid="{00000000-0005-0000-0000-0000D1300000}"/>
    <cellStyle name="Normal 3 10 20 2" xfId="8087" xr:uid="{00000000-0005-0000-0000-0000D2300000}"/>
    <cellStyle name="Normal 3 10 20 2 2" xfId="25737" xr:uid="{00000000-0005-0000-0000-0000D3300000}"/>
    <cellStyle name="Normal 3 10 20 3" xfId="8088" xr:uid="{00000000-0005-0000-0000-0000D4300000}"/>
    <cellStyle name="Normal 3 10 20 3 2" xfId="25738" xr:uid="{00000000-0005-0000-0000-0000D5300000}"/>
    <cellStyle name="Normal 3 10 20 4" xfId="8089" xr:uid="{00000000-0005-0000-0000-0000D6300000}"/>
    <cellStyle name="Normal 3 10 20 4 2" xfId="25739" xr:uid="{00000000-0005-0000-0000-0000D7300000}"/>
    <cellStyle name="Normal 3 10 20 5" xfId="8090" xr:uid="{00000000-0005-0000-0000-0000D8300000}"/>
    <cellStyle name="Normal 3 10 20 5 2" xfId="25740" xr:uid="{00000000-0005-0000-0000-0000D9300000}"/>
    <cellStyle name="Normal 3 10 20 6" xfId="8091" xr:uid="{00000000-0005-0000-0000-0000DA300000}"/>
    <cellStyle name="Normal 3 10 20 6 2" xfId="25741" xr:uid="{00000000-0005-0000-0000-0000DB300000}"/>
    <cellStyle name="Normal 3 10 20 7" xfId="8092" xr:uid="{00000000-0005-0000-0000-0000DC300000}"/>
    <cellStyle name="Normal 3 10 20 7 2" xfId="25742" xr:uid="{00000000-0005-0000-0000-0000DD300000}"/>
    <cellStyle name="Normal 3 10 20 8" xfId="8093" xr:uid="{00000000-0005-0000-0000-0000DE300000}"/>
    <cellStyle name="Normal 3 10 20 8 2" xfId="25743" xr:uid="{00000000-0005-0000-0000-0000DF300000}"/>
    <cellStyle name="Normal 3 10 20 9" xfId="8094" xr:uid="{00000000-0005-0000-0000-0000E0300000}"/>
    <cellStyle name="Normal 3 10 20 9 2" xfId="25744" xr:uid="{00000000-0005-0000-0000-0000E1300000}"/>
    <cellStyle name="Normal 3 10 21" xfId="8095" xr:uid="{00000000-0005-0000-0000-0000E2300000}"/>
    <cellStyle name="Normal 3 10 21 10" xfId="8096" xr:uid="{00000000-0005-0000-0000-0000E3300000}"/>
    <cellStyle name="Normal 3 10 21 10 2" xfId="25746" xr:uid="{00000000-0005-0000-0000-0000E4300000}"/>
    <cellStyle name="Normal 3 10 21 11" xfId="8097" xr:uid="{00000000-0005-0000-0000-0000E5300000}"/>
    <cellStyle name="Normal 3 10 21 11 2" xfId="25747" xr:uid="{00000000-0005-0000-0000-0000E6300000}"/>
    <cellStyle name="Normal 3 10 21 12" xfId="8098" xr:uid="{00000000-0005-0000-0000-0000E7300000}"/>
    <cellStyle name="Normal 3 10 21 12 2" xfId="25748" xr:uid="{00000000-0005-0000-0000-0000E8300000}"/>
    <cellStyle name="Normal 3 10 21 13" xfId="8099" xr:uid="{00000000-0005-0000-0000-0000E9300000}"/>
    <cellStyle name="Normal 3 10 21 13 2" xfId="25749" xr:uid="{00000000-0005-0000-0000-0000EA300000}"/>
    <cellStyle name="Normal 3 10 21 14" xfId="8100" xr:uid="{00000000-0005-0000-0000-0000EB300000}"/>
    <cellStyle name="Normal 3 10 21 14 2" xfId="25750" xr:uid="{00000000-0005-0000-0000-0000EC300000}"/>
    <cellStyle name="Normal 3 10 21 15" xfId="25745" xr:uid="{00000000-0005-0000-0000-0000ED300000}"/>
    <cellStyle name="Normal 3 10 21 2" xfId="8101" xr:uid="{00000000-0005-0000-0000-0000EE300000}"/>
    <cellStyle name="Normal 3 10 21 2 2" xfId="25751" xr:uid="{00000000-0005-0000-0000-0000EF300000}"/>
    <cellStyle name="Normal 3 10 21 3" xfId="8102" xr:uid="{00000000-0005-0000-0000-0000F0300000}"/>
    <cellStyle name="Normal 3 10 21 3 2" xfId="25752" xr:uid="{00000000-0005-0000-0000-0000F1300000}"/>
    <cellStyle name="Normal 3 10 21 4" xfId="8103" xr:uid="{00000000-0005-0000-0000-0000F2300000}"/>
    <cellStyle name="Normal 3 10 21 4 2" xfId="25753" xr:uid="{00000000-0005-0000-0000-0000F3300000}"/>
    <cellStyle name="Normal 3 10 21 5" xfId="8104" xr:uid="{00000000-0005-0000-0000-0000F4300000}"/>
    <cellStyle name="Normal 3 10 21 5 2" xfId="25754" xr:uid="{00000000-0005-0000-0000-0000F5300000}"/>
    <cellStyle name="Normal 3 10 21 6" xfId="8105" xr:uid="{00000000-0005-0000-0000-0000F6300000}"/>
    <cellStyle name="Normal 3 10 21 6 2" xfId="25755" xr:uid="{00000000-0005-0000-0000-0000F7300000}"/>
    <cellStyle name="Normal 3 10 21 7" xfId="8106" xr:uid="{00000000-0005-0000-0000-0000F8300000}"/>
    <cellStyle name="Normal 3 10 21 7 2" xfId="25756" xr:uid="{00000000-0005-0000-0000-0000F9300000}"/>
    <cellStyle name="Normal 3 10 21 8" xfId="8107" xr:uid="{00000000-0005-0000-0000-0000FA300000}"/>
    <cellStyle name="Normal 3 10 21 8 2" xfId="25757" xr:uid="{00000000-0005-0000-0000-0000FB300000}"/>
    <cellStyle name="Normal 3 10 21 9" xfId="8108" xr:uid="{00000000-0005-0000-0000-0000FC300000}"/>
    <cellStyle name="Normal 3 10 21 9 2" xfId="25758" xr:uid="{00000000-0005-0000-0000-0000FD300000}"/>
    <cellStyle name="Normal 3 10 22" xfId="8109" xr:uid="{00000000-0005-0000-0000-0000FE300000}"/>
    <cellStyle name="Normal 3 10 22 10" xfId="8110" xr:uid="{00000000-0005-0000-0000-0000FF300000}"/>
    <cellStyle name="Normal 3 10 22 10 2" xfId="25760" xr:uid="{00000000-0005-0000-0000-000000310000}"/>
    <cellStyle name="Normal 3 10 22 11" xfId="8111" xr:uid="{00000000-0005-0000-0000-000001310000}"/>
    <cellStyle name="Normal 3 10 22 11 2" xfId="25761" xr:uid="{00000000-0005-0000-0000-000002310000}"/>
    <cellStyle name="Normal 3 10 22 12" xfId="8112" xr:uid="{00000000-0005-0000-0000-000003310000}"/>
    <cellStyle name="Normal 3 10 22 12 2" xfId="25762" xr:uid="{00000000-0005-0000-0000-000004310000}"/>
    <cellStyle name="Normal 3 10 22 13" xfId="8113" xr:uid="{00000000-0005-0000-0000-000005310000}"/>
    <cellStyle name="Normal 3 10 22 13 2" xfId="25763" xr:uid="{00000000-0005-0000-0000-000006310000}"/>
    <cellStyle name="Normal 3 10 22 14" xfId="8114" xr:uid="{00000000-0005-0000-0000-000007310000}"/>
    <cellStyle name="Normal 3 10 22 14 2" xfId="25764" xr:uid="{00000000-0005-0000-0000-000008310000}"/>
    <cellStyle name="Normal 3 10 22 15" xfId="25759" xr:uid="{00000000-0005-0000-0000-000009310000}"/>
    <cellStyle name="Normal 3 10 22 2" xfId="8115" xr:uid="{00000000-0005-0000-0000-00000A310000}"/>
    <cellStyle name="Normal 3 10 22 2 2" xfId="25765" xr:uid="{00000000-0005-0000-0000-00000B310000}"/>
    <cellStyle name="Normal 3 10 22 3" xfId="8116" xr:uid="{00000000-0005-0000-0000-00000C310000}"/>
    <cellStyle name="Normal 3 10 22 3 2" xfId="25766" xr:uid="{00000000-0005-0000-0000-00000D310000}"/>
    <cellStyle name="Normal 3 10 22 4" xfId="8117" xr:uid="{00000000-0005-0000-0000-00000E310000}"/>
    <cellStyle name="Normal 3 10 22 4 2" xfId="25767" xr:uid="{00000000-0005-0000-0000-00000F310000}"/>
    <cellStyle name="Normal 3 10 22 5" xfId="8118" xr:uid="{00000000-0005-0000-0000-000010310000}"/>
    <cellStyle name="Normal 3 10 22 5 2" xfId="25768" xr:uid="{00000000-0005-0000-0000-000011310000}"/>
    <cellStyle name="Normal 3 10 22 6" xfId="8119" xr:uid="{00000000-0005-0000-0000-000012310000}"/>
    <cellStyle name="Normal 3 10 22 6 2" xfId="25769" xr:uid="{00000000-0005-0000-0000-000013310000}"/>
    <cellStyle name="Normal 3 10 22 7" xfId="8120" xr:uid="{00000000-0005-0000-0000-000014310000}"/>
    <cellStyle name="Normal 3 10 22 7 2" xfId="25770" xr:uid="{00000000-0005-0000-0000-000015310000}"/>
    <cellStyle name="Normal 3 10 22 8" xfId="8121" xr:uid="{00000000-0005-0000-0000-000016310000}"/>
    <cellStyle name="Normal 3 10 22 8 2" xfId="25771" xr:uid="{00000000-0005-0000-0000-000017310000}"/>
    <cellStyle name="Normal 3 10 22 9" xfId="8122" xr:uid="{00000000-0005-0000-0000-000018310000}"/>
    <cellStyle name="Normal 3 10 22 9 2" xfId="25772" xr:uid="{00000000-0005-0000-0000-000019310000}"/>
    <cellStyle name="Normal 3 10 23" xfId="8123" xr:uid="{00000000-0005-0000-0000-00001A310000}"/>
    <cellStyle name="Normal 3 10 24" xfId="8124" xr:uid="{00000000-0005-0000-0000-00001B310000}"/>
    <cellStyle name="Normal 3 10 25" xfId="8125" xr:uid="{00000000-0005-0000-0000-00001C310000}"/>
    <cellStyle name="Normal 3 10 25 10" xfId="8126" xr:uid="{00000000-0005-0000-0000-00001D310000}"/>
    <cellStyle name="Normal 3 10 25 10 2" xfId="25774" xr:uid="{00000000-0005-0000-0000-00001E310000}"/>
    <cellStyle name="Normal 3 10 25 11" xfId="8127" xr:uid="{00000000-0005-0000-0000-00001F310000}"/>
    <cellStyle name="Normal 3 10 25 11 2" xfId="25775" xr:uid="{00000000-0005-0000-0000-000020310000}"/>
    <cellStyle name="Normal 3 10 25 12" xfId="8128" xr:uid="{00000000-0005-0000-0000-000021310000}"/>
    <cellStyle name="Normal 3 10 25 12 2" xfId="25776" xr:uid="{00000000-0005-0000-0000-000022310000}"/>
    <cellStyle name="Normal 3 10 25 13" xfId="8129" xr:uid="{00000000-0005-0000-0000-000023310000}"/>
    <cellStyle name="Normal 3 10 25 13 2" xfId="25777" xr:uid="{00000000-0005-0000-0000-000024310000}"/>
    <cellStyle name="Normal 3 10 25 14" xfId="8130" xr:uid="{00000000-0005-0000-0000-000025310000}"/>
    <cellStyle name="Normal 3 10 25 14 2" xfId="25778" xr:uid="{00000000-0005-0000-0000-000026310000}"/>
    <cellStyle name="Normal 3 10 25 15" xfId="25773" xr:uid="{00000000-0005-0000-0000-000027310000}"/>
    <cellStyle name="Normal 3 10 25 2" xfId="8131" xr:uid="{00000000-0005-0000-0000-000028310000}"/>
    <cellStyle name="Normal 3 10 25 2 2" xfId="25779" xr:uid="{00000000-0005-0000-0000-000029310000}"/>
    <cellStyle name="Normal 3 10 25 3" xfId="8132" xr:uid="{00000000-0005-0000-0000-00002A310000}"/>
    <cellStyle name="Normal 3 10 25 3 2" xfId="25780" xr:uid="{00000000-0005-0000-0000-00002B310000}"/>
    <cellStyle name="Normal 3 10 25 4" xfId="8133" xr:uid="{00000000-0005-0000-0000-00002C310000}"/>
    <cellStyle name="Normal 3 10 25 4 2" xfId="25781" xr:uid="{00000000-0005-0000-0000-00002D310000}"/>
    <cellStyle name="Normal 3 10 25 5" xfId="8134" xr:uid="{00000000-0005-0000-0000-00002E310000}"/>
    <cellStyle name="Normal 3 10 25 5 2" xfId="25782" xr:uid="{00000000-0005-0000-0000-00002F310000}"/>
    <cellStyle name="Normal 3 10 25 6" xfId="8135" xr:uid="{00000000-0005-0000-0000-000030310000}"/>
    <cellStyle name="Normal 3 10 25 6 2" xfId="25783" xr:uid="{00000000-0005-0000-0000-000031310000}"/>
    <cellStyle name="Normal 3 10 25 7" xfId="8136" xr:uid="{00000000-0005-0000-0000-000032310000}"/>
    <cellStyle name="Normal 3 10 25 7 2" xfId="25784" xr:uid="{00000000-0005-0000-0000-000033310000}"/>
    <cellStyle name="Normal 3 10 25 8" xfId="8137" xr:uid="{00000000-0005-0000-0000-000034310000}"/>
    <cellStyle name="Normal 3 10 25 8 2" xfId="25785" xr:uid="{00000000-0005-0000-0000-000035310000}"/>
    <cellStyle name="Normal 3 10 25 9" xfId="8138" xr:uid="{00000000-0005-0000-0000-000036310000}"/>
    <cellStyle name="Normal 3 10 25 9 2" xfId="25786" xr:uid="{00000000-0005-0000-0000-000037310000}"/>
    <cellStyle name="Normal 3 10 26" xfId="8139" xr:uid="{00000000-0005-0000-0000-000038310000}"/>
    <cellStyle name="Normal 3 10 26 10" xfId="8140" xr:uid="{00000000-0005-0000-0000-000039310000}"/>
    <cellStyle name="Normal 3 10 26 10 2" xfId="25788" xr:uid="{00000000-0005-0000-0000-00003A310000}"/>
    <cellStyle name="Normal 3 10 26 11" xfId="8141" xr:uid="{00000000-0005-0000-0000-00003B310000}"/>
    <cellStyle name="Normal 3 10 26 11 2" xfId="25789" xr:uid="{00000000-0005-0000-0000-00003C310000}"/>
    <cellStyle name="Normal 3 10 26 12" xfId="8142" xr:uid="{00000000-0005-0000-0000-00003D310000}"/>
    <cellStyle name="Normal 3 10 26 12 2" xfId="25790" xr:uid="{00000000-0005-0000-0000-00003E310000}"/>
    <cellStyle name="Normal 3 10 26 13" xfId="8143" xr:uid="{00000000-0005-0000-0000-00003F310000}"/>
    <cellStyle name="Normal 3 10 26 13 2" xfId="25791" xr:uid="{00000000-0005-0000-0000-000040310000}"/>
    <cellStyle name="Normal 3 10 26 14" xfId="8144" xr:uid="{00000000-0005-0000-0000-000041310000}"/>
    <cellStyle name="Normal 3 10 26 14 2" xfId="25792" xr:uid="{00000000-0005-0000-0000-000042310000}"/>
    <cellStyle name="Normal 3 10 26 15" xfId="25787" xr:uid="{00000000-0005-0000-0000-000043310000}"/>
    <cellStyle name="Normal 3 10 26 2" xfId="8145" xr:uid="{00000000-0005-0000-0000-000044310000}"/>
    <cellStyle name="Normal 3 10 26 2 2" xfId="25793" xr:uid="{00000000-0005-0000-0000-000045310000}"/>
    <cellStyle name="Normal 3 10 26 3" xfId="8146" xr:uid="{00000000-0005-0000-0000-000046310000}"/>
    <cellStyle name="Normal 3 10 26 3 2" xfId="25794" xr:uid="{00000000-0005-0000-0000-000047310000}"/>
    <cellStyle name="Normal 3 10 26 4" xfId="8147" xr:uid="{00000000-0005-0000-0000-000048310000}"/>
    <cellStyle name="Normal 3 10 26 4 2" xfId="25795" xr:uid="{00000000-0005-0000-0000-000049310000}"/>
    <cellStyle name="Normal 3 10 26 5" xfId="8148" xr:uid="{00000000-0005-0000-0000-00004A310000}"/>
    <cellStyle name="Normal 3 10 26 5 2" xfId="25796" xr:uid="{00000000-0005-0000-0000-00004B310000}"/>
    <cellStyle name="Normal 3 10 26 6" xfId="8149" xr:uid="{00000000-0005-0000-0000-00004C310000}"/>
    <cellStyle name="Normal 3 10 26 6 2" xfId="25797" xr:uid="{00000000-0005-0000-0000-00004D310000}"/>
    <cellStyle name="Normal 3 10 26 7" xfId="8150" xr:uid="{00000000-0005-0000-0000-00004E310000}"/>
    <cellStyle name="Normal 3 10 26 7 2" xfId="25798" xr:uid="{00000000-0005-0000-0000-00004F310000}"/>
    <cellStyle name="Normal 3 10 26 8" xfId="8151" xr:uid="{00000000-0005-0000-0000-000050310000}"/>
    <cellStyle name="Normal 3 10 26 8 2" xfId="25799" xr:uid="{00000000-0005-0000-0000-000051310000}"/>
    <cellStyle name="Normal 3 10 26 9" xfId="8152" xr:uid="{00000000-0005-0000-0000-000052310000}"/>
    <cellStyle name="Normal 3 10 26 9 2" xfId="25800" xr:uid="{00000000-0005-0000-0000-000053310000}"/>
    <cellStyle name="Normal 3 10 3" xfId="8153" xr:uid="{00000000-0005-0000-0000-000054310000}"/>
    <cellStyle name="Normal 3 10 4" xfId="8154" xr:uid="{00000000-0005-0000-0000-000055310000}"/>
    <cellStyle name="Normal 3 10 5" xfId="8155" xr:uid="{00000000-0005-0000-0000-000056310000}"/>
    <cellStyle name="Normal 3 10 6" xfId="8156" xr:uid="{00000000-0005-0000-0000-000057310000}"/>
    <cellStyle name="Normal 3 10 7" xfId="8157" xr:uid="{00000000-0005-0000-0000-000058310000}"/>
    <cellStyle name="Normal 3 10 8" xfId="8158" xr:uid="{00000000-0005-0000-0000-000059310000}"/>
    <cellStyle name="Normal 3 10 9" xfId="8159" xr:uid="{00000000-0005-0000-0000-00005A310000}"/>
    <cellStyle name="Normal 3 11" xfId="8160" xr:uid="{00000000-0005-0000-0000-00005B310000}"/>
    <cellStyle name="Normal 3 11 10" xfId="8161" xr:uid="{00000000-0005-0000-0000-00005C310000}"/>
    <cellStyle name="Normal 3 11 11" xfId="8162" xr:uid="{00000000-0005-0000-0000-00005D310000}"/>
    <cellStyle name="Normal 3 11 11 10" xfId="8163" xr:uid="{00000000-0005-0000-0000-00005E310000}"/>
    <cellStyle name="Normal 3 11 11 10 2" xfId="25802" xr:uid="{00000000-0005-0000-0000-00005F310000}"/>
    <cellStyle name="Normal 3 11 11 11" xfId="8164" xr:uid="{00000000-0005-0000-0000-000060310000}"/>
    <cellStyle name="Normal 3 11 11 11 2" xfId="25803" xr:uid="{00000000-0005-0000-0000-000061310000}"/>
    <cellStyle name="Normal 3 11 11 12" xfId="8165" xr:uid="{00000000-0005-0000-0000-000062310000}"/>
    <cellStyle name="Normal 3 11 11 12 2" xfId="25804" xr:uid="{00000000-0005-0000-0000-000063310000}"/>
    <cellStyle name="Normal 3 11 11 13" xfId="8166" xr:uid="{00000000-0005-0000-0000-000064310000}"/>
    <cellStyle name="Normal 3 11 11 13 2" xfId="25805" xr:uid="{00000000-0005-0000-0000-000065310000}"/>
    <cellStyle name="Normal 3 11 11 14" xfId="8167" xr:uid="{00000000-0005-0000-0000-000066310000}"/>
    <cellStyle name="Normal 3 11 11 14 2" xfId="25806" xr:uid="{00000000-0005-0000-0000-000067310000}"/>
    <cellStyle name="Normal 3 11 11 15" xfId="8168" xr:uid="{00000000-0005-0000-0000-000068310000}"/>
    <cellStyle name="Normal 3 11 11 15 2" xfId="25807" xr:uid="{00000000-0005-0000-0000-000069310000}"/>
    <cellStyle name="Normal 3 11 11 16" xfId="8169" xr:uid="{00000000-0005-0000-0000-00006A310000}"/>
    <cellStyle name="Normal 3 11 11 16 2" xfId="25808" xr:uid="{00000000-0005-0000-0000-00006B310000}"/>
    <cellStyle name="Normal 3 11 11 17" xfId="8170" xr:uid="{00000000-0005-0000-0000-00006C310000}"/>
    <cellStyle name="Normal 3 11 11 17 2" xfId="25809" xr:uid="{00000000-0005-0000-0000-00006D310000}"/>
    <cellStyle name="Normal 3 11 11 18" xfId="25801" xr:uid="{00000000-0005-0000-0000-00006E310000}"/>
    <cellStyle name="Normal 3 11 11 2" xfId="8171" xr:uid="{00000000-0005-0000-0000-00006F310000}"/>
    <cellStyle name="Normal 3 11 11 3" xfId="8172" xr:uid="{00000000-0005-0000-0000-000070310000}"/>
    <cellStyle name="Normal 3 11 11 4" xfId="8173" xr:uid="{00000000-0005-0000-0000-000071310000}"/>
    <cellStyle name="Normal 3 11 11 5" xfId="8174" xr:uid="{00000000-0005-0000-0000-000072310000}"/>
    <cellStyle name="Normal 3 11 11 5 2" xfId="25810" xr:uid="{00000000-0005-0000-0000-000073310000}"/>
    <cellStyle name="Normal 3 11 11 6" xfId="8175" xr:uid="{00000000-0005-0000-0000-000074310000}"/>
    <cellStyle name="Normal 3 11 11 6 2" xfId="25811" xr:uid="{00000000-0005-0000-0000-000075310000}"/>
    <cellStyle name="Normal 3 11 11 7" xfId="8176" xr:uid="{00000000-0005-0000-0000-000076310000}"/>
    <cellStyle name="Normal 3 11 11 7 2" xfId="25812" xr:uid="{00000000-0005-0000-0000-000077310000}"/>
    <cellStyle name="Normal 3 11 11 8" xfId="8177" xr:uid="{00000000-0005-0000-0000-000078310000}"/>
    <cellStyle name="Normal 3 11 11 8 2" xfId="25813" xr:uid="{00000000-0005-0000-0000-000079310000}"/>
    <cellStyle name="Normal 3 11 11 9" xfId="8178" xr:uid="{00000000-0005-0000-0000-00007A310000}"/>
    <cellStyle name="Normal 3 11 11 9 2" xfId="25814" xr:uid="{00000000-0005-0000-0000-00007B310000}"/>
    <cellStyle name="Normal 3 11 12" xfId="8179" xr:uid="{00000000-0005-0000-0000-00007C310000}"/>
    <cellStyle name="Normal 3 11 13" xfId="8180" xr:uid="{00000000-0005-0000-0000-00007D310000}"/>
    <cellStyle name="Normal 3 11 14" xfId="8181" xr:uid="{00000000-0005-0000-0000-00007E310000}"/>
    <cellStyle name="Normal 3 11 14 10" xfId="8182" xr:uid="{00000000-0005-0000-0000-00007F310000}"/>
    <cellStyle name="Normal 3 11 14 10 2" xfId="25816" xr:uid="{00000000-0005-0000-0000-000080310000}"/>
    <cellStyle name="Normal 3 11 14 11" xfId="8183" xr:uid="{00000000-0005-0000-0000-000081310000}"/>
    <cellStyle name="Normal 3 11 14 11 2" xfId="25817" xr:uid="{00000000-0005-0000-0000-000082310000}"/>
    <cellStyle name="Normal 3 11 14 12" xfId="8184" xr:uid="{00000000-0005-0000-0000-000083310000}"/>
    <cellStyle name="Normal 3 11 14 12 2" xfId="25818" xr:uid="{00000000-0005-0000-0000-000084310000}"/>
    <cellStyle name="Normal 3 11 14 13" xfId="8185" xr:uid="{00000000-0005-0000-0000-000085310000}"/>
    <cellStyle name="Normal 3 11 14 13 2" xfId="25819" xr:uid="{00000000-0005-0000-0000-000086310000}"/>
    <cellStyle name="Normal 3 11 14 14" xfId="8186" xr:uid="{00000000-0005-0000-0000-000087310000}"/>
    <cellStyle name="Normal 3 11 14 14 2" xfId="25820" xr:uid="{00000000-0005-0000-0000-000088310000}"/>
    <cellStyle name="Normal 3 11 14 15" xfId="8187" xr:uid="{00000000-0005-0000-0000-000089310000}"/>
    <cellStyle name="Normal 3 11 14 15 2" xfId="25821" xr:uid="{00000000-0005-0000-0000-00008A310000}"/>
    <cellStyle name="Normal 3 11 14 16" xfId="25815" xr:uid="{00000000-0005-0000-0000-00008B310000}"/>
    <cellStyle name="Normal 3 11 14 2" xfId="8188" xr:uid="{00000000-0005-0000-0000-00008C310000}"/>
    <cellStyle name="Normal 3 11 14 2 10" xfId="8189" xr:uid="{00000000-0005-0000-0000-00008D310000}"/>
    <cellStyle name="Normal 3 11 14 2 10 2" xfId="25823" xr:uid="{00000000-0005-0000-0000-00008E310000}"/>
    <cellStyle name="Normal 3 11 14 2 11" xfId="8190" xr:uid="{00000000-0005-0000-0000-00008F310000}"/>
    <cellStyle name="Normal 3 11 14 2 11 2" xfId="25824" xr:uid="{00000000-0005-0000-0000-000090310000}"/>
    <cellStyle name="Normal 3 11 14 2 12" xfId="8191" xr:uid="{00000000-0005-0000-0000-000091310000}"/>
    <cellStyle name="Normal 3 11 14 2 12 2" xfId="25825" xr:uid="{00000000-0005-0000-0000-000092310000}"/>
    <cellStyle name="Normal 3 11 14 2 13" xfId="8192" xr:uid="{00000000-0005-0000-0000-000093310000}"/>
    <cellStyle name="Normal 3 11 14 2 13 2" xfId="25826" xr:uid="{00000000-0005-0000-0000-000094310000}"/>
    <cellStyle name="Normal 3 11 14 2 14" xfId="8193" xr:uid="{00000000-0005-0000-0000-000095310000}"/>
    <cellStyle name="Normal 3 11 14 2 14 2" xfId="25827" xr:uid="{00000000-0005-0000-0000-000096310000}"/>
    <cellStyle name="Normal 3 11 14 2 15" xfId="25822" xr:uid="{00000000-0005-0000-0000-000097310000}"/>
    <cellStyle name="Normal 3 11 14 2 2" xfId="8194" xr:uid="{00000000-0005-0000-0000-000098310000}"/>
    <cellStyle name="Normal 3 11 14 2 2 2" xfId="25828" xr:uid="{00000000-0005-0000-0000-000099310000}"/>
    <cellStyle name="Normal 3 11 14 2 3" xfId="8195" xr:uid="{00000000-0005-0000-0000-00009A310000}"/>
    <cellStyle name="Normal 3 11 14 2 3 2" xfId="25829" xr:uid="{00000000-0005-0000-0000-00009B310000}"/>
    <cellStyle name="Normal 3 11 14 2 4" xfId="8196" xr:uid="{00000000-0005-0000-0000-00009C310000}"/>
    <cellStyle name="Normal 3 11 14 2 4 2" xfId="25830" xr:uid="{00000000-0005-0000-0000-00009D310000}"/>
    <cellStyle name="Normal 3 11 14 2 5" xfId="8197" xr:uid="{00000000-0005-0000-0000-00009E310000}"/>
    <cellStyle name="Normal 3 11 14 2 5 2" xfId="25831" xr:uid="{00000000-0005-0000-0000-00009F310000}"/>
    <cellStyle name="Normal 3 11 14 2 6" xfId="8198" xr:uid="{00000000-0005-0000-0000-0000A0310000}"/>
    <cellStyle name="Normal 3 11 14 2 6 2" xfId="25832" xr:uid="{00000000-0005-0000-0000-0000A1310000}"/>
    <cellStyle name="Normal 3 11 14 2 7" xfId="8199" xr:uid="{00000000-0005-0000-0000-0000A2310000}"/>
    <cellStyle name="Normal 3 11 14 2 7 2" xfId="25833" xr:uid="{00000000-0005-0000-0000-0000A3310000}"/>
    <cellStyle name="Normal 3 11 14 2 8" xfId="8200" xr:uid="{00000000-0005-0000-0000-0000A4310000}"/>
    <cellStyle name="Normal 3 11 14 2 8 2" xfId="25834" xr:uid="{00000000-0005-0000-0000-0000A5310000}"/>
    <cellStyle name="Normal 3 11 14 2 9" xfId="8201" xr:uid="{00000000-0005-0000-0000-0000A6310000}"/>
    <cellStyle name="Normal 3 11 14 2 9 2" xfId="25835" xr:uid="{00000000-0005-0000-0000-0000A7310000}"/>
    <cellStyle name="Normal 3 11 14 3" xfId="8202" xr:uid="{00000000-0005-0000-0000-0000A8310000}"/>
    <cellStyle name="Normal 3 11 14 3 2" xfId="25836" xr:uid="{00000000-0005-0000-0000-0000A9310000}"/>
    <cellStyle name="Normal 3 11 14 4" xfId="8203" xr:uid="{00000000-0005-0000-0000-0000AA310000}"/>
    <cellStyle name="Normal 3 11 14 4 2" xfId="25837" xr:uid="{00000000-0005-0000-0000-0000AB310000}"/>
    <cellStyle name="Normal 3 11 14 5" xfId="8204" xr:uid="{00000000-0005-0000-0000-0000AC310000}"/>
    <cellStyle name="Normal 3 11 14 5 2" xfId="25838" xr:uid="{00000000-0005-0000-0000-0000AD310000}"/>
    <cellStyle name="Normal 3 11 14 6" xfId="8205" xr:uid="{00000000-0005-0000-0000-0000AE310000}"/>
    <cellStyle name="Normal 3 11 14 6 2" xfId="25839" xr:uid="{00000000-0005-0000-0000-0000AF310000}"/>
    <cellStyle name="Normal 3 11 14 7" xfId="8206" xr:uid="{00000000-0005-0000-0000-0000B0310000}"/>
    <cellStyle name="Normal 3 11 14 7 2" xfId="25840" xr:uid="{00000000-0005-0000-0000-0000B1310000}"/>
    <cellStyle name="Normal 3 11 14 8" xfId="8207" xr:uid="{00000000-0005-0000-0000-0000B2310000}"/>
    <cellStyle name="Normal 3 11 14 8 2" xfId="25841" xr:uid="{00000000-0005-0000-0000-0000B3310000}"/>
    <cellStyle name="Normal 3 11 14 9" xfId="8208" xr:uid="{00000000-0005-0000-0000-0000B4310000}"/>
    <cellStyle name="Normal 3 11 14 9 2" xfId="25842" xr:uid="{00000000-0005-0000-0000-0000B5310000}"/>
    <cellStyle name="Normal 3 11 15" xfId="8209" xr:uid="{00000000-0005-0000-0000-0000B6310000}"/>
    <cellStyle name="Normal 3 11 15 10" xfId="8210" xr:uid="{00000000-0005-0000-0000-0000B7310000}"/>
    <cellStyle name="Normal 3 11 15 10 2" xfId="25844" xr:uid="{00000000-0005-0000-0000-0000B8310000}"/>
    <cellStyle name="Normal 3 11 15 11" xfId="8211" xr:uid="{00000000-0005-0000-0000-0000B9310000}"/>
    <cellStyle name="Normal 3 11 15 11 2" xfId="25845" xr:uid="{00000000-0005-0000-0000-0000BA310000}"/>
    <cellStyle name="Normal 3 11 15 12" xfId="8212" xr:uid="{00000000-0005-0000-0000-0000BB310000}"/>
    <cellStyle name="Normal 3 11 15 12 2" xfId="25846" xr:uid="{00000000-0005-0000-0000-0000BC310000}"/>
    <cellStyle name="Normal 3 11 15 13" xfId="8213" xr:uid="{00000000-0005-0000-0000-0000BD310000}"/>
    <cellStyle name="Normal 3 11 15 13 2" xfId="25847" xr:uid="{00000000-0005-0000-0000-0000BE310000}"/>
    <cellStyle name="Normal 3 11 15 14" xfId="8214" xr:uid="{00000000-0005-0000-0000-0000BF310000}"/>
    <cellStyle name="Normal 3 11 15 14 2" xfId="25848" xr:uid="{00000000-0005-0000-0000-0000C0310000}"/>
    <cellStyle name="Normal 3 11 15 15" xfId="8215" xr:uid="{00000000-0005-0000-0000-0000C1310000}"/>
    <cellStyle name="Normal 3 11 15 15 2" xfId="25849" xr:uid="{00000000-0005-0000-0000-0000C2310000}"/>
    <cellStyle name="Normal 3 11 15 16" xfId="25843" xr:uid="{00000000-0005-0000-0000-0000C3310000}"/>
    <cellStyle name="Normal 3 11 15 2" xfId="8216" xr:uid="{00000000-0005-0000-0000-0000C4310000}"/>
    <cellStyle name="Normal 3 11 15 2 10" xfId="8217" xr:uid="{00000000-0005-0000-0000-0000C5310000}"/>
    <cellStyle name="Normal 3 11 15 2 10 2" xfId="25851" xr:uid="{00000000-0005-0000-0000-0000C6310000}"/>
    <cellStyle name="Normal 3 11 15 2 11" xfId="8218" xr:uid="{00000000-0005-0000-0000-0000C7310000}"/>
    <cellStyle name="Normal 3 11 15 2 11 2" xfId="25852" xr:uid="{00000000-0005-0000-0000-0000C8310000}"/>
    <cellStyle name="Normal 3 11 15 2 12" xfId="8219" xr:uid="{00000000-0005-0000-0000-0000C9310000}"/>
    <cellStyle name="Normal 3 11 15 2 12 2" xfId="25853" xr:uid="{00000000-0005-0000-0000-0000CA310000}"/>
    <cellStyle name="Normal 3 11 15 2 13" xfId="8220" xr:uid="{00000000-0005-0000-0000-0000CB310000}"/>
    <cellStyle name="Normal 3 11 15 2 13 2" xfId="25854" xr:uid="{00000000-0005-0000-0000-0000CC310000}"/>
    <cellStyle name="Normal 3 11 15 2 14" xfId="8221" xr:uid="{00000000-0005-0000-0000-0000CD310000}"/>
    <cellStyle name="Normal 3 11 15 2 14 2" xfId="25855" xr:uid="{00000000-0005-0000-0000-0000CE310000}"/>
    <cellStyle name="Normal 3 11 15 2 15" xfId="25850" xr:uid="{00000000-0005-0000-0000-0000CF310000}"/>
    <cellStyle name="Normal 3 11 15 2 2" xfId="8222" xr:uid="{00000000-0005-0000-0000-0000D0310000}"/>
    <cellStyle name="Normal 3 11 15 2 2 2" xfId="25856" xr:uid="{00000000-0005-0000-0000-0000D1310000}"/>
    <cellStyle name="Normal 3 11 15 2 3" xfId="8223" xr:uid="{00000000-0005-0000-0000-0000D2310000}"/>
    <cellStyle name="Normal 3 11 15 2 3 2" xfId="25857" xr:uid="{00000000-0005-0000-0000-0000D3310000}"/>
    <cellStyle name="Normal 3 11 15 2 4" xfId="8224" xr:uid="{00000000-0005-0000-0000-0000D4310000}"/>
    <cellStyle name="Normal 3 11 15 2 4 2" xfId="25858" xr:uid="{00000000-0005-0000-0000-0000D5310000}"/>
    <cellStyle name="Normal 3 11 15 2 5" xfId="8225" xr:uid="{00000000-0005-0000-0000-0000D6310000}"/>
    <cellStyle name="Normal 3 11 15 2 5 2" xfId="25859" xr:uid="{00000000-0005-0000-0000-0000D7310000}"/>
    <cellStyle name="Normal 3 11 15 2 6" xfId="8226" xr:uid="{00000000-0005-0000-0000-0000D8310000}"/>
    <cellStyle name="Normal 3 11 15 2 6 2" xfId="25860" xr:uid="{00000000-0005-0000-0000-0000D9310000}"/>
    <cellStyle name="Normal 3 11 15 2 7" xfId="8227" xr:uid="{00000000-0005-0000-0000-0000DA310000}"/>
    <cellStyle name="Normal 3 11 15 2 7 2" xfId="25861" xr:uid="{00000000-0005-0000-0000-0000DB310000}"/>
    <cellStyle name="Normal 3 11 15 2 8" xfId="8228" xr:uid="{00000000-0005-0000-0000-0000DC310000}"/>
    <cellStyle name="Normal 3 11 15 2 8 2" xfId="25862" xr:uid="{00000000-0005-0000-0000-0000DD310000}"/>
    <cellStyle name="Normal 3 11 15 2 9" xfId="8229" xr:uid="{00000000-0005-0000-0000-0000DE310000}"/>
    <cellStyle name="Normal 3 11 15 2 9 2" xfId="25863" xr:uid="{00000000-0005-0000-0000-0000DF310000}"/>
    <cellStyle name="Normal 3 11 15 3" xfId="8230" xr:uid="{00000000-0005-0000-0000-0000E0310000}"/>
    <cellStyle name="Normal 3 11 15 3 2" xfId="25864" xr:uid="{00000000-0005-0000-0000-0000E1310000}"/>
    <cellStyle name="Normal 3 11 15 4" xfId="8231" xr:uid="{00000000-0005-0000-0000-0000E2310000}"/>
    <cellStyle name="Normal 3 11 15 4 2" xfId="25865" xr:uid="{00000000-0005-0000-0000-0000E3310000}"/>
    <cellStyle name="Normal 3 11 15 5" xfId="8232" xr:uid="{00000000-0005-0000-0000-0000E4310000}"/>
    <cellStyle name="Normal 3 11 15 5 2" xfId="25866" xr:uid="{00000000-0005-0000-0000-0000E5310000}"/>
    <cellStyle name="Normal 3 11 15 6" xfId="8233" xr:uid="{00000000-0005-0000-0000-0000E6310000}"/>
    <cellStyle name="Normal 3 11 15 6 2" xfId="25867" xr:uid="{00000000-0005-0000-0000-0000E7310000}"/>
    <cellStyle name="Normal 3 11 15 7" xfId="8234" xr:uid="{00000000-0005-0000-0000-0000E8310000}"/>
    <cellStyle name="Normal 3 11 15 7 2" xfId="25868" xr:uid="{00000000-0005-0000-0000-0000E9310000}"/>
    <cellStyle name="Normal 3 11 15 8" xfId="8235" xr:uid="{00000000-0005-0000-0000-0000EA310000}"/>
    <cellStyle name="Normal 3 11 15 8 2" xfId="25869" xr:uid="{00000000-0005-0000-0000-0000EB310000}"/>
    <cellStyle name="Normal 3 11 15 9" xfId="8236" xr:uid="{00000000-0005-0000-0000-0000EC310000}"/>
    <cellStyle name="Normal 3 11 15 9 2" xfId="25870" xr:uid="{00000000-0005-0000-0000-0000ED310000}"/>
    <cellStyle name="Normal 3 11 16" xfId="8237" xr:uid="{00000000-0005-0000-0000-0000EE310000}"/>
    <cellStyle name="Normal 3 11 16 10" xfId="8238" xr:uid="{00000000-0005-0000-0000-0000EF310000}"/>
    <cellStyle name="Normal 3 11 16 10 2" xfId="25872" xr:uid="{00000000-0005-0000-0000-0000F0310000}"/>
    <cellStyle name="Normal 3 11 16 11" xfId="8239" xr:uid="{00000000-0005-0000-0000-0000F1310000}"/>
    <cellStyle name="Normal 3 11 16 11 2" xfId="25873" xr:uid="{00000000-0005-0000-0000-0000F2310000}"/>
    <cellStyle name="Normal 3 11 16 12" xfId="8240" xr:uid="{00000000-0005-0000-0000-0000F3310000}"/>
    <cellStyle name="Normal 3 11 16 12 2" xfId="25874" xr:uid="{00000000-0005-0000-0000-0000F4310000}"/>
    <cellStyle name="Normal 3 11 16 13" xfId="8241" xr:uid="{00000000-0005-0000-0000-0000F5310000}"/>
    <cellStyle name="Normal 3 11 16 13 2" xfId="25875" xr:uid="{00000000-0005-0000-0000-0000F6310000}"/>
    <cellStyle name="Normal 3 11 16 14" xfId="8242" xr:uid="{00000000-0005-0000-0000-0000F7310000}"/>
    <cellStyle name="Normal 3 11 16 14 2" xfId="25876" xr:uid="{00000000-0005-0000-0000-0000F8310000}"/>
    <cellStyle name="Normal 3 11 16 15" xfId="8243" xr:uid="{00000000-0005-0000-0000-0000F9310000}"/>
    <cellStyle name="Normal 3 11 16 15 2" xfId="25877" xr:uid="{00000000-0005-0000-0000-0000FA310000}"/>
    <cellStyle name="Normal 3 11 16 16" xfId="25871" xr:uid="{00000000-0005-0000-0000-0000FB310000}"/>
    <cellStyle name="Normal 3 11 16 2" xfId="8244" xr:uid="{00000000-0005-0000-0000-0000FC310000}"/>
    <cellStyle name="Normal 3 11 16 2 10" xfId="8245" xr:uid="{00000000-0005-0000-0000-0000FD310000}"/>
    <cellStyle name="Normal 3 11 16 2 10 2" xfId="25879" xr:uid="{00000000-0005-0000-0000-0000FE310000}"/>
    <cellStyle name="Normal 3 11 16 2 11" xfId="8246" xr:uid="{00000000-0005-0000-0000-0000FF310000}"/>
    <cellStyle name="Normal 3 11 16 2 11 2" xfId="25880" xr:uid="{00000000-0005-0000-0000-000000320000}"/>
    <cellStyle name="Normal 3 11 16 2 12" xfId="8247" xr:uid="{00000000-0005-0000-0000-000001320000}"/>
    <cellStyle name="Normal 3 11 16 2 12 2" xfId="25881" xr:uid="{00000000-0005-0000-0000-000002320000}"/>
    <cellStyle name="Normal 3 11 16 2 13" xfId="8248" xr:uid="{00000000-0005-0000-0000-000003320000}"/>
    <cellStyle name="Normal 3 11 16 2 13 2" xfId="25882" xr:uid="{00000000-0005-0000-0000-000004320000}"/>
    <cellStyle name="Normal 3 11 16 2 14" xfId="8249" xr:uid="{00000000-0005-0000-0000-000005320000}"/>
    <cellStyle name="Normal 3 11 16 2 14 2" xfId="25883" xr:uid="{00000000-0005-0000-0000-000006320000}"/>
    <cellStyle name="Normal 3 11 16 2 15" xfId="25878" xr:uid="{00000000-0005-0000-0000-000007320000}"/>
    <cellStyle name="Normal 3 11 16 2 2" xfId="8250" xr:uid="{00000000-0005-0000-0000-000008320000}"/>
    <cellStyle name="Normal 3 11 16 2 2 2" xfId="25884" xr:uid="{00000000-0005-0000-0000-000009320000}"/>
    <cellStyle name="Normal 3 11 16 2 3" xfId="8251" xr:uid="{00000000-0005-0000-0000-00000A320000}"/>
    <cellStyle name="Normal 3 11 16 2 3 2" xfId="25885" xr:uid="{00000000-0005-0000-0000-00000B320000}"/>
    <cellStyle name="Normal 3 11 16 2 4" xfId="8252" xr:uid="{00000000-0005-0000-0000-00000C320000}"/>
    <cellStyle name="Normal 3 11 16 2 4 2" xfId="25886" xr:uid="{00000000-0005-0000-0000-00000D320000}"/>
    <cellStyle name="Normal 3 11 16 2 5" xfId="8253" xr:uid="{00000000-0005-0000-0000-00000E320000}"/>
    <cellStyle name="Normal 3 11 16 2 5 2" xfId="25887" xr:uid="{00000000-0005-0000-0000-00000F320000}"/>
    <cellStyle name="Normal 3 11 16 2 6" xfId="8254" xr:uid="{00000000-0005-0000-0000-000010320000}"/>
    <cellStyle name="Normal 3 11 16 2 6 2" xfId="25888" xr:uid="{00000000-0005-0000-0000-000011320000}"/>
    <cellStyle name="Normal 3 11 16 2 7" xfId="8255" xr:uid="{00000000-0005-0000-0000-000012320000}"/>
    <cellStyle name="Normal 3 11 16 2 7 2" xfId="25889" xr:uid="{00000000-0005-0000-0000-000013320000}"/>
    <cellStyle name="Normal 3 11 16 2 8" xfId="8256" xr:uid="{00000000-0005-0000-0000-000014320000}"/>
    <cellStyle name="Normal 3 11 16 2 8 2" xfId="25890" xr:uid="{00000000-0005-0000-0000-000015320000}"/>
    <cellStyle name="Normal 3 11 16 2 9" xfId="8257" xr:uid="{00000000-0005-0000-0000-000016320000}"/>
    <cellStyle name="Normal 3 11 16 2 9 2" xfId="25891" xr:uid="{00000000-0005-0000-0000-000017320000}"/>
    <cellStyle name="Normal 3 11 16 3" xfId="8258" xr:uid="{00000000-0005-0000-0000-000018320000}"/>
    <cellStyle name="Normal 3 11 16 3 2" xfId="25892" xr:uid="{00000000-0005-0000-0000-000019320000}"/>
    <cellStyle name="Normal 3 11 16 4" xfId="8259" xr:uid="{00000000-0005-0000-0000-00001A320000}"/>
    <cellStyle name="Normal 3 11 16 4 2" xfId="25893" xr:uid="{00000000-0005-0000-0000-00001B320000}"/>
    <cellStyle name="Normal 3 11 16 5" xfId="8260" xr:uid="{00000000-0005-0000-0000-00001C320000}"/>
    <cellStyle name="Normal 3 11 16 5 2" xfId="25894" xr:uid="{00000000-0005-0000-0000-00001D320000}"/>
    <cellStyle name="Normal 3 11 16 6" xfId="8261" xr:uid="{00000000-0005-0000-0000-00001E320000}"/>
    <cellStyle name="Normal 3 11 16 6 2" xfId="25895" xr:uid="{00000000-0005-0000-0000-00001F320000}"/>
    <cellStyle name="Normal 3 11 16 7" xfId="8262" xr:uid="{00000000-0005-0000-0000-000020320000}"/>
    <cellStyle name="Normal 3 11 16 7 2" xfId="25896" xr:uid="{00000000-0005-0000-0000-000021320000}"/>
    <cellStyle name="Normal 3 11 16 8" xfId="8263" xr:uid="{00000000-0005-0000-0000-000022320000}"/>
    <cellStyle name="Normal 3 11 16 8 2" xfId="25897" xr:uid="{00000000-0005-0000-0000-000023320000}"/>
    <cellStyle name="Normal 3 11 16 9" xfId="8264" xr:uid="{00000000-0005-0000-0000-000024320000}"/>
    <cellStyle name="Normal 3 11 16 9 2" xfId="25898" xr:uid="{00000000-0005-0000-0000-000025320000}"/>
    <cellStyle name="Normal 3 11 17" xfId="8265" xr:uid="{00000000-0005-0000-0000-000026320000}"/>
    <cellStyle name="Normal 3 11 17 10" xfId="8266" xr:uid="{00000000-0005-0000-0000-000027320000}"/>
    <cellStyle name="Normal 3 11 17 10 2" xfId="25900" xr:uid="{00000000-0005-0000-0000-000028320000}"/>
    <cellStyle name="Normal 3 11 17 11" xfId="8267" xr:uid="{00000000-0005-0000-0000-000029320000}"/>
    <cellStyle name="Normal 3 11 17 11 2" xfId="25901" xr:uid="{00000000-0005-0000-0000-00002A320000}"/>
    <cellStyle name="Normal 3 11 17 12" xfId="8268" xr:uid="{00000000-0005-0000-0000-00002B320000}"/>
    <cellStyle name="Normal 3 11 17 12 2" xfId="25902" xr:uid="{00000000-0005-0000-0000-00002C320000}"/>
    <cellStyle name="Normal 3 11 17 13" xfId="8269" xr:uid="{00000000-0005-0000-0000-00002D320000}"/>
    <cellStyle name="Normal 3 11 17 13 2" xfId="25903" xr:uid="{00000000-0005-0000-0000-00002E320000}"/>
    <cellStyle name="Normal 3 11 17 14" xfId="8270" xr:uid="{00000000-0005-0000-0000-00002F320000}"/>
    <cellStyle name="Normal 3 11 17 14 2" xfId="25904" xr:uid="{00000000-0005-0000-0000-000030320000}"/>
    <cellStyle name="Normal 3 11 17 15" xfId="25899" xr:uid="{00000000-0005-0000-0000-000031320000}"/>
    <cellStyle name="Normal 3 11 17 2" xfId="8271" xr:uid="{00000000-0005-0000-0000-000032320000}"/>
    <cellStyle name="Normal 3 11 17 2 2" xfId="25905" xr:uid="{00000000-0005-0000-0000-000033320000}"/>
    <cellStyle name="Normal 3 11 17 3" xfId="8272" xr:uid="{00000000-0005-0000-0000-000034320000}"/>
    <cellStyle name="Normal 3 11 17 3 2" xfId="25906" xr:uid="{00000000-0005-0000-0000-000035320000}"/>
    <cellStyle name="Normal 3 11 17 4" xfId="8273" xr:uid="{00000000-0005-0000-0000-000036320000}"/>
    <cellStyle name="Normal 3 11 17 4 2" xfId="25907" xr:uid="{00000000-0005-0000-0000-000037320000}"/>
    <cellStyle name="Normal 3 11 17 5" xfId="8274" xr:uid="{00000000-0005-0000-0000-000038320000}"/>
    <cellStyle name="Normal 3 11 17 5 2" xfId="25908" xr:uid="{00000000-0005-0000-0000-000039320000}"/>
    <cellStyle name="Normal 3 11 17 6" xfId="8275" xr:uid="{00000000-0005-0000-0000-00003A320000}"/>
    <cellStyle name="Normal 3 11 17 6 2" xfId="25909" xr:uid="{00000000-0005-0000-0000-00003B320000}"/>
    <cellStyle name="Normal 3 11 17 7" xfId="8276" xr:uid="{00000000-0005-0000-0000-00003C320000}"/>
    <cellStyle name="Normal 3 11 17 7 2" xfId="25910" xr:uid="{00000000-0005-0000-0000-00003D320000}"/>
    <cellStyle name="Normal 3 11 17 8" xfId="8277" xr:uid="{00000000-0005-0000-0000-00003E320000}"/>
    <cellStyle name="Normal 3 11 17 8 2" xfId="25911" xr:uid="{00000000-0005-0000-0000-00003F320000}"/>
    <cellStyle name="Normal 3 11 17 9" xfId="8278" xr:uid="{00000000-0005-0000-0000-000040320000}"/>
    <cellStyle name="Normal 3 11 17 9 2" xfId="25912" xr:uid="{00000000-0005-0000-0000-000041320000}"/>
    <cellStyle name="Normal 3 11 18" xfId="8279" xr:uid="{00000000-0005-0000-0000-000042320000}"/>
    <cellStyle name="Normal 3 11 18 10" xfId="8280" xr:uid="{00000000-0005-0000-0000-000043320000}"/>
    <cellStyle name="Normal 3 11 18 10 2" xfId="25914" xr:uid="{00000000-0005-0000-0000-000044320000}"/>
    <cellStyle name="Normal 3 11 18 11" xfId="8281" xr:uid="{00000000-0005-0000-0000-000045320000}"/>
    <cellStyle name="Normal 3 11 18 11 2" xfId="25915" xr:uid="{00000000-0005-0000-0000-000046320000}"/>
    <cellStyle name="Normal 3 11 18 12" xfId="8282" xr:uid="{00000000-0005-0000-0000-000047320000}"/>
    <cellStyle name="Normal 3 11 18 12 2" xfId="25916" xr:uid="{00000000-0005-0000-0000-000048320000}"/>
    <cellStyle name="Normal 3 11 18 13" xfId="8283" xr:uid="{00000000-0005-0000-0000-000049320000}"/>
    <cellStyle name="Normal 3 11 18 13 2" xfId="25917" xr:uid="{00000000-0005-0000-0000-00004A320000}"/>
    <cellStyle name="Normal 3 11 18 14" xfId="8284" xr:uid="{00000000-0005-0000-0000-00004B320000}"/>
    <cellStyle name="Normal 3 11 18 14 2" xfId="25918" xr:uid="{00000000-0005-0000-0000-00004C320000}"/>
    <cellStyle name="Normal 3 11 18 15" xfId="25913" xr:uid="{00000000-0005-0000-0000-00004D320000}"/>
    <cellStyle name="Normal 3 11 18 2" xfId="8285" xr:uid="{00000000-0005-0000-0000-00004E320000}"/>
    <cellStyle name="Normal 3 11 18 2 2" xfId="25919" xr:uid="{00000000-0005-0000-0000-00004F320000}"/>
    <cellStyle name="Normal 3 11 18 3" xfId="8286" xr:uid="{00000000-0005-0000-0000-000050320000}"/>
    <cellStyle name="Normal 3 11 18 3 2" xfId="25920" xr:uid="{00000000-0005-0000-0000-000051320000}"/>
    <cellStyle name="Normal 3 11 18 4" xfId="8287" xr:uid="{00000000-0005-0000-0000-000052320000}"/>
    <cellStyle name="Normal 3 11 18 4 2" xfId="25921" xr:uid="{00000000-0005-0000-0000-000053320000}"/>
    <cellStyle name="Normal 3 11 18 5" xfId="8288" xr:uid="{00000000-0005-0000-0000-000054320000}"/>
    <cellStyle name="Normal 3 11 18 5 2" xfId="25922" xr:uid="{00000000-0005-0000-0000-000055320000}"/>
    <cellStyle name="Normal 3 11 18 6" xfId="8289" xr:uid="{00000000-0005-0000-0000-000056320000}"/>
    <cellStyle name="Normal 3 11 18 6 2" xfId="25923" xr:uid="{00000000-0005-0000-0000-000057320000}"/>
    <cellStyle name="Normal 3 11 18 7" xfId="8290" xr:uid="{00000000-0005-0000-0000-000058320000}"/>
    <cellStyle name="Normal 3 11 18 7 2" xfId="25924" xr:uid="{00000000-0005-0000-0000-000059320000}"/>
    <cellStyle name="Normal 3 11 18 8" xfId="8291" xr:uid="{00000000-0005-0000-0000-00005A320000}"/>
    <cellStyle name="Normal 3 11 18 8 2" xfId="25925" xr:uid="{00000000-0005-0000-0000-00005B320000}"/>
    <cellStyle name="Normal 3 11 18 9" xfId="8292" xr:uid="{00000000-0005-0000-0000-00005C320000}"/>
    <cellStyle name="Normal 3 11 18 9 2" xfId="25926" xr:uid="{00000000-0005-0000-0000-00005D320000}"/>
    <cellStyle name="Normal 3 11 19" xfId="8293" xr:uid="{00000000-0005-0000-0000-00005E320000}"/>
    <cellStyle name="Normal 3 11 19 10" xfId="8294" xr:uid="{00000000-0005-0000-0000-00005F320000}"/>
    <cellStyle name="Normal 3 11 19 10 2" xfId="25928" xr:uid="{00000000-0005-0000-0000-000060320000}"/>
    <cellStyle name="Normal 3 11 19 11" xfId="8295" xr:uid="{00000000-0005-0000-0000-000061320000}"/>
    <cellStyle name="Normal 3 11 19 11 2" xfId="25929" xr:uid="{00000000-0005-0000-0000-000062320000}"/>
    <cellStyle name="Normal 3 11 19 12" xfId="8296" xr:uid="{00000000-0005-0000-0000-000063320000}"/>
    <cellStyle name="Normal 3 11 19 12 2" xfId="25930" xr:uid="{00000000-0005-0000-0000-000064320000}"/>
    <cellStyle name="Normal 3 11 19 13" xfId="8297" xr:uid="{00000000-0005-0000-0000-000065320000}"/>
    <cellStyle name="Normal 3 11 19 13 2" xfId="25931" xr:uid="{00000000-0005-0000-0000-000066320000}"/>
    <cellStyle name="Normal 3 11 19 14" xfId="8298" xr:uid="{00000000-0005-0000-0000-000067320000}"/>
    <cellStyle name="Normal 3 11 19 14 2" xfId="25932" xr:uid="{00000000-0005-0000-0000-000068320000}"/>
    <cellStyle name="Normal 3 11 19 15" xfId="25927" xr:uid="{00000000-0005-0000-0000-000069320000}"/>
    <cellStyle name="Normal 3 11 19 2" xfId="8299" xr:uid="{00000000-0005-0000-0000-00006A320000}"/>
    <cellStyle name="Normal 3 11 19 2 2" xfId="25933" xr:uid="{00000000-0005-0000-0000-00006B320000}"/>
    <cellStyle name="Normal 3 11 19 3" xfId="8300" xr:uid="{00000000-0005-0000-0000-00006C320000}"/>
    <cellStyle name="Normal 3 11 19 3 2" xfId="25934" xr:uid="{00000000-0005-0000-0000-00006D320000}"/>
    <cellStyle name="Normal 3 11 19 4" xfId="8301" xr:uid="{00000000-0005-0000-0000-00006E320000}"/>
    <cellStyle name="Normal 3 11 19 4 2" xfId="25935" xr:uid="{00000000-0005-0000-0000-00006F320000}"/>
    <cellStyle name="Normal 3 11 19 5" xfId="8302" xr:uid="{00000000-0005-0000-0000-000070320000}"/>
    <cellStyle name="Normal 3 11 19 5 2" xfId="25936" xr:uid="{00000000-0005-0000-0000-000071320000}"/>
    <cellStyle name="Normal 3 11 19 6" xfId="8303" xr:uid="{00000000-0005-0000-0000-000072320000}"/>
    <cellStyle name="Normal 3 11 19 6 2" xfId="25937" xr:uid="{00000000-0005-0000-0000-000073320000}"/>
    <cellStyle name="Normal 3 11 19 7" xfId="8304" xr:uid="{00000000-0005-0000-0000-000074320000}"/>
    <cellStyle name="Normal 3 11 19 7 2" xfId="25938" xr:uid="{00000000-0005-0000-0000-000075320000}"/>
    <cellStyle name="Normal 3 11 19 8" xfId="8305" xr:uid="{00000000-0005-0000-0000-000076320000}"/>
    <cellStyle name="Normal 3 11 19 8 2" xfId="25939" xr:uid="{00000000-0005-0000-0000-000077320000}"/>
    <cellStyle name="Normal 3 11 19 9" xfId="8306" xr:uid="{00000000-0005-0000-0000-000078320000}"/>
    <cellStyle name="Normal 3 11 19 9 2" xfId="25940" xr:uid="{00000000-0005-0000-0000-000079320000}"/>
    <cellStyle name="Normal 3 11 2" xfId="8307" xr:uid="{00000000-0005-0000-0000-00007A320000}"/>
    <cellStyle name="Normal 3 11 20" xfId="8308" xr:uid="{00000000-0005-0000-0000-00007B320000}"/>
    <cellStyle name="Normal 3 11 20 10" xfId="8309" xr:uid="{00000000-0005-0000-0000-00007C320000}"/>
    <cellStyle name="Normal 3 11 20 10 2" xfId="25942" xr:uid="{00000000-0005-0000-0000-00007D320000}"/>
    <cellStyle name="Normal 3 11 20 11" xfId="8310" xr:uid="{00000000-0005-0000-0000-00007E320000}"/>
    <cellStyle name="Normal 3 11 20 11 2" xfId="25943" xr:uid="{00000000-0005-0000-0000-00007F320000}"/>
    <cellStyle name="Normal 3 11 20 12" xfId="8311" xr:uid="{00000000-0005-0000-0000-000080320000}"/>
    <cellStyle name="Normal 3 11 20 12 2" xfId="25944" xr:uid="{00000000-0005-0000-0000-000081320000}"/>
    <cellStyle name="Normal 3 11 20 13" xfId="8312" xr:uid="{00000000-0005-0000-0000-000082320000}"/>
    <cellStyle name="Normal 3 11 20 13 2" xfId="25945" xr:uid="{00000000-0005-0000-0000-000083320000}"/>
    <cellStyle name="Normal 3 11 20 14" xfId="8313" xr:uid="{00000000-0005-0000-0000-000084320000}"/>
    <cellStyle name="Normal 3 11 20 14 2" xfId="25946" xr:uid="{00000000-0005-0000-0000-000085320000}"/>
    <cellStyle name="Normal 3 11 20 15" xfId="25941" xr:uid="{00000000-0005-0000-0000-000086320000}"/>
    <cellStyle name="Normal 3 11 20 2" xfId="8314" xr:uid="{00000000-0005-0000-0000-000087320000}"/>
    <cellStyle name="Normal 3 11 20 2 2" xfId="25947" xr:uid="{00000000-0005-0000-0000-000088320000}"/>
    <cellStyle name="Normal 3 11 20 3" xfId="8315" xr:uid="{00000000-0005-0000-0000-000089320000}"/>
    <cellStyle name="Normal 3 11 20 3 2" xfId="25948" xr:uid="{00000000-0005-0000-0000-00008A320000}"/>
    <cellStyle name="Normal 3 11 20 4" xfId="8316" xr:uid="{00000000-0005-0000-0000-00008B320000}"/>
    <cellStyle name="Normal 3 11 20 4 2" xfId="25949" xr:uid="{00000000-0005-0000-0000-00008C320000}"/>
    <cellStyle name="Normal 3 11 20 5" xfId="8317" xr:uid="{00000000-0005-0000-0000-00008D320000}"/>
    <cellStyle name="Normal 3 11 20 5 2" xfId="25950" xr:uid="{00000000-0005-0000-0000-00008E320000}"/>
    <cellStyle name="Normal 3 11 20 6" xfId="8318" xr:uid="{00000000-0005-0000-0000-00008F320000}"/>
    <cellStyle name="Normal 3 11 20 6 2" xfId="25951" xr:uid="{00000000-0005-0000-0000-000090320000}"/>
    <cellStyle name="Normal 3 11 20 7" xfId="8319" xr:uid="{00000000-0005-0000-0000-000091320000}"/>
    <cellStyle name="Normal 3 11 20 7 2" xfId="25952" xr:uid="{00000000-0005-0000-0000-000092320000}"/>
    <cellStyle name="Normal 3 11 20 8" xfId="8320" xr:uid="{00000000-0005-0000-0000-000093320000}"/>
    <cellStyle name="Normal 3 11 20 8 2" xfId="25953" xr:uid="{00000000-0005-0000-0000-000094320000}"/>
    <cellStyle name="Normal 3 11 20 9" xfId="8321" xr:uid="{00000000-0005-0000-0000-000095320000}"/>
    <cellStyle name="Normal 3 11 20 9 2" xfId="25954" xr:uid="{00000000-0005-0000-0000-000096320000}"/>
    <cellStyle name="Normal 3 11 21" xfId="8322" xr:uid="{00000000-0005-0000-0000-000097320000}"/>
    <cellStyle name="Normal 3 11 21 10" xfId="8323" xr:uid="{00000000-0005-0000-0000-000098320000}"/>
    <cellStyle name="Normal 3 11 21 10 2" xfId="25956" xr:uid="{00000000-0005-0000-0000-000099320000}"/>
    <cellStyle name="Normal 3 11 21 11" xfId="8324" xr:uid="{00000000-0005-0000-0000-00009A320000}"/>
    <cellStyle name="Normal 3 11 21 11 2" xfId="25957" xr:uid="{00000000-0005-0000-0000-00009B320000}"/>
    <cellStyle name="Normal 3 11 21 12" xfId="8325" xr:uid="{00000000-0005-0000-0000-00009C320000}"/>
    <cellStyle name="Normal 3 11 21 12 2" xfId="25958" xr:uid="{00000000-0005-0000-0000-00009D320000}"/>
    <cellStyle name="Normal 3 11 21 13" xfId="8326" xr:uid="{00000000-0005-0000-0000-00009E320000}"/>
    <cellStyle name="Normal 3 11 21 13 2" xfId="25959" xr:uid="{00000000-0005-0000-0000-00009F320000}"/>
    <cellStyle name="Normal 3 11 21 14" xfId="8327" xr:uid="{00000000-0005-0000-0000-0000A0320000}"/>
    <cellStyle name="Normal 3 11 21 14 2" xfId="25960" xr:uid="{00000000-0005-0000-0000-0000A1320000}"/>
    <cellStyle name="Normal 3 11 21 15" xfId="25955" xr:uid="{00000000-0005-0000-0000-0000A2320000}"/>
    <cellStyle name="Normal 3 11 21 2" xfId="8328" xr:uid="{00000000-0005-0000-0000-0000A3320000}"/>
    <cellStyle name="Normal 3 11 21 2 2" xfId="25961" xr:uid="{00000000-0005-0000-0000-0000A4320000}"/>
    <cellStyle name="Normal 3 11 21 3" xfId="8329" xr:uid="{00000000-0005-0000-0000-0000A5320000}"/>
    <cellStyle name="Normal 3 11 21 3 2" xfId="25962" xr:uid="{00000000-0005-0000-0000-0000A6320000}"/>
    <cellStyle name="Normal 3 11 21 4" xfId="8330" xr:uid="{00000000-0005-0000-0000-0000A7320000}"/>
    <cellStyle name="Normal 3 11 21 4 2" xfId="25963" xr:uid="{00000000-0005-0000-0000-0000A8320000}"/>
    <cellStyle name="Normal 3 11 21 5" xfId="8331" xr:uid="{00000000-0005-0000-0000-0000A9320000}"/>
    <cellStyle name="Normal 3 11 21 5 2" xfId="25964" xr:uid="{00000000-0005-0000-0000-0000AA320000}"/>
    <cellStyle name="Normal 3 11 21 6" xfId="8332" xr:uid="{00000000-0005-0000-0000-0000AB320000}"/>
    <cellStyle name="Normal 3 11 21 6 2" xfId="25965" xr:uid="{00000000-0005-0000-0000-0000AC320000}"/>
    <cellStyle name="Normal 3 11 21 7" xfId="8333" xr:uid="{00000000-0005-0000-0000-0000AD320000}"/>
    <cellStyle name="Normal 3 11 21 7 2" xfId="25966" xr:uid="{00000000-0005-0000-0000-0000AE320000}"/>
    <cellStyle name="Normal 3 11 21 8" xfId="8334" xr:uid="{00000000-0005-0000-0000-0000AF320000}"/>
    <cellStyle name="Normal 3 11 21 8 2" xfId="25967" xr:uid="{00000000-0005-0000-0000-0000B0320000}"/>
    <cellStyle name="Normal 3 11 21 9" xfId="8335" xr:uid="{00000000-0005-0000-0000-0000B1320000}"/>
    <cellStyle name="Normal 3 11 21 9 2" xfId="25968" xr:uid="{00000000-0005-0000-0000-0000B2320000}"/>
    <cellStyle name="Normal 3 11 22" xfId="8336" xr:uid="{00000000-0005-0000-0000-0000B3320000}"/>
    <cellStyle name="Normal 3 11 22 10" xfId="8337" xr:uid="{00000000-0005-0000-0000-0000B4320000}"/>
    <cellStyle name="Normal 3 11 22 10 2" xfId="25970" xr:uid="{00000000-0005-0000-0000-0000B5320000}"/>
    <cellStyle name="Normal 3 11 22 11" xfId="8338" xr:uid="{00000000-0005-0000-0000-0000B6320000}"/>
    <cellStyle name="Normal 3 11 22 11 2" xfId="25971" xr:uid="{00000000-0005-0000-0000-0000B7320000}"/>
    <cellStyle name="Normal 3 11 22 12" xfId="8339" xr:uid="{00000000-0005-0000-0000-0000B8320000}"/>
    <cellStyle name="Normal 3 11 22 12 2" xfId="25972" xr:uid="{00000000-0005-0000-0000-0000B9320000}"/>
    <cellStyle name="Normal 3 11 22 13" xfId="8340" xr:uid="{00000000-0005-0000-0000-0000BA320000}"/>
    <cellStyle name="Normal 3 11 22 13 2" xfId="25973" xr:uid="{00000000-0005-0000-0000-0000BB320000}"/>
    <cellStyle name="Normal 3 11 22 14" xfId="8341" xr:uid="{00000000-0005-0000-0000-0000BC320000}"/>
    <cellStyle name="Normal 3 11 22 14 2" xfId="25974" xr:uid="{00000000-0005-0000-0000-0000BD320000}"/>
    <cellStyle name="Normal 3 11 22 15" xfId="25969" xr:uid="{00000000-0005-0000-0000-0000BE320000}"/>
    <cellStyle name="Normal 3 11 22 2" xfId="8342" xr:uid="{00000000-0005-0000-0000-0000BF320000}"/>
    <cellStyle name="Normal 3 11 22 2 2" xfId="25975" xr:uid="{00000000-0005-0000-0000-0000C0320000}"/>
    <cellStyle name="Normal 3 11 22 3" xfId="8343" xr:uid="{00000000-0005-0000-0000-0000C1320000}"/>
    <cellStyle name="Normal 3 11 22 3 2" xfId="25976" xr:uid="{00000000-0005-0000-0000-0000C2320000}"/>
    <cellStyle name="Normal 3 11 22 4" xfId="8344" xr:uid="{00000000-0005-0000-0000-0000C3320000}"/>
    <cellStyle name="Normal 3 11 22 4 2" xfId="25977" xr:uid="{00000000-0005-0000-0000-0000C4320000}"/>
    <cellStyle name="Normal 3 11 22 5" xfId="8345" xr:uid="{00000000-0005-0000-0000-0000C5320000}"/>
    <cellStyle name="Normal 3 11 22 5 2" xfId="25978" xr:uid="{00000000-0005-0000-0000-0000C6320000}"/>
    <cellStyle name="Normal 3 11 22 6" xfId="8346" xr:uid="{00000000-0005-0000-0000-0000C7320000}"/>
    <cellStyle name="Normal 3 11 22 6 2" xfId="25979" xr:uid="{00000000-0005-0000-0000-0000C8320000}"/>
    <cellStyle name="Normal 3 11 22 7" xfId="8347" xr:uid="{00000000-0005-0000-0000-0000C9320000}"/>
    <cellStyle name="Normal 3 11 22 7 2" xfId="25980" xr:uid="{00000000-0005-0000-0000-0000CA320000}"/>
    <cellStyle name="Normal 3 11 22 8" xfId="8348" xr:uid="{00000000-0005-0000-0000-0000CB320000}"/>
    <cellStyle name="Normal 3 11 22 8 2" xfId="25981" xr:uid="{00000000-0005-0000-0000-0000CC320000}"/>
    <cellStyle name="Normal 3 11 22 9" xfId="8349" xr:uid="{00000000-0005-0000-0000-0000CD320000}"/>
    <cellStyle name="Normal 3 11 22 9 2" xfId="25982" xr:uid="{00000000-0005-0000-0000-0000CE320000}"/>
    <cellStyle name="Normal 3 11 23" xfId="8350" xr:uid="{00000000-0005-0000-0000-0000CF320000}"/>
    <cellStyle name="Normal 3 11 24" xfId="8351" xr:uid="{00000000-0005-0000-0000-0000D0320000}"/>
    <cellStyle name="Normal 3 11 25" xfId="8352" xr:uid="{00000000-0005-0000-0000-0000D1320000}"/>
    <cellStyle name="Normal 3 11 25 10" xfId="8353" xr:uid="{00000000-0005-0000-0000-0000D2320000}"/>
    <cellStyle name="Normal 3 11 25 10 2" xfId="25984" xr:uid="{00000000-0005-0000-0000-0000D3320000}"/>
    <cellStyle name="Normal 3 11 25 11" xfId="8354" xr:uid="{00000000-0005-0000-0000-0000D4320000}"/>
    <cellStyle name="Normal 3 11 25 11 2" xfId="25985" xr:uid="{00000000-0005-0000-0000-0000D5320000}"/>
    <cellStyle name="Normal 3 11 25 12" xfId="8355" xr:uid="{00000000-0005-0000-0000-0000D6320000}"/>
    <cellStyle name="Normal 3 11 25 12 2" xfId="25986" xr:uid="{00000000-0005-0000-0000-0000D7320000}"/>
    <cellStyle name="Normal 3 11 25 13" xfId="8356" xr:uid="{00000000-0005-0000-0000-0000D8320000}"/>
    <cellStyle name="Normal 3 11 25 13 2" xfId="25987" xr:uid="{00000000-0005-0000-0000-0000D9320000}"/>
    <cellStyle name="Normal 3 11 25 14" xfId="8357" xr:uid="{00000000-0005-0000-0000-0000DA320000}"/>
    <cellStyle name="Normal 3 11 25 14 2" xfId="25988" xr:uid="{00000000-0005-0000-0000-0000DB320000}"/>
    <cellStyle name="Normal 3 11 25 15" xfId="25983" xr:uid="{00000000-0005-0000-0000-0000DC320000}"/>
    <cellStyle name="Normal 3 11 25 2" xfId="8358" xr:uid="{00000000-0005-0000-0000-0000DD320000}"/>
    <cellStyle name="Normal 3 11 25 2 2" xfId="25989" xr:uid="{00000000-0005-0000-0000-0000DE320000}"/>
    <cellStyle name="Normal 3 11 25 3" xfId="8359" xr:uid="{00000000-0005-0000-0000-0000DF320000}"/>
    <cellStyle name="Normal 3 11 25 3 2" xfId="25990" xr:uid="{00000000-0005-0000-0000-0000E0320000}"/>
    <cellStyle name="Normal 3 11 25 4" xfId="8360" xr:uid="{00000000-0005-0000-0000-0000E1320000}"/>
    <cellStyle name="Normal 3 11 25 4 2" xfId="25991" xr:uid="{00000000-0005-0000-0000-0000E2320000}"/>
    <cellStyle name="Normal 3 11 25 5" xfId="8361" xr:uid="{00000000-0005-0000-0000-0000E3320000}"/>
    <cellStyle name="Normal 3 11 25 5 2" xfId="25992" xr:uid="{00000000-0005-0000-0000-0000E4320000}"/>
    <cellStyle name="Normal 3 11 25 6" xfId="8362" xr:uid="{00000000-0005-0000-0000-0000E5320000}"/>
    <cellStyle name="Normal 3 11 25 6 2" xfId="25993" xr:uid="{00000000-0005-0000-0000-0000E6320000}"/>
    <cellStyle name="Normal 3 11 25 7" xfId="8363" xr:uid="{00000000-0005-0000-0000-0000E7320000}"/>
    <cellStyle name="Normal 3 11 25 7 2" xfId="25994" xr:uid="{00000000-0005-0000-0000-0000E8320000}"/>
    <cellStyle name="Normal 3 11 25 8" xfId="8364" xr:uid="{00000000-0005-0000-0000-0000E9320000}"/>
    <cellStyle name="Normal 3 11 25 8 2" xfId="25995" xr:uid="{00000000-0005-0000-0000-0000EA320000}"/>
    <cellStyle name="Normal 3 11 25 9" xfId="8365" xr:uid="{00000000-0005-0000-0000-0000EB320000}"/>
    <cellStyle name="Normal 3 11 25 9 2" xfId="25996" xr:uid="{00000000-0005-0000-0000-0000EC320000}"/>
    <cellStyle name="Normal 3 11 26" xfId="8366" xr:uid="{00000000-0005-0000-0000-0000ED320000}"/>
    <cellStyle name="Normal 3 11 26 10" xfId="8367" xr:uid="{00000000-0005-0000-0000-0000EE320000}"/>
    <cellStyle name="Normal 3 11 26 10 2" xfId="25998" xr:uid="{00000000-0005-0000-0000-0000EF320000}"/>
    <cellStyle name="Normal 3 11 26 11" xfId="8368" xr:uid="{00000000-0005-0000-0000-0000F0320000}"/>
    <cellStyle name="Normal 3 11 26 11 2" xfId="25999" xr:uid="{00000000-0005-0000-0000-0000F1320000}"/>
    <cellStyle name="Normal 3 11 26 12" xfId="8369" xr:uid="{00000000-0005-0000-0000-0000F2320000}"/>
    <cellStyle name="Normal 3 11 26 12 2" xfId="26000" xr:uid="{00000000-0005-0000-0000-0000F3320000}"/>
    <cellStyle name="Normal 3 11 26 13" xfId="8370" xr:uid="{00000000-0005-0000-0000-0000F4320000}"/>
    <cellStyle name="Normal 3 11 26 13 2" xfId="26001" xr:uid="{00000000-0005-0000-0000-0000F5320000}"/>
    <cellStyle name="Normal 3 11 26 14" xfId="8371" xr:uid="{00000000-0005-0000-0000-0000F6320000}"/>
    <cellStyle name="Normal 3 11 26 14 2" xfId="26002" xr:uid="{00000000-0005-0000-0000-0000F7320000}"/>
    <cellStyle name="Normal 3 11 26 15" xfId="25997" xr:uid="{00000000-0005-0000-0000-0000F8320000}"/>
    <cellStyle name="Normal 3 11 26 2" xfId="8372" xr:uid="{00000000-0005-0000-0000-0000F9320000}"/>
    <cellStyle name="Normal 3 11 26 2 2" xfId="26003" xr:uid="{00000000-0005-0000-0000-0000FA320000}"/>
    <cellStyle name="Normal 3 11 26 3" xfId="8373" xr:uid="{00000000-0005-0000-0000-0000FB320000}"/>
    <cellStyle name="Normal 3 11 26 3 2" xfId="26004" xr:uid="{00000000-0005-0000-0000-0000FC320000}"/>
    <cellStyle name="Normal 3 11 26 4" xfId="8374" xr:uid="{00000000-0005-0000-0000-0000FD320000}"/>
    <cellStyle name="Normal 3 11 26 4 2" xfId="26005" xr:uid="{00000000-0005-0000-0000-0000FE320000}"/>
    <cellStyle name="Normal 3 11 26 5" xfId="8375" xr:uid="{00000000-0005-0000-0000-0000FF320000}"/>
    <cellStyle name="Normal 3 11 26 5 2" xfId="26006" xr:uid="{00000000-0005-0000-0000-000000330000}"/>
    <cellStyle name="Normal 3 11 26 6" xfId="8376" xr:uid="{00000000-0005-0000-0000-000001330000}"/>
    <cellStyle name="Normal 3 11 26 6 2" xfId="26007" xr:uid="{00000000-0005-0000-0000-000002330000}"/>
    <cellStyle name="Normal 3 11 26 7" xfId="8377" xr:uid="{00000000-0005-0000-0000-000003330000}"/>
    <cellStyle name="Normal 3 11 26 7 2" xfId="26008" xr:uid="{00000000-0005-0000-0000-000004330000}"/>
    <cellStyle name="Normal 3 11 26 8" xfId="8378" xr:uid="{00000000-0005-0000-0000-000005330000}"/>
    <cellStyle name="Normal 3 11 26 8 2" xfId="26009" xr:uid="{00000000-0005-0000-0000-000006330000}"/>
    <cellStyle name="Normal 3 11 26 9" xfId="8379" xr:uid="{00000000-0005-0000-0000-000007330000}"/>
    <cellStyle name="Normal 3 11 26 9 2" xfId="26010" xr:uid="{00000000-0005-0000-0000-000008330000}"/>
    <cellStyle name="Normal 3 11 3" xfId="8380" xr:uid="{00000000-0005-0000-0000-000009330000}"/>
    <cellStyle name="Normal 3 11 4" xfId="8381" xr:uid="{00000000-0005-0000-0000-00000A330000}"/>
    <cellStyle name="Normal 3 11 5" xfId="8382" xr:uid="{00000000-0005-0000-0000-00000B330000}"/>
    <cellStyle name="Normal 3 11 6" xfId="8383" xr:uid="{00000000-0005-0000-0000-00000C330000}"/>
    <cellStyle name="Normal 3 11 7" xfId="8384" xr:uid="{00000000-0005-0000-0000-00000D330000}"/>
    <cellStyle name="Normal 3 11 8" xfId="8385" xr:uid="{00000000-0005-0000-0000-00000E330000}"/>
    <cellStyle name="Normal 3 11 9" xfId="8386" xr:uid="{00000000-0005-0000-0000-00000F330000}"/>
    <cellStyle name="Normal 3 12" xfId="8387" xr:uid="{00000000-0005-0000-0000-000010330000}"/>
    <cellStyle name="Normal 3 12 10" xfId="8388" xr:uid="{00000000-0005-0000-0000-000011330000}"/>
    <cellStyle name="Normal 3 12 10 10" xfId="8389" xr:uid="{00000000-0005-0000-0000-000012330000}"/>
    <cellStyle name="Normal 3 12 10 10 2" xfId="26012" xr:uid="{00000000-0005-0000-0000-000013330000}"/>
    <cellStyle name="Normal 3 12 10 11" xfId="8390" xr:uid="{00000000-0005-0000-0000-000014330000}"/>
    <cellStyle name="Normal 3 12 10 11 2" xfId="26013" xr:uid="{00000000-0005-0000-0000-000015330000}"/>
    <cellStyle name="Normal 3 12 10 12" xfId="8391" xr:uid="{00000000-0005-0000-0000-000016330000}"/>
    <cellStyle name="Normal 3 12 10 12 2" xfId="26014" xr:uid="{00000000-0005-0000-0000-000017330000}"/>
    <cellStyle name="Normal 3 12 10 13" xfId="8392" xr:uid="{00000000-0005-0000-0000-000018330000}"/>
    <cellStyle name="Normal 3 12 10 13 2" xfId="26015" xr:uid="{00000000-0005-0000-0000-000019330000}"/>
    <cellStyle name="Normal 3 12 10 14" xfId="8393" xr:uid="{00000000-0005-0000-0000-00001A330000}"/>
    <cellStyle name="Normal 3 12 10 14 2" xfId="26016" xr:uid="{00000000-0005-0000-0000-00001B330000}"/>
    <cellStyle name="Normal 3 12 10 15" xfId="26011" xr:uid="{00000000-0005-0000-0000-00001C330000}"/>
    <cellStyle name="Normal 3 12 10 2" xfId="8394" xr:uid="{00000000-0005-0000-0000-00001D330000}"/>
    <cellStyle name="Normal 3 12 10 2 2" xfId="26017" xr:uid="{00000000-0005-0000-0000-00001E330000}"/>
    <cellStyle name="Normal 3 12 10 3" xfId="8395" xr:uid="{00000000-0005-0000-0000-00001F330000}"/>
    <cellStyle name="Normal 3 12 10 3 2" xfId="26018" xr:uid="{00000000-0005-0000-0000-000020330000}"/>
    <cellStyle name="Normal 3 12 10 4" xfId="8396" xr:uid="{00000000-0005-0000-0000-000021330000}"/>
    <cellStyle name="Normal 3 12 10 4 2" xfId="26019" xr:uid="{00000000-0005-0000-0000-000022330000}"/>
    <cellStyle name="Normal 3 12 10 5" xfId="8397" xr:uid="{00000000-0005-0000-0000-000023330000}"/>
    <cellStyle name="Normal 3 12 10 5 2" xfId="26020" xr:uid="{00000000-0005-0000-0000-000024330000}"/>
    <cellStyle name="Normal 3 12 10 6" xfId="8398" xr:uid="{00000000-0005-0000-0000-000025330000}"/>
    <cellStyle name="Normal 3 12 10 6 2" xfId="26021" xr:uid="{00000000-0005-0000-0000-000026330000}"/>
    <cellStyle name="Normal 3 12 10 7" xfId="8399" xr:uid="{00000000-0005-0000-0000-000027330000}"/>
    <cellStyle name="Normal 3 12 10 7 2" xfId="26022" xr:uid="{00000000-0005-0000-0000-000028330000}"/>
    <cellStyle name="Normal 3 12 10 8" xfId="8400" xr:uid="{00000000-0005-0000-0000-000029330000}"/>
    <cellStyle name="Normal 3 12 10 8 2" xfId="26023" xr:uid="{00000000-0005-0000-0000-00002A330000}"/>
    <cellStyle name="Normal 3 12 10 9" xfId="8401" xr:uid="{00000000-0005-0000-0000-00002B330000}"/>
    <cellStyle name="Normal 3 12 10 9 2" xfId="26024" xr:uid="{00000000-0005-0000-0000-00002C330000}"/>
    <cellStyle name="Normal 3 12 11" xfId="8402" xr:uid="{00000000-0005-0000-0000-00002D330000}"/>
    <cellStyle name="Normal 3 12 11 10" xfId="8403" xr:uid="{00000000-0005-0000-0000-00002E330000}"/>
    <cellStyle name="Normal 3 12 11 10 2" xfId="26026" xr:uid="{00000000-0005-0000-0000-00002F330000}"/>
    <cellStyle name="Normal 3 12 11 11" xfId="8404" xr:uid="{00000000-0005-0000-0000-000030330000}"/>
    <cellStyle name="Normal 3 12 11 11 2" xfId="26027" xr:uid="{00000000-0005-0000-0000-000031330000}"/>
    <cellStyle name="Normal 3 12 11 12" xfId="8405" xr:uid="{00000000-0005-0000-0000-000032330000}"/>
    <cellStyle name="Normal 3 12 11 12 2" xfId="26028" xr:uid="{00000000-0005-0000-0000-000033330000}"/>
    <cellStyle name="Normal 3 12 11 13" xfId="8406" xr:uid="{00000000-0005-0000-0000-000034330000}"/>
    <cellStyle name="Normal 3 12 11 13 2" xfId="26029" xr:uid="{00000000-0005-0000-0000-000035330000}"/>
    <cellStyle name="Normal 3 12 11 14" xfId="8407" xr:uid="{00000000-0005-0000-0000-000036330000}"/>
    <cellStyle name="Normal 3 12 11 14 2" xfId="26030" xr:uid="{00000000-0005-0000-0000-000037330000}"/>
    <cellStyle name="Normal 3 12 11 15" xfId="26025" xr:uid="{00000000-0005-0000-0000-000038330000}"/>
    <cellStyle name="Normal 3 12 11 2" xfId="8408" xr:uid="{00000000-0005-0000-0000-000039330000}"/>
    <cellStyle name="Normal 3 12 11 2 2" xfId="26031" xr:uid="{00000000-0005-0000-0000-00003A330000}"/>
    <cellStyle name="Normal 3 12 11 3" xfId="8409" xr:uid="{00000000-0005-0000-0000-00003B330000}"/>
    <cellStyle name="Normal 3 12 11 3 2" xfId="26032" xr:uid="{00000000-0005-0000-0000-00003C330000}"/>
    <cellStyle name="Normal 3 12 11 4" xfId="8410" xr:uid="{00000000-0005-0000-0000-00003D330000}"/>
    <cellStyle name="Normal 3 12 11 4 2" xfId="26033" xr:uid="{00000000-0005-0000-0000-00003E330000}"/>
    <cellStyle name="Normal 3 12 11 5" xfId="8411" xr:uid="{00000000-0005-0000-0000-00003F330000}"/>
    <cellStyle name="Normal 3 12 11 5 2" xfId="26034" xr:uid="{00000000-0005-0000-0000-000040330000}"/>
    <cellStyle name="Normal 3 12 11 6" xfId="8412" xr:uid="{00000000-0005-0000-0000-000041330000}"/>
    <cellStyle name="Normal 3 12 11 6 2" xfId="26035" xr:uid="{00000000-0005-0000-0000-000042330000}"/>
    <cellStyle name="Normal 3 12 11 7" xfId="8413" xr:uid="{00000000-0005-0000-0000-000043330000}"/>
    <cellStyle name="Normal 3 12 11 7 2" xfId="26036" xr:uid="{00000000-0005-0000-0000-000044330000}"/>
    <cellStyle name="Normal 3 12 11 8" xfId="8414" xr:uid="{00000000-0005-0000-0000-000045330000}"/>
    <cellStyle name="Normal 3 12 11 8 2" xfId="26037" xr:uid="{00000000-0005-0000-0000-000046330000}"/>
    <cellStyle name="Normal 3 12 11 9" xfId="8415" xr:uid="{00000000-0005-0000-0000-000047330000}"/>
    <cellStyle name="Normal 3 12 11 9 2" xfId="26038" xr:uid="{00000000-0005-0000-0000-000048330000}"/>
    <cellStyle name="Normal 3 12 12" xfId="8416" xr:uid="{00000000-0005-0000-0000-000049330000}"/>
    <cellStyle name="Normal 3 12 12 10" xfId="8417" xr:uid="{00000000-0005-0000-0000-00004A330000}"/>
    <cellStyle name="Normal 3 12 12 10 2" xfId="26040" xr:uid="{00000000-0005-0000-0000-00004B330000}"/>
    <cellStyle name="Normal 3 12 12 11" xfId="8418" xr:uid="{00000000-0005-0000-0000-00004C330000}"/>
    <cellStyle name="Normal 3 12 12 11 2" xfId="26041" xr:uid="{00000000-0005-0000-0000-00004D330000}"/>
    <cellStyle name="Normal 3 12 12 12" xfId="8419" xr:uid="{00000000-0005-0000-0000-00004E330000}"/>
    <cellStyle name="Normal 3 12 12 12 2" xfId="26042" xr:uid="{00000000-0005-0000-0000-00004F330000}"/>
    <cellStyle name="Normal 3 12 12 13" xfId="8420" xr:uid="{00000000-0005-0000-0000-000050330000}"/>
    <cellStyle name="Normal 3 12 12 13 2" xfId="26043" xr:uid="{00000000-0005-0000-0000-000051330000}"/>
    <cellStyle name="Normal 3 12 12 14" xfId="8421" xr:uid="{00000000-0005-0000-0000-000052330000}"/>
    <cellStyle name="Normal 3 12 12 14 2" xfId="26044" xr:uid="{00000000-0005-0000-0000-000053330000}"/>
    <cellStyle name="Normal 3 12 12 15" xfId="26039" xr:uid="{00000000-0005-0000-0000-000054330000}"/>
    <cellStyle name="Normal 3 12 12 2" xfId="8422" xr:uid="{00000000-0005-0000-0000-000055330000}"/>
    <cellStyle name="Normal 3 12 12 2 2" xfId="26045" xr:uid="{00000000-0005-0000-0000-000056330000}"/>
    <cellStyle name="Normal 3 12 12 3" xfId="8423" xr:uid="{00000000-0005-0000-0000-000057330000}"/>
    <cellStyle name="Normal 3 12 12 3 2" xfId="26046" xr:uid="{00000000-0005-0000-0000-000058330000}"/>
    <cellStyle name="Normal 3 12 12 4" xfId="8424" xr:uid="{00000000-0005-0000-0000-000059330000}"/>
    <cellStyle name="Normal 3 12 12 4 2" xfId="26047" xr:uid="{00000000-0005-0000-0000-00005A330000}"/>
    <cellStyle name="Normal 3 12 12 5" xfId="8425" xr:uid="{00000000-0005-0000-0000-00005B330000}"/>
    <cellStyle name="Normal 3 12 12 5 2" xfId="26048" xr:uid="{00000000-0005-0000-0000-00005C330000}"/>
    <cellStyle name="Normal 3 12 12 6" xfId="8426" xr:uid="{00000000-0005-0000-0000-00005D330000}"/>
    <cellStyle name="Normal 3 12 12 6 2" xfId="26049" xr:uid="{00000000-0005-0000-0000-00005E330000}"/>
    <cellStyle name="Normal 3 12 12 7" xfId="8427" xr:uid="{00000000-0005-0000-0000-00005F330000}"/>
    <cellStyle name="Normal 3 12 12 7 2" xfId="26050" xr:uid="{00000000-0005-0000-0000-000060330000}"/>
    <cellStyle name="Normal 3 12 12 8" xfId="8428" xr:uid="{00000000-0005-0000-0000-000061330000}"/>
    <cellStyle name="Normal 3 12 12 8 2" xfId="26051" xr:uid="{00000000-0005-0000-0000-000062330000}"/>
    <cellStyle name="Normal 3 12 12 9" xfId="8429" xr:uid="{00000000-0005-0000-0000-000063330000}"/>
    <cellStyle name="Normal 3 12 12 9 2" xfId="26052" xr:uid="{00000000-0005-0000-0000-000064330000}"/>
    <cellStyle name="Normal 3 12 13" xfId="8430" xr:uid="{00000000-0005-0000-0000-000065330000}"/>
    <cellStyle name="Normal 3 12 13 10" xfId="8431" xr:uid="{00000000-0005-0000-0000-000066330000}"/>
    <cellStyle name="Normal 3 12 13 10 2" xfId="26054" xr:uid="{00000000-0005-0000-0000-000067330000}"/>
    <cellStyle name="Normal 3 12 13 11" xfId="8432" xr:uid="{00000000-0005-0000-0000-000068330000}"/>
    <cellStyle name="Normal 3 12 13 11 2" xfId="26055" xr:uid="{00000000-0005-0000-0000-000069330000}"/>
    <cellStyle name="Normal 3 12 13 12" xfId="8433" xr:uid="{00000000-0005-0000-0000-00006A330000}"/>
    <cellStyle name="Normal 3 12 13 12 2" xfId="26056" xr:uid="{00000000-0005-0000-0000-00006B330000}"/>
    <cellStyle name="Normal 3 12 13 13" xfId="8434" xr:uid="{00000000-0005-0000-0000-00006C330000}"/>
    <cellStyle name="Normal 3 12 13 13 2" xfId="26057" xr:uid="{00000000-0005-0000-0000-00006D330000}"/>
    <cellStyle name="Normal 3 12 13 14" xfId="8435" xr:uid="{00000000-0005-0000-0000-00006E330000}"/>
    <cellStyle name="Normal 3 12 13 14 2" xfId="26058" xr:uid="{00000000-0005-0000-0000-00006F330000}"/>
    <cellStyle name="Normal 3 12 13 15" xfId="26053" xr:uid="{00000000-0005-0000-0000-000070330000}"/>
    <cellStyle name="Normal 3 12 13 2" xfId="8436" xr:uid="{00000000-0005-0000-0000-000071330000}"/>
    <cellStyle name="Normal 3 12 13 2 2" xfId="26059" xr:uid="{00000000-0005-0000-0000-000072330000}"/>
    <cellStyle name="Normal 3 12 13 3" xfId="8437" xr:uid="{00000000-0005-0000-0000-000073330000}"/>
    <cellStyle name="Normal 3 12 13 3 2" xfId="26060" xr:uid="{00000000-0005-0000-0000-000074330000}"/>
    <cellStyle name="Normal 3 12 13 4" xfId="8438" xr:uid="{00000000-0005-0000-0000-000075330000}"/>
    <cellStyle name="Normal 3 12 13 4 2" xfId="26061" xr:uid="{00000000-0005-0000-0000-000076330000}"/>
    <cellStyle name="Normal 3 12 13 5" xfId="8439" xr:uid="{00000000-0005-0000-0000-000077330000}"/>
    <cellStyle name="Normal 3 12 13 5 2" xfId="26062" xr:uid="{00000000-0005-0000-0000-000078330000}"/>
    <cellStyle name="Normal 3 12 13 6" xfId="8440" xr:uid="{00000000-0005-0000-0000-000079330000}"/>
    <cellStyle name="Normal 3 12 13 6 2" xfId="26063" xr:uid="{00000000-0005-0000-0000-00007A330000}"/>
    <cellStyle name="Normal 3 12 13 7" xfId="8441" xr:uid="{00000000-0005-0000-0000-00007B330000}"/>
    <cellStyle name="Normal 3 12 13 7 2" xfId="26064" xr:uid="{00000000-0005-0000-0000-00007C330000}"/>
    <cellStyle name="Normal 3 12 13 8" xfId="8442" xr:uid="{00000000-0005-0000-0000-00007D330000}"/>
    <cellStyle name="Normal 3 12 13 8 2" xfId="26065" xr:uid="{00000000-0005-0000-0000-00007E330000}"/>
    <cellStyle name="Normal 3 12 13 9" xfId="8443" xr:uid="{00000000-0005-0000-0000-00007F330000}"/>
    <cellStyle name="Normal 3 12 13 9 2" xfId="26066" xr:uid="{00000000-0005-0000-0000-000080330000}"/>
    <cellStyle name="Normal 3 12 14" xfId="8444" xr:uid="{00000000-0005-0000-0000-000081330000}"/>
    <cellStyle name="Normal 3 12 14 10" xfId="8445" xr:uid="{00000000-0005-0000-0000-000082330000}"/>
    <cellStyle name="Normal 3 12 14 10 2" xfId="26068" xr:uid="{00000000-0005-0000-0000-000083330000}"/>
    <cellStyle name="Normal 3 12 14 11" xfId="8446" xr:uid="{00000000-0005-0000-0000-000084330000}"/>
    <cellStyle name="Normal 3 12 14 11 2" xfId="26069" xr:uid="{00000000-0005-0000-0000-000085330000}"/>
    <cellStyle name="Normal 3 12 14 12" xfId="8447" xr:uid="{00000000-0005-0000-0000-000086330000}"/>
    <cellStyle name="Normal 3 12 14 12 2" xfId="26070" xr:uid="{00000000-0005-0000-0000-000087330000}"/>
    <cellStyle name="Normal 3 12 14 13" xfId="8448" xr:uid="{00000000-0005-0000-0000-000088330000}"/>
    <cellStyle name="Normal 3 12 14 13 2" xfId="26071" xr:uid="{00000000-0005-0000-0000-000089330000}"/>
    <cellStyle name="Normal 3 12 14 14" xfId="8449" xr:uid="{00000000-0005-0000-0000-00008A330000}"/>
    <cellStyle name="Normal 3 12 14 14 2" xfId="26072" xr:uid="{00000000-0005-0000-0000-00008B330000}"/>
    <cellStyle name="Normal 3 12 14 15" xfId="26067" xr:uid="{00000000-0005-0000-0000-00008C330000}"/>
    <cellStyle name="Normal 3 12 14 2" xfId="8450" xr:uid="{00000000-0005-0000-0000-00008D330000}"/>
    <cellStyle name="Normal 3 12 14 2 2" xfId="26073" xr:uid="{00000000-0005-0000-0000-00008E330000}"/>
    <cellStyle name="Normal 3 12 14 3" xfId="8451" xr:uid="{00000000-0005-0000-0000-00008F330000}"/>
    <cellStyle name="Normal 3 12 14 3 2" xfId="26074" xr:uid="{00000000-0005-0000-0000-000090330000}"/>
    <cellStyle name="Normal 3 12 14 4" xfId="8452" xr:uid="{00000000-0005-0000-0000-000091330000}"/>
    <cellStyle name="Normal 3 12 14 4 2" xfId="26075" xr:uid="{00000000-0005-0000-0000-000092330000}"/>
    <cellStyle name="Normal 3 12 14 5" xfId="8453" xr:uid="{00000000-0005-0000-0000-000093330000}"/>
    <cellStyle name="Normal 3 12 14 5 2" xfId="26076" xr:uid="{00000000-0005-0000-0000-000094330000}"/>
    <cellStyle name="Normal 3 12 14 6" xfId="8454" xr:uid="{00000000-0005-0000-0000-000095330000}"/>
    <cellStyle name="Normal 3 12 14 6 2" xfId="26077" xr:uid="{00000000-0005-0000-0000-000096330000}"/>
    <cellStyle name="Normal 3 12 14 7" xfId="8455" xr:uid="{00000000-0005-0000-0000-000097330000}"/>
    <cellStyle name="Normal 3 12 14 7 2" xfId="26078" xr:uid="{00000000-0005-0000-0000-000098330000}"/>
    <cellStyle name="Normal 3 12 14 8" xfId="8456" xr:uid="{00000000-0005-0000-0000-000099330000}"/>
    <cellStyle name="Normal 3 12 14 8 2" xfId="26079" xr:uid="{00000000-0005-0000-0000-00009A330000}"/>
    <cellStyle name="Normal 3 12 14 9" xfId="8457" xr:uid="{00000000-0005-0000-0000-00009B330000}"/>
    <cellStyle name="Normal 3 12 14 9 2" xfId="26080" xr:uid="{00000000-0005-0000-0000-00009C330000}"/>
    <cellStyle name="Normal 3 12 15" xfId="8458" xr:uid="{00000000-0005-0000-0000-00009D330000}"/>
    <cellStyle name="Normal 3 12 16" xfId="8459" xr:uid="{00000000-0005-0000-0000-00009E330000}"/>
    <cellStyle name="Normal 3 12 17" xfId="8460" xr:uid="{00000000-0005-0000-0000-00009F330000}"/>
    <cellStyle name="Normal 3 12 17 10" xfId="8461" xr:uid="{00000000-0005-0000-0000-0000A0330000}"/>
    <cellStyle name="Normal 3 12 17 10 2" xfId="26082" xr:uid="{00000000-0005-0000-0000-0000A1330000}"/>
    <cellStyle name="Normal 3 12 17 11" xfId="8462" xr:uid="{00000000-0005-0000-0000-0000A2330000}"/>
    <cellStyle name="Normal 3 12 17 11 2" xfId="26083" xr:uid="{00000000-0005-0000-0000-0000A3330000}"/>
    <cellStyle name="Normal 3 12 17 12" xfId="8463" xr:uid="{00000000-0005-0000-0000-0000A4330000}"/>
    <cellStyle name="Normal 3 12 17 12 2" xfId="26084" xr:uid="{00000000-0005-0000-0000-0000A5330000}"/>
    <cellStyle name="Normal 3 12 17 13" xfId="8464" xr:uid="{00000000-0005-0000-0000-0000A6330000}"/>
    <cellStyle name="Normal 3 12 17 13 2" xfId="26085" xr:uid="{00000000-0005-0000-0000-0000A7330000}"/>
    <cellStyle name="Normal 3 12 17 14" xfId="8465" xr:uid="{00000000-0005-0000-0000-0000A8330000}"/>
    <cellStyle name="Normal 3 12 17 14 2" xfId="26086" xr:uid="{00000000-0005-0000-0000-0000A9330000}"/>
    <cellStyle name="Normal 3 12 17 15" xfId="26081" xr:uid="{00000000-0005-0000-0000-0000AA330000}"/>
    <cellStyle name="Normal 3 12 17 2" xfId="8466" xr:uid="{00000000-0005-0000-0000-0000AB330000}"/>
    <cellStyle name="Normal 3 12 17 2 2" xfId="26087" xr:uid="{00000000-0005-0000-0000-0000AC330000}"/>
    <cellStyle name="Normal 3 12 17 3" xfId="8467" xr:uid="{00000000-0005-0000-0000-0000AD330000}"/>
    <cellStyle name="Normal 3 12 17 3 2" xfId="26088" xr:uid="{00000000-0005-0000-0000-0000AE330000}"/>
    <cellStyle name="Normal 3 12 17 4" xfId="8468" xr:uid="{00000000-0005-0000-0000-0000AF330000}"/>
    <cellStyle name="Normal 3 12 17 4 2" xfId="26089" xr:uid="{00000000-0005-0000-0000-0000B0330000}"/>
    <cellStyle name="Normal 3 12 17 5" xfId="8469" xr:uid="{00000000-0005-0000-0000-0000B1330000}"/>
    <cellStyle name="Normal 3 12 17 5 2" xfId="26090" xr:uid="{00000000-0005-0000-0000-0000B2330000}"/>
    <cellStyle name="Normal 3 12 17 6" xfId="8470" xr:uid="{00000000-0005-0000-0000-0000B3330000}"/>
    <cellStyle name="Normal 3 12 17 6 2" xfId="26091" xr:uid="{00000000-0005-0000-0000-0000B4330000}"/>
    <cellStyle name="Normal 3 12 17 7" xfId="8471" xr:uid="{00000000-0005-0000-0000-0000B5330000}"/>
    <cellStyle name="Normal 3 12 17 7 2" xfId="26092" xr:uid="{00000000-0005-0000-0000-0000B6330000}"/>
    <cellStyle name="Normal 3 12 17 8" xfId="8472" xr:uid="{00000000-0005-0000-0000-0000B7330000}"/>
    <cellStyle name="Normal 3 12 17 8 2" xfId="26093" xr:uid="{00000000-0005-0000-0000-0000B8330000}"/>
    <cellStyle name="Normal 3 12 17 9" xfId="8473" xr:uid="{00000000-0005-0000-0000-0000B9330000}"/>
    <cellStyle name="Normal 3 12 17 9 2" xfId="26094" xr:uid="{00000000-0005-0000-0000-0000BA330000}"/>
    <cellStyle name="Normal 3 12 18" xfId="8474" xr:uid="{00000000-0005-0000-0000-0000BB330000}"/>
    <cellStyle name="Normal 3 12 18 10" xfId="8475" xr:uid="{00000000-0005-0000-0000-0000BC330000}"/>
    <cellStyle name="Normal 3 12 18 10 2" xfId="26096" xr:uid="{00000000-0005-0000-0000-0000BD330000}"/>
    <cellStyle name="Normal 3 12 18 11" xfId="8476" xr:uid="{00000000-0005-0000-0000-0000BE330000}"/>
    <cellStyle name="Normal 3 12 18 11 2" xfId="26097" xr:uid="{00000000-0005-0000-0000-0000BF330000}"/>
    <cellStyle name="Normal 3 12 18 12" xfId="8477" xr:uid="{00000000-0005-0000-0000-0000C0330000}"/>
    <cellStyle name="Normal 3 12 18 12 2" xfId="26098" xr:uid="{00000000-0005-0000-0000-0000C1330000}"/>
    <cellStyle name="Normal 3 12 18 13" xfId="8478" xr:uid="{00000000-0005-0000-0000-0000C2330000}"/>
    <cellStyle name="Normal 3 12 18 13 2" xfId="26099" xr:uid="{00000000-0005-0000-0000-0000C3330000}"/>
    <cellStyle name="Normal 3 12 18 14" xfId="8479" xr:uid="{00000000-0005-0000-0000-0000C4330000}"/>
    <cellStyle name="Normal 3 12 18 14 2" xfId="26100" xr:uid="{00000000-0005-0000-0000-0000C5330000}"/>
    <cellStyle name="Normal 3 12 18 15" xfId="26095" xr:uid="{00000000-0005-0000-0000-0000C6330000}"/>
    <cellStyle name="Normal 3 12 18 2" xfId="8480" xr:uid="{00000000-0005-0000-0000-0000C7330000}"/>
    <cellStyle name="Normal 3 12 18 2 2" xfId="26101" xr:uid="{00000000-0005-0000-0000-0000C8330000}"/>
    <cellStyle name="Normal 3 12 18 3" xfId="8481" xr:uid="{00000000-0005-0000-0000-0000C9330000}"/>
    <cellStyle name="Normal 3 12 18 3 2" xfId="26102" xr:uid="{00000000-0005-0000-0000-0000CA330000}"/>
    <cellStyle name="Normal 3 12 18 4" xfId="8482" xr:uid="{00000000-0005-0000-0000-0000CB330000}"/>
    <cellStyle name="Normal 3 12 18 4 2" xfId="26103" xr:uid="{00000000-0005-0000-0000-0000CC330000}"/>
    <cellStyle name="Normal 3 12 18 5" xfId="8483" xr:uid="{00000000-0005-0000-0000-0000CD330000}"/>
    <cellStyle name="Normal 3 12 18 5 2" xfId="26104" xr:uid="{00000000-0005-0000-0000-0000CE330000}"/>
    <cellStyle name="Normal 3 12 18 6" xfId="8484" xr:uid="{00000000-0005-0000-0000-0000CF330000}"/>
    <cellStyle name="Normal 3 12 18 6 2" xfId="26105" xr:uid="{00000000-0005-0000-0000-0000D0330000}"/>
    <cellStyle name="Normal 3 12 18 7" xfId="8485" xr:uid="{00000000-0005-0000-0000-0000D1330000}"/>
    <cellStyle name="Normal 3 12 18 7 2" xfId="26106" xr:uid="{00000000-0005-0000-0000-0000D2330000}"/>
    <cellStyle name="Normal 3 12 18 8" xfId="8486" xr:uid="{00000000-0005-0000-0000-0000D3330000}"/>
    <cellStyle name="Normal 3 12 18 8 2" xfId="26107" xr:uid="{00000000-0005-0000-0000-0000D4330000}"/>
    <cellStyle name="Normal 3 12 18 9" xfId="8487" xr:uid="{00000000-0005-0000-0000-0000D5330000}"/>
    <cellStyle name="Normal 3 12 18 9 2" xfId="26108" xr:uid="{00000000-0005-0000-0000-0000D6330000}"/>
    <cellStyle name="Normal 3 12 2" xfId="8488" xr:uid="{00000000-0005-0000-0000-0000D7330000}"/>
    <cellStyle name="Normal 3 12 2 10" xfId="8489" xr:uid="{00000000-0005-0000-0000-0000D8330000}"/>
    <cellStyle name="Normal 3 12 2 10 2" xfId="26110" xr:uid="{00000000-0005-0000-0000-0000D9330000}"/>
    <cellStyle name="Normal 3 12 2 11" xfId="8490" xr:uid="{00000000-0005-0000-0000-0000DA330000}"/>
    <cellStyle name="Normal 3 12 2 11 2" xfId="26111" xr:uid="{00000000-0005-0000-0000-0000DB330000}"/>
    <cellStyle name="Normal 3 12 2 12" xfId="8491" xr:uid="{00000000-0005-0000-0000-0000DC330000}"/>
    <cellStyle name="Normal 3 12 2 12 2" xfId="26112" xr:uid="{00000000-0005-0000-0000-0000DD330000}"/>
    <cellStyle name="Normal 3 12 2 13" xfId="8492" xr:uid="{00000000-0005-0000-0000-0000DE330000}"/>
    <cellStyle name="Normal 3 12 2 13 2" xfId="26113" xr:uid="{00000000-0005-0000-0000-0000DF330000}"/>
    <cellStyle name="Normal 3 12 2 14" xfId="8493" xr:uid="{00000000-0005-0000-0000-0000E0330000}"/>
    <cellStyle name="Normal 3 12 2 14 2" xfId="26114" xr:uid="{00000000-0005-0000-0000-0000E1330000}"/>
    <cellStyle name="Normal 3 12 2 15" xfId="8494" xr:uid="{00000000-0005-0000-0000-0000E2330000}"/>
    <cellStyle name="Normal 3 12 2 15 2" xfId="26115" xr:uid="{00000000-0005-0000-0000-0000E3330000}"/>
    <cellStyle name="Normal 3 12 2 16" xfId="8495" xr:uid="{00000000-0005-0000-0000-0000E4330000}"/>
    <cellStyle name="Normal 3 12 2 16 2" xfId="26116" xr:uid="{00000000-0005-0000-0000-0000E5330000}"/>
    <cellStyle name="Normal 3 12 2 17" xfId="8496" xr:uid="{00000000-0005-0000-0000-0000E6330000}"/>
    <cellStyle name="Normal 3 12 2 17 2" xfId="26117" xr:uid="{00000000-0005-0000-0000-0000E7330000}"/>
    <cellStyle name="Normal 3 12 2 18" xfId="26109" xr:uid="{00000000-0005-0000-0000-0000E8330000}"/>
    <cellStyle name="Normal 3 12 2 2" xfId="8497" xr:uid="{00000000-0005-0000-0000-0000E9330000}"/>
    <cellStyle name="Normal 3 12 2 3" xfId="8498" xr:uid="{00000000-0005-0000-0000-0000EA330000}"/>
    <cellStyle name="Normal 3 12 2 4" xfId="8499" xr:uid="{00000000-0005-0000-0000-0000EB330000}"/>
    <cellStyle name="Normal 3 12 2 5" xfId="8500" xr:uid="{00000000-0005-0000-0000-0000EC330000}"/>
    <cellStyle name="Normal 3 12 2 5 2" xfId="26118" xr:uid="{00000000-0005-0000-0000-0000ED330000}"/>
    <cellStyle name="Normal 3 12 2 6" xfId="8501" xr:uid="{00000000-0005-0000-0000-0000EE330000}"/>
    <cellStyle name="Normal 3 12 2 6 2" xfId="26119" xr:uid="{00000000-0005-0000-0000-0000EF330000}"/>
    <cellStyle name="Normal 3 12 2 7" xfId="8502" xr:uid="{00000000-0005-0000-0000-0000F0330000}"/>
    <cellStyle name="Normal 3 12 2 7 2" xfId="26120" xr:uid="{00000000-0005-0000-0000-0000F1330000}"/>
    <cellStyle name="Normal 3 12 2 8" xfId="8503" xr:uid="{00000000-0005-0000-0000-0000F2330000}"/>
    <cellStyle name="Normal 3 12 2 8 2" xfId="26121" xr:uid="{00000000-0005-0000-0000-0000F3330000}"/>
    <cellStyle name="Normal 3 12 2 9" xfId="8504" xr:uid="{00000000-0005-0000-0000-0000F4330000}"/>
    <cellStyle name="Normal 3 12 2 9 2" xfId="26122" xr:uid="{00000000-0005-0000-0000-0000F5330000}"/>
    <cellStyle name="Normal 3 12 3" xfId="8505" xr:uid="{00000000-0005-0000-0000-0000F6330000}"/>
    <cellStyle name="Normal 3 12 4" xfId="8506" xr:uid="{00000000-0005-0000-0000-0000F7330000}"/>
    <cellStyle name="Normal 3 12 5" xfId="8507" xr:uid="{00000000-0005-0000-0000-0000F8330000}"/>
    <cellStyle name="Normal 3 12 6" xfId="8508" xr:uid="{00000000-0005-0000-0000-0000F9330000}"/>
    <cellStyle name="Normal 3 12 6 10" xfId="8509" xr:uid="{00000000-0005-0000-0000-0000FA330000}"/>
    <cellStyle name="Normal 3 12 6 10 2" xfId="26124" xr:uid="{00000000-0005-0000-0000-0000FB330000}"/>
    <cellStyle name="Normal 3 12 6 11" xfId="8510" xr:uid="{00000000-0005-0000-0000-0000FC330000}"/>
    <cellStyle name="Normal 3 12 6 11 2" xfId="26125" xr:uid="{00000000-0005-0000-0000-0000FD330000}"/>
    <cellStyle name="Normal 3 12 6 12" xfId="8511" xr:uid="{00000000-0005-0000-0000-0000FE330000}"/>
    <cellStyle name="Normal 3 12 6 12 2" xfId="26126" xr:uid="{00000000-0005-0000-0000-0000FF330000}"/>
    <cellStyle name="Normal 3 12 6 13" xfId="8512" xr:uid="{00000000-0005-0000-0000-000000340000}"/>
    <cellStyle name="Normal 3 12 6 13 2" xfId="26127" xr:uid="{00000000-0005-0000-0000-000001340000}"/>
    <cellStyle name="Normal 3 12 6 14" xfId="8513" xr:uid="{00000000-0005-0000-0000-000002340000}"/>
    <cellStyle name="Normal 3 12 6 14 2" xfId="26128" xr:uid="{00000000-0005-0000-0000-000003340000}"/>
    <cellStyle name="Normal 3 12 6 15" xfId="8514" xr:uid="{00000000-0005-0000-0000-000004340000}"/>
    <cellStyle name="Normal 3 12 6 15 2" xfId="26129" xr:uid="{00000000-0005-0000-0000-000005340000}"/>
    <cellStyle name="Normal 3 12 6 16" xfId="26123" xr:uid="{00000000-0005-0000-0000-000006340000}"/>
    <cellStyle name="Normal 3 12 6 2" xfId="8515" xr:uid="{00000000-0005-0000-0000-000007340000}"/>
    <cellStyle name="Normal 3 12 6 2 10" xfId="8516" xr:uid="{00000000-0005-0000-0000-000008340000}"/>
    <cellStyle name="Normal 3 12 6 2 10 2" xfId="26131" xr:uid="{00000000-0005-0000-0000-000009340000}"/>
    <cellStyle name="Normal 3 12 6 2 11" xfId="8517" xr:uid="{00000000-0005-0000-0000-00000A340000}"/>
    <cellStyle name="Normal 3 12 6 2 11 2" xfId="26132" xr:uid="{00000000-0005-0000-0000-00000B340000}"/>
    <cellStyle name="Normal 3 12 6 2 12" xfId="8518" xr:uid="{00000000-0005-0000-0000-00000C340000}"/>
    <cellStyle name="Normal 3 12 6 2 12 2" xfId="26133" xr:uid="{00000000-0005-0000-0000-00000D340000}"/>
    <cellStyle name="Normal 3 12 6 2 13" xfId="8519" xr:uid="{00000000-0005-0000-0000-00000E340000}"/>
    <cellStyle name="Normal 3 12 6 2 13 2" xfId="26134" xr:uid="{00000000-0005-0000-0000-00000F340000}"/>
    <cellStyle name="Normal 3 12 6 2 14" xfId="8520" xr:uid="{00000000-0005-0000-0000-000010340000}"/>
    <cellStyle name="Normal 3 12 6 2 14 2" xfId="26135" xr:uid="{00000000-0005-0000-0000-000011340000}"/>
    <cellStyle name="Normal 3 12 6 2 15" xfId="26130" xr:uid="{00000000-0005-0000-0000-000012340000}"/>
    <cellStyle name="Normal 3 12 6 2 2" xfId="8521" xr:uid="{00000000-0005-0000-0000-000013340000}"/>
    <cellStyle name="Normal 3 12 6 2 2 2" xfId="26136" xr:uid="{00000000-0005-0000-0000-000014340000}"/>
    <cellStyle name="Normal 3 12 6 2 3" xfId="8522" xr:uid="{00000000-0005-0000-0000-000015340000}"/>
    <cellStyle name="Normal 3 12 6 2 3 2" xfId="26137" xr:uid="{00000000-0005-0000-0000-000016340000}"/>
    <cellStyle name="Normal 3 12 6 2 4" xfId="8523" xr:uid="{00000000-0005-0000-0000-000017340000}"/>
    <cellStyle name="Normal 3 12 6 2 4 2" xfId="26138" xr:uid="{00000000-0005-0000-0000-000018340000}"/>
    <cellStyle name="Normal 3 12 6 2 5" xfId="8524" xr:uid="{00000000-0005-0000-0000-000019340000}"/>
    <cellStyle name="Normal 3 12 6 2 5 2" xfId="26139" xr:uid="{00000000-0005-0000-0000-00001A340000}"/>
    <cellStyle name="Normal 3 12 6 2 6" xfId="8525" xr:uid="{00000000-0005-0000-0000-00001B340000}"/>
    <cellStyle name="Normal 3 12 6 2 6 2" xfId="26140" xr:uid="{00000000-0005-0000-0000-00001C340000}"/>
    <cellStyle name="Normal 3 12 6 2 7" xfId="8526" xr:uid="{00000000-0005-0000-0000-00001D340000}"/>
    <cellStyle name="Normal 3 12 6 2 7 2" xfId="26141" xr:uid="{00000000-0005-0000-0000-00001E340000}"/>
    <cellStyle name="Normal 3 12 6 2 8" xfId="8527" xr:uid="{00000000-0005-0000-0000-00001F340000}"/>
    <cellStyle name="Normal 3 12 6 2 8 2" xfId="26142" xr:uid="{00000000-0005-0000-0000-000020340000}"/>
    <cellStyle name="Normal 3 12 6 2 9" xfId="8528" xr:uid="{00000000-0005-0000-0000-000021340000}"/>
    <cellStyle name="Normal 3 12 6 2 9 2" xfId="26143" xr:uid="{00000000-0005-0000-0000-000022340000}"/>
    <cellStyle name="Normal 3 12 6 3" xfId="8529" xr:uid="{00000000-0005-0000-0000-000023340000}"/>
    <cellStyle name="Normal 3 12 6 3 2" xfId="26144" xr:uid="{00000000-0005-0000-0000-000024340000}"/>
    <cellStyle name="Normal 3 12 6 4" xfId="8530" xr:uid="{00000000-0005-0000-0000-000025340000}"/>
    <cellStyle name="Normal 3 12 6 4 2" xfId="26145" xr:uid="{00000000-0005-0000-0000-000026340000}"/>
    <cellStyle name="Normal 3 12 6 5" xfId="8531" xr:uid="{00000000-0005-0000-0000-000027340000}"/>
    <cellStyle name="Normal 3 12 6 5 2" xfId="26146" xr:uid="{00000000-0005-0000-0000-000028340000}"/>
    <cellStyle name="Normal 3 12 6 6" xfId="8532" xr:uid="{00000000-0005-0000-0000-000029340000}"/>
    <cellStyle name="Normal 3 12 6 6 2" xfId="26147" xr:uid="{00000000-0005-0000-0000-00002A340000}"/>
    <cellStyle name="Normal 3 12 6 7" xfId="8533" xr:uid="{00000000-0005-0000-0000-00002B340000}"/>
    <cellStyle name="Normal 3 12 6 7 2" xfId="26148" xr:uid="{00000000-0005-0000-0000-00002C340000}"/>
    <cellStyle name="Normal 3 12 6 8" xfId="8534" xr:uid="{00000000-0005-0000-0000-00002D340000}"/>
    <cellStyle name="Normal 3 12 6 8 2" xfId="26149" xr:uid="{00000000-0005-0000-0000-00002E340000}"/>
    <cellStyle name="Normal 3 12 6 9" xfId="8535" xr:uid="{00000000-0005-0000-0000-00002F340000}"/>
    <cellStyle name="Normal 3 12 6 9 2" xfId="26150" xr:uid="{00000000-0005-0000-0000-000030340000}"/>
    <cellStyle name="Normal 3 12 7" xfId="8536" xr:uid="{00000000-0005-0000-0000-000031340000}"/>
    <cellStyle name="Normal 3 12 7 10" xfId="8537" xr:uid="{00000000-0005-0000-0000-000032340000}"/>
    <cellStyle name="Normal 3 12 7 10 2" xfId="26152" xr:uid="{00000000-0005-0000-0000-000033340000}"/>
    <cellStyle name="Normal 3 12 7 11" xfId="8538" xr:uid="{00000000-0005-0000-0000-000034340000}"/>
    <cellStyle name="Normal 3 12 7 11 2" xfId="26153" xr:uid="{00000000-0005-0000-0000-000035340000}"/>
    <cellStyle name="Normal 3 12 7 12" xfId="8539" xr:uid="{00000000-0005-0000-0000-000036340000}"/>
    <cellStyle name="Normal 3 12 7 12 2" xfId="26154" xr:uid="{00000000-0005-0000-0000-000037340000}"/>
    <cellStyle name="Normal 3 12 7 13" xfId="8540" xr:uid="{00000000-0005-0000-0000-000038340000}"/>
    <cellStyle name="Normal 3 12 7 13 2" xfId="26155" xr:uid="{00000000-0005-0000-0000-000039340000}"/>
    <cellStyle name="Normal 3 12 7 14" xfId="8541" xr:uid="{00000000-0005-0000-0000-00003A340000}"/>
    <cellStyle name="Normal 3 12 7 14 2" xfId="26156" xr:uid="{00000000-0005-0000-0000-00003B340000}"/>
    <cellStyle name="Normal 3 12 7 15" xfId="8542" xr:uid="{00000000-0005-0000-0000-00003C340000}"/>
    <cellStyle name="Normal 3 12 7 15 2" xfId="26157" xr:uid="{00000000-0005-0000-0000-00003D340000}"/>
    <cellStyle name="Normal 3 12 7 16" xfId="26151" xr:uid="{00000000-0005-0000-0000-00003E340000}"/>
    <cellStyle name="Normal 3 12 7 2" xfId="8543" xr:uid="{00000000-0005-0000-0000-00003F340000}"/>
    <cellStyle name="Normal 3 12 7 2 10" xfId="8544" xr:uid="{00000000-0005-0000-0000-000040340000}"/>
    <cellStyle name="Normal 3 12 7 2 10 2" xfId="26159" xr:uid="{00000000-0005-0000-0000-000041340000}"/>
    <cellStyle name="Normal 3 12 7 2 11" xfId="8545" xr:uid="{00000000-0005-0000-0000-000042340000}"/>
    <cellStyle name="Normal 3 12 7 2 11 2" xfId="26160" xr:uid="{00000000-0005-0000-0000-000043340000}"/>
    <cellStyle name="Normal 3 12 7 2 12" xfId="8546" xr:uid="{00000000-0005-0000-0000-000044340000}"/>
    <cellStyle name="Normal 3 12 7 2 12 2" xfId="26161" xr:uid="{00000000-0005-0000-0000-000045340000}"/>
    <cellStyle name="Normal 3 12 7 2 13" xfId="8547" xr:uid="{00000000-0005-0000-0000-000046340000}"/>
    <cellStyle name="Normal 3 12 7 2 13 2" xfId="26162" xr:uid="{00000000-0005-0000-0000-000047340000}"/>
    <cellStyle name="Normal 3 12 7 2 14" xfId="8548" xr:uid="{00000000-0005-0000-0000-000048340000}"/>
    <cellStyle name="Normal 3 12 7 2 14 2" xfId="26163" xr:uid="{00000000-0005-0000-0000-000049340000}"/>
    <cellStyle name="Normal 3 12 7 2 15" xfId="26158" xr:uid="{00000000-0005-0000-0000-00004A340000}"/>
    <cellStyle name="Normal 3 12 7 2 2" xfId="8549" xr:uid="{00000000-0005-0000-0000-00004B340000}"/>
    <cellStyle name="Normal 3 12 7 2 2 2" xfId="26164" xr:uid="{00000000-0005-0000-0000-00004C340000}"/>
    <cellStyle name="Normal 3 12 7 2 3" xfId="8550" xr:uid="{00000000-0005-0000-0000-00004D340000}"/>
    <cellStyle name="Normal 3 12 7 2 3 2" xfId="26165" xr:uid="{00000000-0005-0000-0000-00004E340000}"/>
    <cellStyle name="Normal 3 12 7 2 4" xfId="8551" xr:uid="{00000000-0005-0000-0000-00004F340000}"/>
    <cellStyle name="Normal 3 12 7 2 4 2" xfId="26166" xr:uid="{00000000-0005-0000-0000-000050340000}"/>
    <cellStyle name="Normal 3 12 7 2 5" xfId="8552" xr:uid="{00000000-0005-0000-0000-000051340000}"/>
    <cellStyle name="Normal 3 12 7 2 5 2" xfId="26167" xr:uid="{00000000-0005-0000-0000-000052340000}"/>
    <cellStyle name="Normal 3 12 7 2 6" xfId="8553" xr:uid="{00000000-0005-0000-0000-000053340000}"/>
    <cellStyle name="Normal 3 12 7 2 6 2" xfId="26168" xr:uid="{00000000-0005-0000-0000-000054340000}"/>
    <cellStyle name="Normal 3 12 7 2 7" xfId="8554" xr:uid="{00000000-0005-0000-0000-000055340000}"/>
    <cellStyle name="Normal 3 12 7 2 7 2" xfId="26169" xr:uid="{00000000-0005-0000-0000-000056340000}"/>
    <cellStyle name="Normal 3 12 7 2 8" xfId="8555" xr:uid="{00000000-0005-0000-0000-000057340000}"/>
    <cellStyle name="Normal 3 12 7 2 8 2" xfId="26170" xr:uid="{00000000-0005-0000-0000-000058340000}"/>
    <cellStyle name="Normal 3 12 7 2 9" xfId="8556" xr:uid="{00000000-0005-0000-0000-000059340000}"/>
    <cellStyle name="Normal 3 12 7 2 9 2" xfId="26171" xr:uid="{00000000-0005-0000-0000-00005A340000}"/>
    <cellStyle name="Normal 3 12 7 3" xfId="8557" xr:uid="{00000000-0005-0000-0000-00005B340000}"/>
    <cellStyle name="Normal 3 12 7 3 2" xfId="26172" xr:uid="{00000000-0005-0000-0000-00005C340000}"/>
    <cellStyle name="Normal 3 12 7 4" xfId="8558" xr:uid="{00000000-0005-0000-0000-00005D340000}"/>
    <cellStyle name="Normal 3 12 7 4 2" xfId="26173" xr:uid="{00000000-0005-0000-0000-00005E340000}"/>
    <cellStyle name="Normal 3 12 7 5" xfId="8559" xr:uid="{00000000-0005-0000-0000-00005F340000}"/>
    <cellStyle name="Normal 3 12 7 5 2" xfId="26174" xr:uid="{00000000-0005-0000-0000-000060340000}"/>
    <cellStyle name="Normal 3 12 7 6" xfId="8560" xr:uid="{00000000-0005-0000-0000-000061340000}"/>
    <cellStyle name="Normal 3 12 7 6 2" xfId="26175" xr:uid="{00000000-0005-0000-0000-000062340000}"/>
    <cellStyle name="Normal 3 12 7 7" xfId="8561" xr:uid="{00000000-0005-0000-0000-000063340000}"/>
    <cellStyle name="Normal 3 12 7 7 2" xfId="26176" xr:uid="{00000000-0005-0000-0000-000064340000}"/>
    <cellStyle name="Normal 3 12 7 8" xfId="8562" xr:uid="{00000000-0005-0000-0000-000065340000}"/>
    <cellStyle name="Normal 3 12 7 8 2" xfId="26177" xr:uid="{00000000-0005-0000-0000-000066340000}"/>
    <cellStyle name="Normal 3 12 7 9" xfId="8563" xr:uid="{00000000-0005-0000-0000-000067340000}"/>
    <cellStyle name="Normal 3 12 7 9 2" xfId="26178" xr:uid="{00000000-0005-0000-0000-000068340000}"/>
    <cellStyle name="Normal 3 12 8" xfId="8564" xr:uid="{00000000-0005-0000-0000-000069340000}"/>
    <cellStyle name="Normal 3 12 8 10" xfId="8565" xr:uid="{00000000-0005-0000-0000-00006A340000}"/>
    <cellStyle name="Normal 3 12 8 10 2" xfId="26180" xr:uid="{00000000-0005-0000-0000-00006B340000}"/>
    <cellStyle name="Normal 3 12 8 11" xfId="8566" xr:uid="{00000000-0005-0000-0000-00006C340000}"/>
    <cellStyle name="Normal 3 12 8 11 2" xfId="26181" xr:uid="{00000000-0005-0000-0000-00006D340000}"/>
    <cellStyle name="Normal 3 12 8 12" xfId="8567" xr:uid="{00000000-0005-0000-0000-00006E340000}"/>
    <cellStyle name="Normal 3 12 8 12 2" xfId="26182" xr:uid="{00000000-0005-0000-0000-00006F340000}"/>
    <cellStyle name="Normal 3 12 8 13" xfId="8568" xr:uid="{00000000-0005-0000-0000-000070340000}"/>
    <cellStyle name="Normal 3 12 8 13 2" xfId="26183" xr:uid="{00000000-0005-0000-0000-000071340000}"/>
    <cellStyle name="Normal 3 12 8 14" xfId="8569" xr:uid="{00000000-0005-0000-0000-000072340000}"/>
    <cellStyle name="Normal 3 12 8 14 2" xfId="26184" xr:uid="{00000000-0005-0000-0000-000073340000}"/>
    <cellStyle name="Normal 3 12 8 15" xfId="8570" xr:uid="{00000000-0005-0000-0000-000074340000}"/>
    <cellStyle name="Normal 3 12 8 15 2" xfId="26185" xr:uid="{00000000-0005-0000-0000-000075340000}"/>
    <cellStyle name="Normal 3 12 8 16" xfId="26179" xr:uid="{00000000-0005-0000-0000-000076340000}"/>
    <cellStyle name="Normal 3 12 8 2" xfId="8571" xr:uid="{00000000-0005-0000-0000-000077340000}"/>
    <cellStyle name="Normal 3 12 8 2 10" xfId="8572" xr:uid="{00000000-0005-0000-0000-000078340000}"/>
    <cellStyle name="Normal 3 12 8 2 10 2" xfId="26187" xr:uid="{00000000-0005-0000-0000-000079340000}"/>
    <cellStyle name="Normal 3 12 8 2 11" xfId="8573" xr:uid="{00000000-0005-0000-0000-00007A340000}"/>
    <cellStyle name="Normal 3 12 8 2 11 2" xfId="26188" xr:uid="{00000000-0005-0000-0000-00007B340000}"/>
    <cellStyle name="Normal 3 12 8 2 12" xfId="8574" xr:uid="{00000000-0005-0000-0000-00007C340000}"/>
    <cellStyle name="Normal 3 12 8 2 12 2" xfId="26189" xr:uid="{00000000-0005-0000-0000-00007D340000}"/>
    <cellStyle name="Normal 3 12 8 2 13" xfId="8575" xr:uid="{00000000-0005-0000-0000-00007E340000}"/>
    <cellStyle name="Normal 3 12 8 2 13 2" xfId="26190" xr:uid="{00000000-0005-0000-0000-00007F340000}"/>
    <cellStyle name="Normal 3 12 8 2 14" xfId="8576" xr:uid="{00000000-0005-0000-0000-000080340000}"/>
    <cellStyle name="Normal 3 12 8 2 14 2" xfId="26191" xr:uid="{00000000-0005-0000-0000-000081340000}"/>
    <cellStyle name="Normal 3 12 8 2 15" xfId="26186" xr:uid="{00000000-0005-0000-0000-000082340000}"/>
    <cellStyle name="Normal 3 12 8 2 2" xfId="8577" xr:uid="{00000000-0005-0000-0000-000083340000}"/>
    <cellStyle name="Normal 3 12 8 2 2 2" xfId="26192" xr:uid="{00000000-0005-0000-0000-000084340000}"/>
    <cellStyle name="Normal 3 12 8 2 3" xfId="8578" xr:uid="{00000000-0005-0000-0000-000085340000}"/>
    <cellStyle name="Normal 3 12 8 2 3 2" xfId="26193" xr:uid="{00000000-0005-0000-0000-000086340000}"/>
    <cellStyle name="Normal 3 12 8 2 4" xfId="8579" xr:uid="{00000000-0005-0000-0000-000087340000}"/>
    <cellStyle name="Normal 3 12 8 2 4 2" xfId="26194" xr:uid="{00000000-0005-0000-0000-000088340000}"/>
    <cellStyle name="Normal 3 12 8 2 5" xfId="8580" xr:uid="{00000000-0005-0000-0000-000089340000}"/>
    <cellStyle name="Normal 3 12 8 2 5 2" xfId="26195" xr:uid="{00000000-0005-0000-0000-00008A340000}"/>
    <cellStyle name="Normal 3 12 8 2 6" xfId="8581" xr:uid="{00000000-0005-0000-0000-00008B340000}"/>
    <cellStyle name="Normal 3 12 8 2 6 2" xfId="26196" xr:uid="{00000000-0005-0000-0000-00008C340000}"/>
    <cellStyle name="Normal 3 12 8 2 7" xfId="8582" xr:uid="{00000000-0005-0000-0000-00008D340000}"/>
    <cellStyle name="Normal 3 12 8 2 7 2" xfId="26197" xr:uid="{00000000-0005-0000-0000-00008E340000}"/>
    <cellStyle name="Normal 3 12 8 2 8" xfId="8583" xr:uid="{00000000-0005-0000-0000-00008F340000}"/>
    <cellStyle name="Normal 3 12 8 2 8 2" xfId="26198" xr:uid="{00000000-0005-0000-0000-000090340000}"/>
    <cellStyle name="Normal 3 12 8 2 9" xfId="8584" xr:uid="{00000000-0005-0000-0000-000091340000}"/>
    <cellStyle name="Normal 3 12 8 2 9 2" xfId="26199" xr:uid="{00000000-0005-0000-0000-000092340000}"/>
    <cellStyle name="Normal 3 12 8 3" xfId="8585" xr:uid="{00000000-0005-0000-0000-000093340000}"/>
    <cellStyle name="Normal 3 12 8 3 2" xfId="26200" xr:uid="{00000000-0005-0000-0000-000094340000}"/>
    <cellStyle name="Normal 3 12 8 4" xfId="8586" xr:uid="{00000000-0005-0000-0000-000095340000}"/>
    <cellStyle name="Normal 3 12 8 4 2" xfId="26201" xr:uid="{00000000-0005-0000-0000-000096340000}"/>
    <cellStyle name="Normal 3 12 8 5" xfId="8587" xr:uid="{00000000-0005-0000-0000-000097340000}"/>
    <cellStyle name="Normal 3 12 8 5 2" xfId="26202" xr:uid="{00000000-0005-0000-0000-000098340000}"/>
    <cellStyle name="Normal 3 12 8 6" xfId="8588" xr:uid="{00000000-0005-0000-0000-000099340000}"/>
    <cellStyle name="Normal 3 12 8 6 2" xfId="26203" xr:uid="{00000000-0005-0000-0000-00009A340000}"/>
    <cellStyle name="Normal 3 12 8 7" xfId="8589" xr:uid="{00000000-0005-0000-0000-00009B340000}"/>
    <cellStyle name="Normal 3 12 8 7 2" xfId="26204" xr:uid="{00000000-0005-0000-0000-00009C340000}"/>
    <cellStyle name="Normal 3 12 8 8" xfId="8590" xr:uid="{00000000-0005-0000-0000-00009D340000}"/>
    <cellStyle name="Normal 3 12 8 8 2" xfId="26205" xr:uid="{00000000-0005-0000-0000-00009E340000}"/>
    <cellStyle name="Normal 3 12 8 9" xfId="8591" xr:uid="{00000000-0005-0000-0000-00009F340000}"/>
    <cellStyle name="Normal 3 12 8 9 2" xfId="26206" xr:uid="{00000000-0005-0000-0000-0000A0340000}"/>
    <cellStyle name="Normal 3 12 9" xfId="8592" xr:uid="{00000000-0005-0000-0000-0000A1340000}"/>
    <cellStyle name="Normal 3 12 9 10" xfId="8593" xr:uid="{00000000-0005-0000-0000-0000A2340000}"/>
    <cellStyle name="Normal 3 12 9 10 2" xfId="26208" xr:uid="{00000000-0005-0000-0000-0000A3340000}"/>
    <cellStyle name="Normal 3 12 9 11" xfId="8594" xr:uid="{00000000-0005-0000-0000-0000A4340000}"/>
    <cellStyle name="Normal 3 12 9 11 2" xfId="26209" xr:uid="{00000000-0005-0000-0000-0000A5340000}"/>
    <cellStyle name="Normal 3 12 9 12" xfId="8595" xr:uid="{00000000-0005-0000-0000-0000A6340000}"/>
    <cellStyle name="Normal 3 12 9 12 2" xfId="26210" xr:uid="{00000000-0005-0000-0000-0000A7340000}"/>
    <cellStyle name="Normal 3 12 9 13" xfId="8596" xr:uid="{00000000-0005-0000-0000-0000A8340000}"/>
    <cellStyle name="Normal 3 12 9 13 2" xfId="26211" xr:uid="{00000000-0005-0000-0000-0000A9340000}"/>
    <cellStyle name="Normal 3 12 9 14" xfId="8597" xr:uid="{00000000-0005-0000-0000-0000AA340000}"/>
    <cellStyle name="Normal 3 12 9 14 2" xfId="26212" xr:uid="{00000000-0005-0000-0000-0000AB340000}"/>
    <cellStyle name="Normal 3 12 9 15" xfId="26207" xr:uid="{00000000-0005-0000-0000-0000AC340000}"/>
    <cellStyle name="Normal 3 12 9 2" xfId="8598" xr:uid="{00000000-0005-0000-0000-0000AD340000}"/>
    <cellStyle name="Normal 3 12 9 2 2" xfId="26213" xr:uid="{00000000-0005-0000-0000-0000AE340000}"/>
    <cellStyle name="Normal 3 12 9 3" xfId="8599" xr:uid="{00000000-0005-0000-0000-0000AF340000}"/>
    <cellStyle name="Normal 3 12 9 3 2" xfId="26214" xr:uid="{00000000-0005-0000-0000-0000B0340000}"/>
    <cellStyle name="Normal 3 12 9 4" xfId="8600" xr:uid="{00000000-0005-0000-0000-0000B1340000}"/>
    <cellStyle name="Normal 3 12 9 4 2" xfId="26215" xr:uid="{00000000-0005-0000-0000-0000B2340000}"/>
    <cellStyle name="Normal 3 12 9 5" xfId="8601" xr:uid="{00000000-0005-0000-0000-0000B3340000}"/>
    <cellStyle name="Normal 3 12 9 5 2" xfId="26216" xr:uid="{00000000-0005-0000-0000-0000B4340000}"/>
    <cellStyle name="Normal 3 12 9 6" xfId="8602" xr:uid="{00000000-0005-0000-0000-0000B5340000}"/>
    <cellStyle name="Normal 3 12 9 6 2" xfId="26217" xr:uid="{00000000-0005-0000-0000-0000B6340000}"/>
    <cellStyle name="Normal 3 12 9 7" xfId="8603" xr:uid="{00000000-0005-0000-0000-0000B7340000}"/>
    <cellStyle name="Normal 3 12 9 7 2" xfId="26218" xr:uid="{00000000-0005-0000-0000-0000B8340000}"/>
    <cellStyle name="Normal 3 12 9 8" xfId="8604" xr:uid="{00000000-0005-0000-0000-0000B9340000}"/>
    <cellStyle name="Normal 3 12 9 8 2" xfId="26219" xr:uid="{00000000-0005-0000-0000-0000BA340000}"/>
    <cellStyle name="Normal 3 12 9 9" xfId="8605" xr:uid="{00000000-0005-0000-0000-0000BB340000}"/>
    <cellStyle name="Normal 3 12 9 9 2" xfId="26220" xr:uid="{00000000-0005-0000-0000-0000BC340000}"/>
    <cellStyle name="Normal 3 13" xfId="8606" xr:uid="{00000000-0005-0000-0000-0000BD340000}"/>
    <cellStyle name="Normal 3 13 10" xfId="8607" xr:uid="{00000000-0005-0000-0000-0000BE340000}"/>
    <cellStyle name="Normal 3 13 10 10" xfId="8608" xr:uid="{00000000-0005-0000-0000-0000BF340000}"/>
    <cellStyle name="Normal 3 13 10 10 2" xfId="26222" xr:uid="{00000000-0005-0000-0000-0000C0340000}"/>
    <cellStyle name="Normal 3 13 10 11" xfId="8609" xr:uid="{00000000-0005-0000-0000-0000C1340000}"/>
    <cellStyle name="Normal 3 13 10 11 2" xfId="26223" xr:uid="{00000000-0005-0000-0000-0000C2340000}"/>
    <cellStyle name="Normal 3 13 10 12" xfId="8610" xr:uid="{00000000-0005-0000-0000-0000C3340000}"/>
    <cellStyle name="Normal 3 13 10 12 2" xfId="26224" xr:uid="{00000000-0005-0000-0000-0000C4340000}"/>
    <cellStyle name="Normal 3 13 10 13" xfId="8611" xr:uid="{00000000-0005-0000-0000-0000C5340000}"/>
    <cellStyle name="Normal 3 13 10 13 2" xfId="26225" xr:uid="{00000000-0005-0000-0000-0000C6340000}"/>
    <cellStyle name="Normal 3 13 10 14" xfId="8612" xr:uid="{00000000-0005-0000-0000-0000C7340000}"/>
    <cellStyle name="Normal 3 13 10 14 2" xfId="26226" xr:uid="{00000000-0005-0000-0000-0000C8340000}"/>
    <cellStyle name="Normal 3 13 10 15" xfId="26221" xr:uid="{00000000-0005-0000-0000-0000C9340000}"/>
    <cellStyle name="Normal 3 13 10 2" xfId="8613" xr:uid="{00000000-0005-0000-0000-0000CA340000}"/>
    <cellStyle name="Normal 3 13 10 2 2" xfId="26227" xr:uid="{00000000-0005-0000-0000-0000CB340000}"/>
    <cellStyle name="Normal 3 13 10 3" xfId="8614" xr:uid="{00000000-0005-0000-0000-0000CC340000}"/>
    <cellStyle name="Normal 3 13 10 3 2" xfId="26228" xr:uid="{00000000-0005-0000-0000-0000CD340000}"/>
    <cellStyle name="Normal 3 13 10 4" xfId="8615" xr:uid="{00000000-0005-0000-0000-0000CE340000}"/>
    <cellStyle name="Normal 3 13 10 4 2" xfId="26229" xr:uid="{00000000-0005-0000-0000-0000CF340000}"/>
    <cellStyle name="Normal 3 13 10 5" xfId="8616" xr:uid="{00000000-0005-0000-0000-0000D0340000}"/>
    <cellStyle name="Normal 3 13 10 5 2" xfId="26230" xr:uid="{00000000-0005-0000-0000-0000D1340000}"/>
    <cellStyle name="Normal 3 13 10 6" xfId="8617" xr:uid="{00000000-0005-0000-0000-0000D2340000}"/>
    <cellStyle name="Normal 3 13 10 6 2" xfId="26231" xr:uid="{00000000-0005-0000-0000-0000D3340000}"/>
    <cellStyle name="Normal 3 13 10 7" xfId="8618" xr:uid="{00000000-0005-0000-0000-0000D4340000}"/>
    <cellStyle name="Normal 3 13 10 7 2" xfId="26232" xr:uid="{00000000-0005-0000-0000-0000D5340000}"/>
    <cellStyle name="Normal 3 13 10 8" xfId="8619" xr:uid="{00000000-0005-0000-0000-0000D6340000}"/>
    <cellStyle name="Normal 3 13 10 8 2" xfId="26233" xr:uid="{00000000-0005-0000-0000-0000D7340000}"/>
    <cellStyle name="Normal 3 13 10 9" xfId="8620" xr:uid="{00000000-0005-0000-0000-0000D8340000}"/>
    <cellStyle name="Normal 3 13 10 9 2" xfId="26234" xr:uid="{00000000-0005-0000-0000-0000D9340000}"/>
    <cellStyle name="Normal 3 13 11" xfId="8621" xr:uid="{00000000-0005-0000-0000-0000DA340000}"/>
    <cellStyle name="Normal 3 13 11 10" xfId="8622" xr:uid="{00000000-0005-0000-0000-0000DB340000}"/>
    <cellStyle name="Normal 3 13 11 10 2" xfId="26236" xr:uid="{00000000-0005-0000-0000-0000DC340000}"/>
    <cellStyle name="Normal 3 13 11 11" xfId="8623" xr:uid="{00000000-0005-0000-0000-0000DD340000}"/>
    <cellStyle name="Normal 3 13 11 11 2" xfId="26237" xr:uid="{00000000-0005-0000-0000-0000DE340000}"/>
    <cellStyle name="Normal 3 13 11 12" xfId="8624" xr:uid="{00000000-0005-0000-0000-0000DF340000}"/>
    <cellStyle name="Normal 3 13 11 12 2" xfId="26238" xr:uid="{00000000-0005-0000-0000-0000E0340000}"/>
    <cellStyle name="Normal 3 13 11 13" xfId="8625" xr:uid="{00000000-0005-0000-0000-0000E1340000}"/>
    <cellStyle name="Normal 3 13 11 13 2" xfId="26239" xr:uid="{00000000-0005-0000-0000-0000E2340000}"/>
    <cellStyle name="Normal 3 13 11 14" xfId="8626" xr:uid="{00000000-0005-0000-0000-0000E3340000}"/>
    <cellStyle name="Normal 3 13 11 14 2" xfId="26240" xr:uid="{00000000-0005-0000-0000-0000E4340000}"/>
    <cellStyle name="Normal 3 13 11 15" xfId="26235" xr:uid="{00000000-0005-0000-0000-0000E5340000}"/>
    <cellStyle name="Normal 3 13 11 2" xfId="8627" xr:uid="{00000000-0005-0000-0000-0000E6340000}"/>
    <cellStyle name="Normal 3 13 11 2 2" xfId="26241" xr:uid="{00000000-0005-0000-0000-0000E7340000}"/>
    <cellStyle name="Normal 3 13 11 3" xfId="8628" xr:uid="{00000000-0005-0000-0000-0000E8340000}"/>
    <cellStyle name="Normal 3 13 11 3 2" xfId="26242" xr:uid="{00000000-0005-0000-0000-0000E9340000}"/>
    <cellStyle name="Normal 3 13 11 4" xfId="8629" xr:uid="{00000000-0005-0000-0000-0000EA340000}"/>
    <cellStyle name="Normal 3 13 11 4 2" xfId="26243" xr:uid="{00000000-0005-0000-0000-0000EB340000}"/>
    <cellStyle name="Normal 3 13 11 5" xfId="8630" xr:uid="{00000000-0005-0000-0000-0000EC340000}"/>
    <cellStyle name="Normal 3 13 11 5 2" xfId="26244" xr:uid="{00000000-0005-0000-0000-0000ED340000}"/>
    <cellStyle name="Normal 3 13 11 6" xfId="8631" xr:uid="{00000000-0005-0000-0000-0000EE340000}"/>
    <cellStyle name="Normal 3 13 11 6 2" xfId="26245" xr:uid="{00000000-0005-0000-0000-0000EF340000}"/>
    <cellStyle name="Normal 3 13 11 7" xfId="8632" xr:uid="{00000000-0005-0000-0000-0000F0340000}"/>
    <cellStyle name="Normal 3 13 11 7 2" xfId="26246" xr:uid="{00000000-0005-0000-0000-0000F1340000}"/>
    <cellStyle name="Normal 3 13 11 8" xfId="8633" xr:uid="{00000000-0005-0000-0000-0000F2340000}"/>
    <cellStyle name="Normal 3 13 11 8 2" xfId="26247" xr:uid="{00000000-0005-0000-0000-0000F3340000}"/>
    <cellStyle name="Normal 3 13 11 9" xfId="8634" xr:uid="{00000000-0005-0000-0000-0000F4340000}"/>
    <cellStyle name="Normal 3 13 11 9 2" xfId="26248" xr:uid="{00000000-0005-0000-0000-0000F5340000}"/>
    <cellStyle name="Normal 3 13 12" xfId="8635" xr:uid="{00000000-0005-0000-0000-0000F6340000}"/>
    <cellStyle name="Normal 3 13 12 10" xfId="8636" xr:uid="{00000000-0005-0000-0000-0000F7340000}"/>
    <cellStyle name="Normal 3 13 12 10 2" xfId="26250" xr:uid="{00000000-0005-0000-0000-0000F8340000}"/>
    <cellStyle name="Normal 3 13 12 11" xfId="8637" xr:uid="{00000000-0005-0000-0000-0000F9340000}"/>
    <cellStyle name="Normal 3 13 12 11 2" xfId="26251" xr:uid="{00000000-0005-0000-0000-0000FA340000}"/>
    <cellStyle name="Normal 3 13 12 12" xfId="8638" xr:uid="{00000000-0005-0000-0000-0000FB340000}"/>
    <cellStyle name="Normal 3 13 12 12 2" xfId="26252" xr:uid="{00000000-0005-0000-0000-0000FC340000}"/>
    <cellStyle name="Normal 3 13 12 13" xfId="8639" xr:uid="{00000000-0005-0000-0000-0000FD340000}"/>
    <cellStyle name="Normal 3 13 12 13 2" xfId="26253" xr:uid="{00000000-0005-0000-0000-0000FE340000}"/>
    <cellStyle name="Normal 3 13 12 14" xfId="8640" xr:uid="{00000000-0005-0000-0000-0000FF340000}"/>
    <cellStyle name="Normal 3 13 12 14 2" xfId="26254" xr:uid="{00000000-0005-0000-0000-000000350000}"/>
    <cellStyle name="Normal 3 13 12 15" xfId="26249" xr:uid="{00000000-0005-0000-0000-000001350000}"/>
    <cellStyle name="Normal 3 13 12 2" xfId="8641" xr:uid="{00000000-0005-0000-0000-000002350000}"/>
    <cellStyle name="Normal 3 13 12 2 2" xfId="26255" xr:uid="{00000000-0005-0000-0000-000003350000}"/>
    <cellStyle name="Normal 3 13 12 3" xfId="8642" xr:uid="{00000000-0005-0000-0000-000004350000}"/>
    <cellStyle name="Normal 3 13 12 3 2" xfId="26256" xr:uid="{00000000-0005-0000-0000-000005350000}"/>
    <cellStyle name="Normal 3 13 12 4" xfId="8643" xr:uid="{00000000-0005-0000-0000-000006350000}"/>
    <cellStyle name="Normal 3 13 12 4 2" xfId="26257" xr:uid="{00000000-0005-0000-0000-000007350000}"/>
    <cellStyle name="Normal 3 13 12 5" xfId="8644" xr:uid="{00000000-0005-0000-0000-000008350000}"/>
    <cellStyle name="Normal 3 13 12 5 2" xfId="26258" xr:uid="{00000000-0005-0000-0000-000009350000}"/>
    <cellStyle name="Normal 3 13 12 6" xfId="8645" xr:uid="{00000000-0005-0000-0000-00000A350000}"/>
    <cellStyle name="Normal 3 13 12 6 2" xfId="26259" xr:uid="{00000000-0005-0000-0000-00000B350000}"/>
    <cellStyle name="Normal 3 13 12 7" xfId="8646" xr:uid="{00000000-0005-0000-0000-00000C350000}"/>
    <cellStyle name="Normal 3 13 12 7 2" xfId="26260" xr:uid="{00000000-0005-0000-0000-00000D350000}"/>
    <cellStyle name="Normal 3 13 12 8" xfId="8647" xr:uid="{00000000-0005-0000-0000-00000E350000}"/>
    <cellStyle name="Normal 3 13 12 8 2" xfId="26261" xr:uid="{00000000-0005-0000-0000-00000F350000}"/>
    <cellStyle name="Normal 3 13 12 9" xfId="8648" xr:uid="{00000000-0005-0000-0000-000010350000}"/>
    <cellStyle name="Normal 3 13 12 9 2" xfId="26262" xr:uid="{00000000-0005-0000-0000-000011350000}"/>
    <cellStyle name="Normal 3 13 13" xfId="8649" xr:uid="{00000000-0005-0000-0000-000012350000}"/>
    <cellStyle name="Normal 3 13 13 10" xfId="8650" xr:uid="{00000000-0005-0000-0000-000013350000}"/>
    <cellStyle name="Normal 3 13 13 10 2" xfId="26264" xr:uid="{00000000-0005-0000-0000-000014350000}"/>
    <cellStyle name="Normal 3 13 13 11" xfId="8651" xr:uid="{00000000-0005-0000-0000-000015350000}"/>
    <cellStyle name="Normal 3 13 13 11 2" xfId="26265" xr:uid="{00000000-0005-0000-0000-000016350000}"/>
    <cellStyle name="Normal 3 13 13 12" xfId="8652" xr:uid="{00000000-0005-0000-0000-000017350000}"/>
    <cellStyle name="Normal 3 13 13 12 2" xfId="26266" xr:uid="{00000000-0005-0000-0000-000018350000}"/>
    <cellStyle name="Normal 3 13 13 13" xfId="8653" xr:uid="{00000000-0005-0000-0000-000019350000}"/>
    <cellStyle name="Normal 3 13 13 13 2" xfId="26267" xr:uid="{00000000-0005-0000-0000-00001A350000}"/>
    <cellStyle name="Normal 3 13 13 14" xfId="8654" xr:uid="{00000000-0005-0000-0000-00001B350000}"/>
    <cellStyle name="Normal 3 13 13 14 2" xfId="26268" xr:uid="{00000000-0005-0000-0000-00001C350000}"/>
    <cellStyle name="Normal 3 13 13 15" xfId="26263" xr:uid="{00000000-0005-0000-0000-00001D350000}"/>
    <cellStyle name="Normal 3 13 13 2" xfId="8655" xr:uid="{00000000-0005-0000-0000-00001E350000}"/>
    <cellStyle name="Normal 3 13 13 2 2" xfId="26269" xr:uid="{00000000-0005-0000-0000-00001F350000}"/>
    <cellStyle name="Normal 3 13 13 3" xfId="8656" xr:uid="{00000000-0005-0000-0000-000020350000}"/>
    <cellStyle name="Normal 3 13 13 3 2" xfId="26270" xr:uid="{00000000-0005-0000-0000-000021350000}"/>
    <cellStyle name="Normal 3 13 13 4" xfId="8657" xr:uid="{00000000-0005-0000-0000-000022350000}"/>
    <cellStyle name="Normal 3 13 13 4 2" xfId="26271" xr:uid="{00000000-0005-0000-0000-000023350000}"/>
    <cellStyle name="Normal 3 13 13 5" xfId="8658" xr:uid="{00000000-0005-0000-0000-000024350000}"/>
    <cellStyle name="Normal 3 13 13 5 2" xfId="26272" xr:uid="{00000000-0005-0000-0000-000025350000}"/>
    <cellStyle name="Normal 3 13 13 6" xfId="8659" xr:uid="{00000000-0005-0000-0000-000026350000}"/>
    <cellStyle name="Normal 3 13 13 6 2" xfId="26273" xr:uid="{00000000-0005-0000-0000-000027350000}"/>
    <cellStyle name="Normal 3 13 13 7" xfId="8660" xr:uid="{00000000-0005-0000-0000-000028350000}"/>
    <cellStyle name="Normal 3 13 13 7 2" xfId="26274" xr:uid="{00000000-0005-0000-0000-000029350000}"/>
    <cellStyle name="Normal 3 13 13 8" xfId="8661" xr:uid="{00000000-0005-0000-0000-00002A350000}"/>
    <cellStyle name="Normal 3 13 13 8 2" xfId="26275" xr:uid="{00000000-0005-0000-0000-00002B350000}"/>
    <cellStyle name="Normal 3 13 13 9" xfId="8662" xr:uid="{00000000-0005-0000-0000-00002C350000}"/>
    <cellStyle name="Normal 3 13 13 9 2" xfId="26276" xr:uid="{00000000-0005-0000-0000-00002D350000}"/>
    <cellStyle name="Normal 3 13 14" xfId="8663" xr:uid="{00000000-0005-0000-0000-00002E350000}"/>
    <cellStyle name="Normal 3 13 14 10" xfId="8664" xr:uid="{00000000-0005-0000-0000-00002F350000}"/>
    <cellStyle name="Normal 3 13 14 10 2" xfId="26278" xr:uid="{00000000-0005-0000-0000-000030350000}"/>
    <cellStyle name="Normal 3 13 14 11" xfId="8665" xr:uid="{00000000-0005-0000-0000-000031350000}"/>
    <cellStyle name="Normal 3 13 14 11 2" xfId="26279" xr:uid="{00000000-0005-0000-0000-000032350000}"/>
    <cellStyle name="Normal 3 13 14 12" xfId="8666" xr:uid="{00000000-0005-0000-0000-000033350000}"/>
    <cellStyle name="Normal 3 13 14 12 2" xfId="26280" xr:uid="{00000000-0005-0000-0000-000034350000}"/>
    <cellStyle name="Normal 3 13 14 13" xfId="8667" xr:uid="{00000000-0005-0000-0000-000035350000}"/>
    <cellStyle name="Normal 3 13 14 13 2" xfId="26281" xr:uid="{00000000-0005-0000-0000-000036350000}"/>
    <cellStyle name="Normal 3 13 14 14" xfId="8668" xr:uid="{00000000-0005-0000-0000-000037350000}"/>
    <cellStyle name="Normal 3 13 14 14 2" xfId="26282" xr:uid="{00000000-0005-0000-0000-000038350000}"/>
    <cellStyle name="Normal 3 13 14 15" xfId="26277" xr:uid="{00000000-0005-0000-0000-000039350000}"/>
    <cellStyle name="Normal 3 13 14 2" xfId="8669" xr:uid="{00000000-0005-0000-0000-00003A350000}"/>
    <cellStyle name="Normal 3 13 14 2 2" xfId="26283" xr:uid="{00000000-0005-0000-0000-00003B350000}"/>
    <cellStyle name="Normal 3 13 14 3" xfId="8670" xr:uid="{00000000-0005-0000-0000-00003C350000}"/>
    <cellStyle name="Normal 3 13 14 3 2" xfId="26284" xr:uid="{00000000-0005-0000-0000-00003D350000}"/>
    <cellStyle name="Normal 3 13 14 4" xfId="8671" xr:uid="{00000000-0005-0000-0000-00003E350000}"/>
    <cellStyle name="Normal 3 13 14 4 2" xfId="26285" xr:uid="{00000000-0005-0000-0000-00003F350000}"/>
    <cellStyle name="Normal 3 13 14 5" xfId="8672" xr:uid="{00000000-0005-0000-0000-000040350000}"/>
    <cellStyle name="Normal 3 13 14 5 2" xfId="26286" xr:uid="{00000000-0005-0000-0000-000041350000}"/>
    <cellStyle name="Normal 3 13 14 6" xfId="8673" xr:uid="{00000000-0005-0000-0000-000042350000}"/>
    <cellStyle name="Normal 3 13 14 6 2" xfId="26287" xr:uid="{00000000-0005-0000-0000-000043350000}"/>
    <cellStyle name="Normal 3 13 14 7" xfId="8674" xr:uid="{00000000-0005-0000-0000-000044350000}"/>
    <cellStyle name="Normal 3 13 14 7 2" xfId="26288" xr:uid="{00000000-0005-0000-0000-000045350000}"/>
    <cellStyle name="Normal 3 13 14 8" xfId="8675" xr:uid="{00000000-0005-0000-0000-000046350000}"/>
    <cellStyle name="Normal 3 13 14 8 2" xfId="26289" xr:uid="{00000000-0005-0000-0000-000047350000}"/>
    <cellStyle name="Normal 3 13 14 9" xfId="8676" xr:uid="{00000000-0005-0000-0000-000048350000}"/>
    <cellStyle name="Normal 3 13 14 9 2" xfId="26290" xr:uid="{00000000-0005-0000-0000-000049350000}"/>
    <cellStyle name="Normal 3 13 15" xfId="8677" xr:uid="{00000000-0005-0000-0000-00004A350000}"/>
    <cellStyle name="Normal 3 13 16" xfId="8678" xr:uid="{00000000-0005-0000-0000-00004B350000}"/>
    <cellStyle name="Normal 3 13 17" xfId="8679" xr:uid="{00000000-0005-0000-0000-00004C350000}"/>
    <cellStyle name="Normal 3 13 17 10" xfId="8680" xr:uid="{00000000-0005-0000-0000-00004D350000}"/>
    <cellStyle name="Normal 3 13 17 10 2" xfId="26292" xr:uid="{00000000-0005-0000-0000-00004E350000}"/>
    <cellStyle name="Normal 3 13 17 11" xfId="8681" xr:uid="{00000000-0005-0000-0000-00004F350000}"/>
    <cellStyle name="Normal 3 13 17 11 2" xfId="26293" xr:uid="{00000000-0005-0000-0000-000050350000}"/>
    <cellStyle name="Normal 3 13 17 12" xfId="8682" xr:uid="{00000000-0005-0000-0000-000051350000}"/>
    <cellStyle name="Normal 3 13 17 12 2" xfId="26294" xr:uid="{00000000-0005-0000-0000-000052350000}"/>
    <cellStyle name="Normal 3 13 17 13" xfId="8683" xr:uid="{00000000-0005-0000-0000-000053350000}"/>
    <cellStyle name="Normal 3 13 17 13 2" xfId="26295" xr:uid="{00000000-0005-0000-0000-000054350000}"/>
    <cellStyle name="Normal 3 13 17 14" xfId="8684" xr:uid="{00000000-0005-0000-0000-000055350000}"/>
    <cellStyle name="Normal 3 13 17 14 2" xfId="26296" xr:uid="{00000000-0005-0000-0000-000056350000}"/>
    <cellStyle name="Normal 3 13 17 15" xfId="26291" xr:uid="{00000000-0005-0000-0000-000057350000}"/>
    <cellStyle name="Normal 3 13 17 2" xfId="8685" xr:uid="{00000000-0005-0000-0000-000058350000}"/>
    <cellStyle name="Normal 3 13 17 2 2" xfId="26297" xr:uid="{00000000-0005-0000-0000-000059350000}"/>
    <cellStyle name="Normal 3 13 17 3" xfId="8686" xr:uid="{00000000-0005-0000-0000-00005A350000}"/>
    <cellStyle name="Normal 3 13 17 3 2" xfId="26298" xr:uid="{00000000-0005-0000-0000-00005B350000}"/>
    <cellStyle name="Normal 3 13 17 4" xfId="8687" xr:uid="{00000000-0005-0000-0000-00005C350000}"/>
    <cellStyle name="Normal 3 13 17 4 2" xfId="26299" xr:uid="{00000000-0005-0000-0000-00005D350000}"/>
    <cellStyle name="Normal 3 13 17 5" xfId="8688" xr:uid="{00000000-0005-0000-0000-00005E350000}"/>
    <cellStyle name="Normal 3 13 17 5 2" xfId="26300" xr:uid="{00000000-0005-0000-0000-00005F350000}"/>
    <cellStyle name="Normal 3 13 17 6" xfId="8689" xr:uid="{00000000-0005-0000-0000-000060350000}"/>
    <cellStyle name="Normal 3 13 17 6 2" xfId="26301" xr:uid="{00000000-0005-0000-0000-000061350000}"/>
    <cellStyle name="Normal 3 13 17 7" xfId="8690" xr:uid="{00000000-0005-0000-0000-000062350000}"/>
    <cellStyle name="Normal 3 13 17 7 2" xfId="26302" xr:uid="{00000000-0005-0000-0000-000063350000}"/>
    <cellStyle name="Normal 3 13 17 8" xfId="8691" xr:uid="{00000000-0005-0000-0000-000064350000}"/>
    <cellStyle name="Normal 3 13 17 8 2" xfId="26303" xr:uid="{00000000-0005-0000-0000-000065350000}"/>
    <cellStyle name="Normal 3 13 17 9" xfId="8692" xr:uid="{00000000-0005-0000-0000-000066350000}"/>
    <cellStyle name="Normal 3 13 17 9 2" xfId="26304" xr:uid="{00000000-0005-0000-0000-000067350000}"/>
    <cellStyle name="Normal 3 13 18" xfId="8693" xr:uid="{00000000-0005-0000-0000-000068350000}"/>
    <cellStyle name="Normal 3 13 18 10" xfId="8694" xr:uid="{00000000-0005-0000-0000-000069350000}"/>
    <cellStyle name="Normal 3 13 18 10 2" xfId="26306" xr:uid="{00000000-0005-0000-0000-00006A350000}"/>
    <cellStyle name="Normal 3 13 18 11" xfId="8695" xr:uid="{00000000-0005-0000-0000-00006B350000}"/>
    <cellStyle name="Normal 3 13 18 11 2" xfId="26307" xr:uid="{00000000-0005-0000-0000-00006C350000}"/>
    <cellStyle name="Normal 3 13 18 12" xfId="8696" xr:uid="{00000000-0005-0000-0000-00006D350000}"/>
    <cellStyle name="Normal 3 13 18 12 2" xfId="26308" xr:uid="{00000000-0005-0000-0000-00006E350000}"/>
    <cellStyle name="Normal 3 13 18 13" xfId="8697" xr:uid="{00000000-0005-0000-0000-00006F350000}"/>
    <cellStyle name="Normal 3 13 18 13 2" xfId="26309" xr:uid="{00000000-0005-0000-0000-000070350000}"/>
    <cellStyle name="Normal 3 13 18 14" xfId="8698" xr:uid="{00000000-0005-0000-0000-000071350000}"/>
    <cellStyle name="Normal 3 13 18 14 2" xfId="26310" xr:uid="{00000000-0005-0000-0000-000072350000}"/>
    <cellStyle name="Normal 3 13 18 15" xfId="26305" xr:uid="{00000000-0005-0000-0000-000073350000}"/>
    <cellStyle name="Normal 3 13 18 2" xfId="8699" xr:uid="{00000000-0005-0000-0000-000074350000}"/>
    <cellStyle name="Normal 3 13 18 2 2" xfId="26311" xr:uid="{00000000-0005-0000-0000-000075350000}"/>
    <cellStyle name="Normal 3 13 18 3" xfId="8700" xr:uid="{00000000-0005-0000-0000-000076350000}"/>
    <cellStyle name="Normal 3 13 18 3 2" xfId="26312" xr:uid="{00000000-0005-0000-0000-000077350000}"/>
    <cellStyle name="Normal 3 13 18 4" xfId="8701" xr:uid="{00000000-0005-0000-0000-000078350000}"/>
    <cellStyle name="Normal 3 13 18 4 2" xfId="26313" xr:uid="{00000000-0005-0000-0000-000079350000}"/>
    <cellStyle name="Normal 3 13 18 5" xfId="8702" xr:uid="{00000000-0005-0000-0000-00007A350000}"/>
    <cellStyle name="Normal 3 13 18 5 2" xfId="26314" xr:uid="{00000000-0005-0000-0000-00007B350000}"/>
    <cellStyle name="Normal 3 13 18 6" xfId="8703" xr:uid="{00000000-0005-0000-0000-00007C350000}"/>
    <cellStyle name="Normal 3 13 18 6 2" xfId="26315" xr:uid="{00000000-0005-0000-0000-00007D350000}"/>
    <cellStyle name="Normal 3 13 18 7" xfId="8704" xr:uid="{00000000-0005-0000-0000-00007E350000}"/>
    <cellStyle name="Normal 3 13 18 7 2" xfId="26316" xr:uid="{00000000-0005-0000-0000-00007F350000}"/>
    <cellStyle name="Normal 3 13 18 8" xfId="8705" xr:uid="{00000000-0005-0000-0000-000080350000}"/>
    <cellStyle name="Normal 3 13 18 8 2" xfId="26317" xr:uid="{00000000-0005-0000-0000-000081350000}"/>
    <cellStyle name="Normal 3 13 18 9" xfId="8706" xr:uid="{00000000-0005-0000-0000-000082350000}"/>
    <cellStyle name="Normal 3 13 18 9 2" xfId="26318" xr:uid="{00000000-0005-0000-0000-000083350000}"/>
    <cellStyle name="Normal 3 13 2" xfId="8707" xr:uid="{00000000-0005-0000-0000-000084350000}"/>
    <cellStyle name="Normal 3 13 2 10" xfId="8708" xr:uid="{00000000-0005-0000-0000-000085350000}"/>
    <cellStyle name="Normal 3 13 2 10 2" xfId="26320" xr:uid="{00000000-0005-0000-0000-000086350000}"/>
    <cellStyle name="Normal 3 13 2 11" xfId="8709" xr:uid="{00000000-0005-0000-0000-000087350000}"/>
    <cellStyle name="Normal 3 13 2 11 2" xfId="26321" xr:uid="{00000000-0005-0000-0000-000088350000}"/>
    <cellStyle name="Normal 3 13 2 12" xfId="8710" xr:uid="{00000000-0005-0000-0000-000089350000}"/>
    <cellStyle name="Normal 3 13 2 12 2" xfId="26322" xr:uid="{00000000-0005-0000-0000-00008A350000}"/>
    <cellStyle name="Normal 3 13 2 13" xfId="8711" xr:uid="{00000000-0005-0000-0000-00008B350000}"/>
    <cellStyle name="Normal 3 13 2 13 2" xfId="26323" xr:uid="{00000000-0005-0000-0000-00008C350000}"/>
    <cellStyle name="Normal 3 13 2 14" xfId="8712" xr:uid="{00000000-0005-0000-0000-00008D350000}"/>
    <cellStyle name="Normal 3 13 2 14 2" xfId="26324" xr:uid="{00000000-0005-0000-0000-00008E350000}"/>
    <cellStyle name="Normal 3 13 2 15" xfId="8713" xr:uid="{00000000-0005-0000-0000-00008F350000}"/>
    <cellStyle name="Normal 3 13 2 15 2" xfId="26325" xr:uid="{00000000-0005-0000-0000-000090350000}"/>
    <cellStyle name="Normal 3 13 2 16" xfId="8714" xr:uid="{00000000-0005-0000-0000-000091350000}"/>
    <cellStyle name="Normal 3 13 2 16 2" xfId="26326" xr:uid="{00000000-0005-0000-0000-000092350000}"/>
    <cellStyle name="Normal 3 13 2 17" xfId="8715" xr:uid="{00000000-0005-0000-0000-000093350000}"/>
    <cellStyle name="Normal 3 13 2 17 2" xfId="26327" xr:uid="{00000000-0005-0000-0000-000094350000}"/>
    <cellStyle name="Normal 3 13 2 18" xfId="26319" xr:uid="{00000000-0005-0000-0000-000095350000}"/>
    <cellStyle name="Normal 3 13 2 2" xfId="8716" xr:uid="{00000000-0005-0000-0000-000096350000}"/>
    <cellStyle name="Normal 3 13 2 3" xfId="8717" xr:uid="{00000000-0005-0000-0000-000097350000}"/>
    <cellStyle name="Normal 3 13 2 4" xfId="8718" xr:uid="{00000000-0005-0000-0000-000098350000}"/>
    <cellStyle name="Normal 3 13 2 5" xfId="8719" xr:uid="{00000000-0005-0000-0000-000099350000}"/>
    <cellStyle name="Normal 3 13 2 5 2" xfId="26328" xr:uid="{00000000-0005-0000-0000-00009A350000}"/>
    <cellStyle name="Normal 3 13 2 6" xfId="8720" xr:uid="{00000000-0005-0000-0000-00009B350000}"/>
    <cellStyle name="Normal 3 13 2 6 2" xfId="26329" xr:uid="{00000000-0005-0000-0000-00009C350000}"/>
    <cellStyle name="Normal 3 13 2 7" xfId="8721" xr:uid="{00000000-0005-0000-0000-00009D350000}"/>
    <cellStyle name="Normal 3 13 2 7 2" xfId="26330" xr:uid="{00000000-0005-0000-0000-00009E350000}"/>
    <cellStyle name="Normal 3 13 2 8" xfId="8722" xr:uid="{00000000-0005-0000-0000-00009F350000}"/>
    <cellStyle name="Normal 3 13 2 8 2" xfId="26331" xr:uid="{00000000-0005-0000-0000-0000A0350000}"/>
    <cellStyle name="Normal 3 13 2 9" xfId="8723" xr:uid="{00000000-0005-0000-0000-0000A1350000}"/>
    <cellStyle name="Normal 3 13 2 9 2" xfId="26332" xr:uid="{00000000-0005-0000-0000-0000A2350000}"/>
    <cellStyle name="Normal 3 13 3" xfId="8724" xr:uid="{00000000-0005-0000-0000-0000A3350000}"/>
    <cellStyle name="Normal 3 13 4" xfId="8725" xr:uid="{00000000-0005-0000-0000-0000A4350000}"/>
    <cellStyle name="Normal 3 13 5" xfId="8726" xr:uid="{00000000-0005-0000-0000-0000A5350000}"/>
    <cellStyle name="Normal 3 13 6" xfId="8727" xr:uid="{00000000-0005-0000-0000-0000A6350000}"/>
    <cellStyle name="Normal 3 13 6 10" xfId="8728" xr:uid="{00000000-0005-0000-0000-0000A7350000}"/>
    <cellStyle name="Normal 3 13 6 10 2" xfId="26334" xr:uid="{00000000-0005-0000-0000-0000A8350000}"/>
    <cellStyle name="Normal 3 13 6 11" xfId="8729" xr:uid="{00000000-0005-0000-0000-0000A9350000}"/>
    <cellStyle name="Normal 3 13 6 11 2" xfId="26335" xr:uid="{00000000-0005-0000-0000-0000AA350000}"/>
    <cellStyle name="Normal 3 13 6 12" xfId="8730" xr:uid="{00000000-0005-0000-0000-0000AB350000}"/>
    <cellStyle name="Normal 3 13 6 12 2" xfId="26336" xr:uid="{00000000-0005-0000-0000-0000AC350000}"/>
    <cellStyle name="Normal 3 13 6 13" xfId="8731" xr:uid="{00000000-0005-0000-0000-0000AD350000}"/>
    <cellStyle name="Normal 3 13 6 13 2" xfId="26337" xr:uid="{00000000-0005-0000-0000-0000AE350000}"/>
    <cellStyle name="Normal 3 13 6 14" xfId="8732" xr:uid="{00000000-0005-0000-0000-0000AF350000}"/>
    <cellStyle name="Normal 3 13 6 14 2" xfId="26338" xr:uid="{00000000-0005-0000-0000-0000B0350000}"/>
    <cellStyle name="Normal 3 13 6 15" xfId="8733" xr:uid="{00000000-0005-0000-0000-0000B1350000}"/>
    <cellStyle name="Normal 3 13 6 15 2" xfId="26339" xr:uid="{00000000-0005-0000-0000-0000B2350000}"/>
    <cellStyle name="Normal 3 13 6 16" xfId="26333" xr:uid="{00000000-0005-0000-0000-0000B3350000}"/>
    <cellStyle name="Normal 3 13 6 2" xfId="8734" xr:uid="{00000000-0005-0000-0000-0000B4350000}"/>
    <cellStyle name="Normal 3 13 6 2 10" xfId="8735" xr:uid="{00000000-0005-0000-0000-0000B5350000}"/>
    <cellStyle name="Normal 3 13 6 2 10 2" xfId="26341" xr:uid="{00000000-0005-0000-0000-0000B6350000}"/>
    <cellStyle name="Normal 3 13 6 2 11" xfId="8736" xr:uid="{00000000-0005-0000-0000-0000B7350000}"/>
    <cellStyle name="Normal 3 13 6 2 11 2" xfId="26342" xr:uid="{00000000-0005-0000-0000-0000B8350000}"/>
    <cellStyle name="Normal 3 13 6 2 12" xfId="8737" xr:uid="{00000000-0005-0000-0000-0000B9350000}"/>
    <cellStyle name="Normal 3 13 6 2 12 2" xfId="26343" xr:uid="{00000000-0005-0000-0000-0000BA350000}"/>
    <cellStyle name="Normal 3 13 6 2 13" xfId="8738" xr:uid="{00000000-0005-0000-0000-0000BB350000}"/>
    <cellStyle name="Normal 3 13 6 2 13 2" xfId="26344" xr:uid="{00000000-0005-0000-0000-0000BC350000}"/>
    <cellStyle name="Normal 3 13 6 2 14" xfId="8739" xr:uid="{00000000-0005-0000-0000-0000BD350000}"/>
    <cellStyle name="Normal 3 13 6 2 14 2" xfId="26345" xr:uid="{00000000-0005-0000-0000-0000BE350000}"/>
    <cellStyle name="Normal 3 13 6 2 15" xfId="26340" xr:uid="{00000000-0005-0000-0000-0000BF350000}"/>
    <cellStyle name="Normal 3 13 6 2 2" xfId="8740" xr:uid="{00000000-0005-0000-0000-0000C0350000}"/>
    <cellStyle name="Normal 3 13 6 2 2 2" xfId="26346" xr:uid="{00000000-0005-0000-0000-0000C1350000}"/>
    <cellStyle name="Normal 3 13 6 2 3" xfId="8741" xr:uid="{00000000-0005-0000-0000-0000C2350000}"/>
    <cellStyle name="Normal 3 13 6 2 3 2" xfId="26347" xr:uid="{00000000-0005-0000-0000-0000C3350000}"/>
    <cellStyle name="Normal 3 13 6 2 4" xfId="8742" xr:uid="{00000000-0005-0000-0000-0000C4350000}"/>
    <cellStyle name="Normal 3 13 6 2 4 2" xfId="26348" xr:uid="{00000000-0005-0000-0000-0000C5350000}"/>
    <cellStyle name="Normal 3 13 6 2 5" xfId="8743" xr:uid="{00000000-0005-0000-0000-0000C6350000}"/>
    <cellStyle name="Normal 3 13 6 2 5 2" xfId="26349" xr:uid="{00000000-0005-0000-0000-0000C7350000}"/>
    <cellStyle name="Normal 3 13 6 2 6" xfId="8744" xr:uid="{00000000-0005-0000-0000-0000C8350000}"/>
    <cellStyle name="Normal 3 13 6 2 6 2" xfId="26350" xr:uid="{00000000-0005-0000-0000-0000C9350000}"/>
    <cellStyle name="Normal 3 13 6 2 7" xfId="8745" xr:uid="{00000000-0005-0000-0000-0000CA350000}"/>
    <cellStyle name="Normal 3 13 6 2 7 2" xfId="26351" xr:uid="{00000000-0005-0000-0000-0000CB350000}"/>
    <cellStyle name="Normal 3 13 6 2 8" xfId="8746" xr:uid="{00000000-0005-0000-0000-0000CC350000}"/>
    <cellStyle name="Normal 3 13 6 2 8 2" xfId="26352" xr:uid="{00000000-0005-0000-0000-0000CD350000}"/>
    <cellStyle name="Normal 3 13 6 2 9" xfId="8747" xr:uid="{00000000-0005-0000-0000-0000CE350000}"/>
    <cellStyle name="Normal 3 13 6 2 9 2" xfId="26353" xr:uid="{00000000-0005-0000-0000-0000CF350000}"/>
    <cellStyle name="Normal 3 13 6 3" xfId="8748" xr:uid="{00000000-0005-0000-0000-0000D0350000}"/>
    <cellStyle name="Normal 3 13 6 3 2" xfId="26354" xr:uid="{00000000-0005-0000-0000-0000D1350000}"/>
    <cellStyle name="Normal 3 13 6 4" xfId="8749" xr:uid="{00000000-0005-0000-0000-0000D2350000}"/>
    <cellStyle name="Normal 3 13 6 4 2" xfId="26355" xr:uid="{00000000-0005-0000-0000-0000D3350000}"/>
    <cellStyle name="Normal 3 13 6 5" xfId="8750" xr:uid="{00000000-0005-0000-0000-0000D4350000}"/>
    <cellStyle name="Normal 3 13 6 5 2" xfId="26356" xr:uid="{00000000-0005-0000-0000-0000D5350000}"/>
    <cellStyle name="Normal 3 13 6 6" xfId="8751" xr:uid="{00000000-0005-0000-0000-0000D6350000}"/>
    <cellStyle name="Normal 3 13 6 6 2" xfId="26357" xr:uid="{00000000-0005-0000-0000-0000D7350000}"/>
    <cellStyle name="Normal 3 13 6 7" xfId="8752" xr:uid="{00000000-0005-0000-0000-0000D8350000}"/>
    <cellStyle name="Normal 3 13 6 7 2" xfId="26358" xr:uid="{00000000-0005-0000-0000-0000D9350000}"/>
    <cellStyle name="Normal 3 13 6 8" xfId="8753" xr:uid="{00000000-0005-0000-0000-0000DA350000}"/>
    <cellStyle name="Normal 3 13 6 8 2" xfId="26359" xr:uid="{00000000-0005-0000-0000-0000DB350000}"/>
    <cellStyle name="Normal 3 13 6 9" xfId="8754" xr:uid="{00000000-0005-0000-0000-0000DC350000}"/>
    <cellStyle name="Normal 3 13 6 9 2" xfId="26360" xr:uid="{00000000-0005-0000-0000-0000DD350000}"/>
    <cellStyle name="Normal 3 13 7" xfId="8755" xr:uid="{00000000-0005-0000-0000-0000DE350000}"/>
    <cellStyle name="Normal 3 13 7 10" xfId="8756" xr:uid="{00000000-0005-0000-0000-0000DF350000}"/>
    <cellStyle name="Normal 3 13 7 10 2" xfId="26362" xr:uid="{00000000-0005-0000-0000-0000E0350000}"/>
    <cellStyle name="Normal 3 13 7 11" xfId="8757" xr:uid="{00000000-0005-0000-0000-0000E1350000}"/>
    <cellStyle name="Normal 3 13 7 11 2" xfId="26363" xr:uid="{00000000-0005-0000-0000-0000E2350000}"/>
    <cellStyle name="Normal 3 13 7 12" xfId="8758" xr:uid="{00000000-0005-0000-0000-0000E3350000}"/>
    <cellStyle name="Normal 3 13 7 12 2" xfId="26364" xr:uid="{00000000-0005-0000-0000-0000E4350000}"/>
    <cellStyle name="Normal 3 13 7 13" xfId="8759" xr:uid="{00000000-0005-0000-0000-0000E5350000}"/>
    <cellStyle name="Normal 3 13 7 13 2" xfId="26365" xr:uid="{00000000-0005-0000-0000-0000E6350000}"/>
    <cellStyle name="Normal 3 13 7 14" xfId="8760" xr:uid="{00000000-0005-0000-0000-0000E7350000}"/>
    <cellStyle name="Normal 3 13 7 14 2" xfId="26366" xr:uid="{00000000-0005-0000-0000-0000E8350000}"/>
    <cellStyle name="Normal 3 13 7 15" xfId="8761" xr:uid="{00000000-0005-0000-0000-0000E9350000}"/>
    <cellStyle name="Normal 3 13 7 15 2" xfId="26367" xr:uid="{00000000-0005-0000-0000-0000EA350000}"/>
    <cellStyle name="Normal 3 13 7 16" xfId="26361" xr:uid="{00000000-0005-0000-0000-0000EB350000}"/>
    <cellStyle name="Normal 3 13 7 2" xfId="8762" xr:uid="{00000000-0005-0000-0000-0000EC350000}"/>
    <cellStyle name="Normal 3 13 7 2 10" xfId="8763" xr:uid="{00000000-0005-0000-0000-0000ED350000}"/>
    <cellStyle name="Normal 3 13 7 2 10 2" xfId="26369" xr:uid="{00000000-0005-0000-0000-0000EE350000}"/>
    <cellStyle name="Normal 3 13 7 2 11" xfId="8764" xr:uid="{00000000-0005-0000-0000-0000EF350000}"/>
    <cellStyle name="Normal 3 13 7 2 11 2" xfId="26370" xr:uid="{00000000-0005-0000-0000-0000F0350000}"/>
    <cellStyle name="Normal 3 13 7 2 12" xfId="8765" xr:uid="{00000000-0005-0000-0000-0000F1350000}"/>
    <cellStyle name="Normal 3 13 7 2 12 2" xfId="26371" xr:uid="{00000000-0005-0000-0000-0000F2350000}"/>
    <cellStyle name="Normal 3 13 7 2 13" xfId="8766" xr:uid="{00000000-0005-0000-0000-0000F3350000}"/>
    <cellStyle name="Normal 3 13 7 2 13 2" xfId="26372" xr:uid="{00000000-0005-0000-0000-0000F4350000}"/>
    <cellStyle name="Normal 3 13 7 2 14" xfId="8767" xr:uid="{00000000-0005-0000-0000-0000F5350000}"/>
    <cellStyle name="Normal 3 13 7 2 14 2" xfId="26373" xr:uid="{00000000-0005-0000-0000-0000F6350000}"/>
    <cellStyle name="Normal 3 13 7 2 15" xfId="26368" xr:uid="{00000000-0005-0000-0000-0000F7350000}"/>
    <cellStyle name="Normal 3 13 7 2 2" xfId="8768" xr:uid="{00000000-0005-0000-0000-0000F8350000}"/>
    <cellStyle name="Normal 3 13 7 2 2 2" xfId="26374" xr:uid="{00000000-0005-0000-0000-0000F9350000}"/>
    <cellStyle name="Normal 3 13 7 2 3" xfId="8769" xr:uid="{00000000-0005-0000-0000-0000FA350000}"/>
    <cellStyle name="Normal 3 13 7 2 3 2" xfId="26375" xr:uid="{00000000-0005-0000-0000-0000FB350000}"/>
    <cellStyle name="Normal 3 13 7 2 4" xfId="8770" xr:uid="{00000000-0005-0000-0000-0000FC350000}"/>
    <cellStyle name="Normal 3 13 7 2 4 2" xfId="26376" xr:uid="{00000000-0005-0000-0000-0000FD350000}"/>
    <cellStyle name="Normal 3 13 7 2 5" xfId="8771" xr:uid="{00000000-0005-0000-0000-0000FE350000}"/>
    <cellStyle name="Normal 3 13 7 2 5 2" xfId="26377" xr:uid="{00000000-0005-0000-0000-0000FF350000}"/>
    <cellStyle name="Normal 3 13 7 2 6" xfId="8772" xr:uid="{00000000-0005-0000-0000-000000360000}"/>
    <cellStyle name="Normal 3 13 7 2 6 2" xfId="26378" xr:uid="{00000000-0005-0000-0000-000001360000}"/>
    <cellStyle name="Normal 3 13 7 2 7" xfId="8773" xr:uid="{00000000-0005-0000-0000-000002360000}"/>
    <cellStyle name="Normal 3 13 7 2 7 2" xfId="26379" xr:uid="{00000000-0005-0000-0000-000003360000}"/>
    <cellStyle name="Normal 3 13 7 2 8" xfId="8774" xr:uid="{00000000-0005-0000-0000-000004360000}"/>
    <cellStyle name="Normal 3 13 7 2 8 2" xfId="26380" xr:uid="{00000000-0005-0000-0000-000005360000}"/>
    <cellStyle name="Normal 3 13 7 2 9" xfId="8775" xr:uid="{00000000-0005-0000-0000-000006360000}"/>
    <cellStyle name="Normal 3 13 7 2 9 2" xfId="26381" xr:uid="{00000000-0005-0000-0000-000007360000}"/>
    <cellStyle name="Normal 3 13 7 3" xfId="8776" xr:uid="{00000000-0005-0000-0000-000008360000}"/>
    <cellStyle name="Normal 3 13 7 3 2" xfId="26382" xr:uid="{00000000-0005-0000-0000-000009360000}"/>
    <cellStyle name="Normal 3 13 7 4" xfId="8777" xr:uid="{00000000-0005-0000-0000-00000A360000}"/>
    <cellStyle name="Normal 3 13 7 4 2" xfId="26383" xr:uid="{00000000-0005-0000-0000-00000B360000}"/>
    <cellStyle name="Normal 3 13 7 5" xfId="8778" xr:uid="{00000000-0005-0000-0000-00000C360000}"/>
    <cellStyle name="Normal 3 13 7 5 2" xfId="26384" xr:uid="{00000000-0005-0000-0000-00000D360000}"/>
    <cellStyle name="Normal 3 13 7 6" xfId="8779" xr:uid="{00000000-0005-0000-0000-00000E360000}"/>
    <cellStyle name="Normal 3 13 7 6 2" xfId="26385" xr:uid="{00000000-0005-0000-0000-00000F360000}"/>
    <cellStyle name="Normal 3 13 7 7" xfId="8780" xr:uid="{00000000-0005-0000-0000-000010360000}"/>
    <cellStyle name="Normal 3 13 7 7 2" xfId="26386" xr:uid="{00000000-0005-0000-0000-000011360000}"/>
    <cellStyle name="Normal 3 13 7 8" xfId="8781" xr:uid="{00000000-0005-0000-0000-000012360000}"/>
    <cellStyle name="Normal 3 13 7 8 2" xfId="26387" xr:uid="{00000000-0005-0000-0000-000013360000}"/>
    <cellStyle name="Normal 3 13 7 9" xfId="8782" xr:uid="{00000000-0005-0000-0000-000014360000}"/>
    <cellStyle name="Normal 3 13 7 9 2" xfId="26388" xr:uid="{00000000-0005-0000-0000-000015360000}"/>
    <cellStyle name="Normal 3 13 8" xfId="8783" xr:uid="{00000000-0005-0000-0000-000016360000}"/>
    <cellStyle name="Normal 3 13 8 10" xfId="8784" xr:uid="{00000000-0005-0000-0000-000017360000}"/>
    <cellStyle name="Normal 3 13 8 10 2" xfId="26390" xr:uid="{00000000-0005-0000-0000-000018360000}"/>
    <cellStyle name="Normal 3 13 8 11" xfId="8785" xr:uid="{00000000-0005-0000-0000-000019360000}"/>
    <cellStyle name="Normal 3 13 8 11 2" xfId="26391" xr:uid="{00000000-0005-0000-0000-00001A360000}"/>
    <cellStyle name="Normal 3 13 8 12" xfId="8786" xr:uid="{00000000-0005-0000-0000-00001B360000}"/>
    <cellStyle name="Normal 3 13 8 12 2" xfId="26392" xr:uid="{00000000-0005-0000-0000-00001C360000}"/>
    <cellStyle name="Normal 3 13 8 13" xfId="8787" xr:uid="{00000000-0005-0000-0000-00001D360000}"/>
    <cellStyle name="Normal 3 13 8 13 2" xfId="26393" xr:uid="{00000000-0005-0000-0000-00001E360000}"/>
    <cellStyle name="Normal 3 13 8 14" xfId="8788" xr:uid="{00000000-0005-0000-0000-00001F360000}"/>
    <cellStyle name="Normal 3 13 8 14 2" xfId="26394" xr:uid="{00000000-0005-0000-0000-000020360000}"/>
    <cellStyle name="Normal 3 13 8 15" xfId="8789" xr:uid="{00000000-0005-0000-0000-000021360000}"/>
    <cellStyle name="Normal 3 13 8 15 2" xfId="26395" xr:uid="{00000000-0005-0000-0000-000022360000}"/>
    <cellStyle name="Normal 3 13 8 16" xfId="26389" xr:uid="{00000000-0005-0000-0000-000023360000}"/>
    <cellStyle name="Normal 3 13 8 2" xfId="8790" xr:uid="{00000000-0005-0000-0000-000024360000}"/>
    <cellStyle name="Normal 3 13 8 2 10" xfId="8791" xr:uid="{00000000-0005-0000-0000-000025360000}"/>
    <cellStyle name="Normal 3 13 8 2 10 2" xfId="26397" xr:uid="{00000000-0005-0000-0000-000026360000}"/>
    <cellStyle name="Normal 3 13 8 2 11" xfId="8792" xr:uid="{00000000-0005-0000-0000-000027360000}"/>
    <cellStyle name="Normal 3 13 8 2 11 2" xfId="26398" xr:uid="{00000000-0005-0000-0000-000028360000}"/>
    <cellStyle name="Normal 3 13 8 2 12" xfId="8793" xr:uid="{00000000-0005-0000-0000-000029360000}"/>
    <cellStyle name="Normal 3 13 8 2 12 2" xfId="26399" xr:uid="{00000000-0005-0000-0000-00002A360000}"/>
    <cellStyle name="Normal 3 13 8 2 13" xfId="8794" xr:uid="{00000000-0005-0000-0000-00002B360000}"/>
    <cellStyle name="Normal 3 13 8 2 13 2" xfId="26400" xr:uid="{00000000-0005-0000-0000-00002C360000}"/>
    <cellStyle name="Normal 3 13 8 2 14" xfId="8795" xr:uid="{00000000-0005-0000-0000-00002D360000}"/>
    <cellStyle name="Normal 3 13 8 2 14 2" xfId="26401" xr:uid="{00000000-0005-0000-0000-00002E360000}"/>
    <cellStyle name="Normal 3 13 8 2 15" xfId="26396" xr:uid="{00000000-0005-0000-0000-00002F360000}"/>
    <cellStyle name="Normal 3 13 8 2 2" xfId="8796" xr:uid="{00000000-0005-0000-0000-000030360000}"/>
    <cellStyle name="Normal 3 13 8 2 2 2" xfId="26402" xr:uid="{00000000-0005-0000-0000-000031360000}"/>
    <cellStyle name="Normal 3 13 8 2 3" xfId="8797" xr:uid="{00000000-0005-0000-0000-000032360000}"/>
    <cellStyle name="Normal 3 13 8 2 3 2" xfId="26403" xr:uid="{00000000-0005-0000-0000-000033360000}"/>
    <cellStyle name="Normal 3 13 8 2 4" xfId="8798" xr:uid="{00000000-0005-0000-0000-000034360000}"/>
    <cellStyle name="Normal 3 13 8 2 4 2" xfId="26404" xr:uid="{00000000-0005-0000-0000-000035360000}"/>
    <cellStyle name="Normal 3 13 8 2 5" xfId="8799" xr:uid="{00000000-0005-0000-0000-000036360000}"/>
    <cellStyle name="Normal 3 13 8 2 5 2" xfId="26405" xr:uid="{00000000-0005-0000-0000-000037360000}"/>
    <cellStyle name="Normal 3 13 8 2 6" xfId="8800" xr:uid="{00000000-0005-0000-0000-000038360000}"/>
    <cellStyle name="Normal 3 13 8 2 6 2" xfId="26406" xr:uid="{00000000-0005-0000-0000-000039360000}"/>
    <cellStyle name="Normal 3 13 8 2 7" xfId="8801" xr:uid="{00000000-0005-0000-0000-00003A360000}"/>
    <cellStyle name="Normal 3 13 8 2 7 2" xfId="26407" xr:uid="{00000000-0005-0000-0000-00003B360000}"/>
    <cellStyle name="Normal 3 13 8 2 8" xfId="8802" xr:uid="{00000000-0005-0000-0000-00003C360000}"/>
    <cellStyle name="Normal 3 13 8 2 8 2" xfId="26408" xr:uid="{00000000-0005-0000-0000-00003D360000}"/>
    <cellStyle name="Normal 3 13 8 2 9" xfId="8803" xr:uid="{00000000-0005-0000-0000-00003E360000}"/>
    <cellStyle name="Normal 3 13 8 2 9 2" xfId="26409" xr:uid="{00000000-0005-0000-0000-00003F360000}"/>
    <cellStyle name="Normal 3 13 8 3" xfId="8804" xr:uid="{00000000-0005-0000-0000-000040360000}"/>
    <cellStyle name="Normal 3 13 8 3 2" xfId="26410" xr:uid="{00000000-0005-0000-0000-000041360000}"/>
    <cellStyle name="Normal 3 13 8 4" xfId="8805" xr:uid="{00000000-0005-0000-0000-000042360000}"/>
    <cellStyle name="Normal 3 13 8 4 2" xfId="26411" xr:uid="{00000000-0005-0000-0000-000043360000}"/>
    <cellStyle name="Normal 3 13 8 5" xfId="8806" xr:uid="{00000000-0005-0000-0000-000044360000}"/>
    <cellStyle name="Normal 3 13 8 5 2" xfId="26412" xr:uid="{00000000-0005-0000-0000-000045360000}"/>
    <cellStyle name="Normal 3 13 8 6" xfId="8807" xr:uid="{00000000-0005-0000-0000-000046360000}"/>
    <cellStyle name="Normal 3 13 8 6 2" xfId="26413" xr:uid="{00000000-0005-0000-0000-000047360000}"/>
    <cellStyle name="Normal 3 13 8 7" xfId="8808" xr:uid="{00000000-0005-0000-0000-000048360000}"/>
    <cellStyle name="Normal 3 13 8 7 2" xfId="26414" xr:uid="{00000000-0005-0000-0000-000049360000}"/>
    <cellStyle name="Normal 3 13 8 8" xfId="8809" xr:uid="{00000000-0005-0000-0000-00004A360000}"/>
    <cellStyle name="Normal 3 13 8 8 2" xfId="26415" xr:uid="{00000000-0005-0000-0000-00004B360000}"/>
    <cellStyle name="Normal 3 13 8 9" xfId="8810" xr:uid="{00000000-0005-0000-0000-00004C360000}"/>
    <cellStyle name="Normal 3 13 8 9 2" xfId="26416" xr:uid="{00000000-0005-0000-0000-00004D360000}"/>
    <cellStyle name="Normal 3 13 9" xfId="8811" xr:uid="{00000000-0005-0000-0000-00004E360000}"/>
    <cellStyle name="Normal 3 13 9 10" xfId="8812" xr:uid="{00000000-0005-0000-0000-00004F360000}"/>
    <cellStyle name="Normal 3 13 9 10 2" xfId="26418" xr:uid="{00000000-0005-0000-0000-000050360000}"/>
    <cellStyle name="Normal 3 13 9 11" xfId="8813" xr:uid="{00000000-0005-0000-0000-000051360000}"/>
    <cellStyle name="Normal 3 13 9 11 2" xfId="26419" xr:uid="{00000000-0005-0000-0000-000052360000}"/>
    <cellStyle name="Normal 3 13 9 12" xfId="8814" xr:uid="{00000000-0005-0000-0000-000053360000}"/>
    <cellStyle name="Normal 3 13 9 12 2" xfId="26420" xr:uid="{00000000-0005-0000-0000-000054360000}"/>
    <cellStyle name="Normal 3 13 9 13" xfId="8815" xr:uid="{00000000-0005-0000-0000-000055360000}"/>
    <cellStyle name="Normal 3 13 9 13 2" xfId="26421" xr:uid="{00000000-0005-0000-0000-000056360000}"/>
    <cellStyle name="Normal 3 13 9 14" xfId="8816" xr:uid="{00000000-0005-0000-0000-000057360000}"/>
    <cellStyle name="Normal 3 13 9 14 2" xfId="26422" xr:uid="{00000000-0005-0000-0000-000058360000}"/>
    <cellStyle name="Normal 3 13 9 15" xfId="26417" xr:uid="{00000000-0005-0000-0000-000059360000}"/>
    <cellStyle name="Normal 3 13 9 2" xfId="8817" xr:uid="{00000000-0005-0000-0000-00005A360000}"/>
    <cellStyle name="Normal 3 13 9 2 2" xfId="26423" xr:uid="{00000000-0005-0000-0000-00005B360000}"/>
    <cellStyle name="Normal 3 13 9 3" xfId="8818" xr:uid="{00000000-0005-0000-0000-00005C360000}"/>
    <cellStyle name="Normal 3 13 9 3 2" xfId="26424" xr:uid="{00000000-0005-0000-0000-00005D360000}"/>
    <cellStyle name="Normal 3 13 9 4" xfId="8819" xr:uid="{00000000-0005-0000-0000-00005E360000}"/>
    <cellStyle name="Normal 3 13 9 4 2" xfId="26425" xr:uid="{00000000-0005-0000-0000-00005F360000}"/>
    <cellStyle name="Normal 3 13 9 5" xfId="8820" xr:uid="{00000000-0005-0000-0000-000060360000}"/>
    <cellStyle name="Normal 3 13 9 5 2" xfId="26426" xr:uid="{00000000-0005-0000-0000-000061360000}"/>
    <cellStyle name="Normal 3 13 9 6" xfId="8821" xr:uid="{00000000-0005-0000-0000-000062360000}"/>
    <cellStyle name="Normal 3 13 9 6 2" xfId="26427" xr:uid="{00000000-0005-0000-0000-000063360000}"/>
    <cellStyle name="Normal 3 13 9 7" xfId="8822" xr:uid="{00000000-0005-0000-0000-000064360000}"/>
    <cellStyle name="Normal 3 13 9 7 2" xfId="26428" xr:uid="{00000000-0005-0000-0000-000065360000}"/>
    <cellStyle name="Normal 3 13 9 8" xfId="8823" xr:uid="{00000000-0005-0000-0000-000066360000}"/>
    <cellStyle name="Normal 3 13 9 8 2" xfId="26429" xr:uid="{00000000-0005-0000-0000-000067360000}"/>
    <cellStyle name="Normal 3 13 9 9" xfId="8824" xr:uid="{00000000-0005-0000-0000-000068360000}"/>
    <cellStyle name="Normal 3 13 9 9 2" xfId="26430" xr:uid="{00000000-0005-0000-0000-000069360000}"/>
    <cellStyle name="Normal 3 14" xfId="8825" xr:uid="{00000000-0005-0000-0000-00006A360000}"/>
    <cellStyle name="Normal 3 14 10" xfId="8826" xr:uid="{00000000-0005-0000-0000-00006B360000}"/>
    <cellStyle name="Normal 3 14 10 10" xfId="8827" xr:uid="{00000000-0005-0000-0000-00006C360000}"/>
    <cellStyle name="Normal 3 14 10 10 2" xfId="26432" xr:uid="{00000000-0005-0000-0000-00006D360000}"/>
    <cellStyle name="Normal 3 14 10 11" xfId="8828" xr:uid="{00000000-0005-0000-0000-00006E360000}"/>
    <cellStyle name="Normal 3 14 10 11 2" xfId="26433" xr:uid="{00000000-0005-0000-0000-00006F360000}"/>
    <cellStyle name="Normal 3 14 10 12" xfId="8829" xr:uid="{00000000-0005-0000-0000-000070360000}"/>
    <cellStyle name="Normal 3 14 10 12 2" xfId="26434" xr:uid="{00000000-0005-0000-0000-000071360000}"/>
    <cellStyle name="Normal 3 14 10 13" xfId="8830" xr:uid="{00000000-0005-0000-0000-000072360000}"/>
    <cellStyle name="Normal 3 14 10 13 2" xfId="26435" xr:uid="{00000000-0005-0000-0000-000073360000}"/>
    <cellStyle name="Normal 3 14 10 14" xfId="8831" xr:uid="{00000000-0005-0000-0000-000074360000}"/>
    <cellStyle name="Normal 3 14 10 14 2" xfId="26436" xr:uid="{00000000-0005-0000-0000-000075360000}"/>
    <cellStyle name="Normal 3 14 10 15" xfId="26431" xr:uid="{00000000-0005-0000-0000-000076360000}"/>
    <cellStyle name="Normal 3 14 10 2" xfId="8832" xr:uid="{00000000-0005-0000-0000-000077360000}"/>
    <cellStyle name="Normal 3 14 10 2 2" xfId="26437" xr:uid="{00000000-0005-0000-0000-000078360000}"/>
    <cellStyle name="Normal 3 14 10 3" xfId="8833" xr:uid="{00000000-0005-0000-0000-000079360000}"/>
    <cellStyle name="Normal 3 14 10 3 2" xfId="26438" xr:uid="{00000000-0005-0000-0000-00007A360000}"/>
    <cellStyle name="Normal 3 14 10 4" xfId="8834" xr:uid="{00000000-0005-0000-0000-00007B360000}"/>
    <cellStyle name="Normal 3 14 10 4 2" xfId="26439" xr:uid="{00000000-0005-0000-0000-00007C360000}"/>
    <cellStyle name="Normal 3 14 10 5" xfId="8835" xr:uid="{00000000-0005-0000-0000-00007D360000}"/>
    <cellStyle name="Normal 3 14 10 5 2" xfId="26440" xr:uid="{00000000-0005-0000-0000-00007E360000}"/>
    <cellStyle name="Normal 3 14 10 6" xfId="8836" xr:uid="{00000000-0005-0000-0000-00007F360000}"/>
    <cellStyle name="Normal 3 14 10 6 2" xfId="26441" xr:uid="{00000000-0005-0000-0000-000080360000}"/>
    <cellStyle name="Normal 3 14 10 7" xfId="8837" xr:uid="{00000000-0005-0000-0000-000081360000}"/>
    <cellStyle name="Normal 3 14 10 7 2" xfId="26442" xr:uid="{00000000-0005-0000-0000-000082360000}"/>
    <cellStyle name="Normal 3 14 10 8" xfId="8838" xr:uid="{00000000-0005-0000-0000-000083360000}"/>
    <cellStyle name="Normal 3 14 10 8 2" xfId="26443" xr:uid="{00000000-0005-0000-0000-000084360000}"/>
    <cellStyle name="Normal 3 14 10 9" xfId="8839" xr:uid="{00000000-0005-0000-0000-000085360000}"/>
    <cellStyle name="Normal 3 14 10 9 2" xfId="26444" xr:uid="{00000000-0005-0000-0000-000086360000}"/>
    <cellStyle name="Normal 3 14 11" xfId="8840" xr:uid="{00000000-0005-0000-0000-000087360000}"/>
    <cellStyle name="Normal 3 14 11 10" xfId="8841" xr:uid="{00000000-0005-0000-0000-000088360000}"/>
    <cellStyle name="Normal 3 14 11 10 2" xfId="26446" xr:uid="{00000000-0005-0000-0000-000089360000}"/>
    <cellStyle name="Normal 3 14 11 11" xfId="8842" xr:uid="{00000000-0005-0000-0000-00008A360000}"/>
    <cellStyle name="Normal 3 14 11 11 2" xfId="26447" xr:uid="{00000000-0005-0000-0000-00008B360000}"/>
    <cellStyle name="Normal 3 14 11 12" xfId="8843" xr:uid="{00000000-0005-0000-0000-00008C360000}"/>
    <cellStyle name="Normal 3 14 11 12 2" xfId="26448" xr:uid="{00000000-0005-0000-0000-00008D360000}"/>
    <cellStyle name="Normal 3 14 11 13" xfId="8844" xr:uid="{00000000-0005-0000-0000-00008E360000}"/>
    <cellStyle name="Normal 3 14 11 13 2" xfId="26449" xr:uid="{00000000-0005-0000-0000-00008F360000}"/>
    <cellStyle name="Normal 3 14 11 14" xfId="8845" xr:uid="{00000000-0005-0000-0000-000090360000}"/>
    <cellStyle name="Normal 3 14 11 14 2" xfId="26450" xr:uid="{00000000-0005-0000-0000-000091360000}"/>
    <cellStyle name="Normal 3 14 11 15" xfId="26445" xr:uid="{00000000-0005-0000-0000-000092360000}"/>
    <cellStyle name="Normal 3 14 11 2" xfId="8846" xr:uid="{00000000-0005-0000-0000-000093360000}"/>
    <cellStyle name="Normal 3 14 11 2 2" xfId="26451" xr:uid="{00000000-0005-0000-0000-000094360000}"/>
    <cellStyle name="Normal 3 14 11 3" xfId="8847" xr:uid="{00000000-0005-0000-0000-000095360000}"/>
    <cellStyle name="Normal 3 14 11 3 2" xfId="26452" xr:uid="{00000000-0005-0000-0000-000096360000}"/>
    <cellStyle name="Normal 3 14 11 4" xfId="8848" xr:uid="{00000000-0005-0000-0000-000097360000}"/>
    <cellStyle name="Normal 3 14 11 4 2" xfId="26453" xr:uid="{00000000-0005-0000-0000-000098360000}"/>
    <cellStyle name="Normal 3 14 11 5" xfId="8849" xr:uid="{00000000-0005-0000-0000-000099360000}"/>
    <cellStyle name="Normal 3 14 11 5 2" xfId="26454" xr:uid="{00000000-0005-0000-0000-00009A360000}"/>
    <cellStyle name="Normal 3 14 11 6" xfId="8850" xr:uid="{00000000-0005-0000-0000-00009B360000}"/>
    <cellStyle name="Normal 3 14 11 6 2" xfId="26455" xr:uid="{00000000-0005-0000-0000-00009C360000}"/>
    <cellStyle name="Normal 3 14 11 7" xfId="8851" xr:uid="{00000000-0005-0000-0000-00009D360000}"/>
    <cellStyle name="Normal 3 14 11 7 2" xfId="26456" xr:uid="{00000000-0005-0000-0000-00009E360000}"/>
    <cellStyle name="Normal 3 14 11 8" xfId="8852" xr:uid="{00000000-0005-0000-0000-00009F360000}"/>
    <cellStyle name="Normal 3 14 11 8 2" xfId="26457" xr:uid="{00000000-0005-0000-0000-0000A0360000}"/>
    <cellStyle name="Normal 3 14 11 9" xfId="8853" xr:uid="{00000000-0005-0000-0000-0000A1360000}"/>
    <cellStyle name="Normal 3 14 11 9 2" xfId="26458" xr:uid="{00000000-0005-0000-0000-0000A2360000}"/>
    <cellStyle name="Normal 3 14 12" xfId="8854" xr:uid="{00000000-0005-0000-0000-0000A3360000}"/>
    <cellStyle name="Normal 3 14 12 10" xfId="8855" xr:uid="{00000000-0005-0000-0000-0000A4360000}"/>
    <cellStyle name="Normal 3 14 12 10 2" xfId="26460" xr:uid="{00000000-0005-0000-0000-0000A5360000}"/>
    <cellStyle name="Normal 3 14 12 11" xfId="8856" xr:uid="{00000000-0005-0000-0000-0000A6360000}"/>
    <cellStyle name="Normal 3 14 12 11 2" xfId="26461" xr:uid="{00000000-0005-0000-0000-0000A7360000}"/>
    <cellStyle name="Normal 3 14 12 12" xfId="8857" xr:uid="{00000000-0005-0000-0000-0000A8360000}"/>
    <cellStyle name="Normal 3 14 12 12 2" xfId="26462" xr:uid="{00000000-0005-0000-0000-0000A9360000}"/>
    <cellStyle name="Normal 3 14 12 13" xfId="8858" xr:uid="{00000000-0005-0000-0000-0000AA360000}"/>
    <cellStyle name="Normal 3 14 12 13 2" xfId="26463" xr:uid="{00000000-0005-0000-0000-0000AB360000}"/>
    <cellStyle name="Normal 3 14 12 14" xfId="8859" xr:uid="{00000000-0005-0000-0000-0000AC360000}"/>
    <cellStyle name="Normal 3 14 12 14 2" xfId="26464" xr:uid="{00000000-0005-0000-0000-0000AD360000}"/>
    <cellStyle name="Normal 3 14 12 15" xfId="26459" xr:uid="{00000000-0005-0000-0000-0000AE360000}"/>
    <cellStyle name="Normal 3 14 12 2" xfId="8860" xr:uid="{00000000-0005-0000-0000-0000AF360000}"/>
    <cellStyle name="Normal 3 14 12 2 2" xfId="26465" xr:uid="{00000000-0005-0000-0000-0000B0360000}"/>
    <cellStyle name="Normal 3 14 12 3" xfId="8861" xr:uid="{00000000-0005-0000-0000-0000B1360000}"/>
    <cellStyle name="Normal 3 14 12 3 2" xfId="26466" xr:uid="{00000000-0005-0000-0000-0000B2360000}"/>
    <cellStyle name="Normal 3 14 12 4" xfId="8862" xr:uid="{00000000-0005-0000-0000-0000B3360000}"/>
    <cellStyle name="Normal 3 14 12 4 2" xfId="26467" xr:uid="{00000000-0005-0000-0000-0000B4360000}"/>
    <cellStyle name="Normal 3 14 12 5" xfId="8863" xr:uid="{00000000-0005-0000-0000-0000B5360000}"/>
    <cellStyle name="Normal 3 14 12 5 2" xfId="26468" xr:uid="{00000000-0005-0000-0000-0000B6360000}"/>
    <cellStyle name="Normal 3 14 12 6" xfId="8864" xr:uid="{00000000-0005-0000-0000-0000B7360000}"/>
    <cellStyle name="Normal 3 14 12 6 2" xfId="26469" xr:uid="{00000000-0005-0000-0000-0000B8360000}"/>
    <cellStyle name="Normal 3 14 12 7" xfId="8865" xr:uid="{00000000-0005-0000-0000-0000B9360000}"/>
    <cellStyle name="Normal 3 14 12 7 2" xfId="26470" xr:uid="{00000000-0005-0000-0000-0000BA360000}"/>
    <cellStyle name="Normal 3 14 12 8" xfId="8866" xr:uid="{00000000-0005-0000-0000-0000BB360000}"/>
    <cellStyle name="Normal 3 14 12 8 2" xfId="26471" xr:uid="{00000000-0005-0000-0000-0000BC360000}"/>
    <cellStyle name="Normal 3 14 12 9" xfId="8867" xr:uid="{00000000-0005-0000-0000-0000BD360000}"/>
    <cellStyle name="Normal 3 14 12 9 2" xfId="26472" xr:uid="{00000000-0005-0000-0000-0000BE360000}"/>
    <cellStyle name="Normal 3 14 13" xfId="8868" xr:uid="{00000000-0005-0000-0000-0000BF360000}"/>
    <cellStyle name="Normal 3 14 13 10" xfId="8869" xr:uid="{00000000-0005-0000-0000-0000C0360000}"/>
    <cellStyle name="Normal 3 14 13 10 2" xfId="26474" xr:uid="{00000000-0005-0000-0000-0000C1360000}"/>
    <cellStyle name="Normal 3 14 13 11" xfId="8870" xr:uid="{00000000-0005-0000-0000-0000C2360000}"/>
    <cellStyle name="Normal 3 14 13 11 2" xfId="26475" xr:uid="{00000000-0005-0000-0000-0000C3360000}"/>
    <cellStyle name="Normal 3 14 13 12" xfId="8871" xr:uid="{00000000-0005-0000-0000-0000C4360000}"/>
    <cellStyle name="Normal 3 14 13 12 2" xfId="26476" xr:uid="{00000000-0005-0000-0000-0000C5360000}"/>
    <cellStyle name="Normal 3 14 13 13" xfId="8872" xr:uid="{00000000-0005-0000-0000-0000C6360000}"/>
    <cellStyle name="Normal 3 14 13 13 2" xfId="26477" xr:uid="{00000000-0005-0000-0000-0000C7360000}"/>
    <cellStyle name="Normal 3 14 13 14" xfId="8873" xr:uid="{00000000-0005-0000-0000-0000C8360000}"/>
    <cellStyle name="Normal 3 14 13 14 2" xfId="26478" xr:uid="{00000000-0005-0000-0000-0000C9360000}"/>
    <cellStyle name="Normal 3 14 13 15" xfId="26473" xr:uid="{00000000-0005-0000-0000-0000CA360000}"/>
    <cellStyle name="Normal 3 14 13 2" xfId="8874" xr:uid="{00000000-0005-0000-0000-0000CB360000}"/>
    <cellStyle name="Normal 3 14 13 2 2" xfId="26479" xr:uid="{00000000-0005-0000-0000-0000CC360000}"/>
    <cellStyle name="Normal 3 14 13 3" xfId="8875" xr:uid="{00000000-0005-0000-0000-0000CD360000}"/>
    <cellStyle name="Normal 3 14 13 3 2" xfId="26480" xr:uid="{00000000-0005-0000-0000-0000CE360000}"/>
    <cellStyle name="Normal 3 14 13 4" xfId="8876" xr:uid="{00000000-0005-0000-0000-0000CF360000}"/>
    <cellStyle name="Normal 3 14 13 4 2" xfId="26481" xr:uid="{00000000-0005-0000-0000-0000D0360000}"/>
    <cellStyle name="Normal 3 14 13 5" xfId="8877" xr:uid="{00000000-0005-0000-0000-0000D1360000}"/>
    <cellStyle name="Normal 3 14 13 5 2" xfId="26482" xr:uid="{00000000-0005-0000-0000-0000D2360000}"/>
    <cellStyle name="Normal 3 14 13 6" xfId="8878" xr:uid="{00000000-0005-0000-0000-0000D3360000}"/>
    <cellStyle name="Normal 3 14 13 6 2" xfId="26483" xr:uid="{00000000-0005-0000-0000-0000D4360000}"/>
    <cellStyle name="Normal 3 14 13 7" xfId="8879" xr:uid="{00000000-0005-0000-0000-0000D5360000}"/>
    <cellStyle name="Normal 3 14 13 7 2" xfId="26484" xr:uid="{00000000-0005-0000-0000-0000D6360000}"/>
    <cellStyle name="Normal 3 14 13 8" xfId="8880" xr:uid="{00000000-0005-0000-0000-0000D7360000}"/>
    <cellStyle name="Normal 3 14 13 8 2" xfId="26485" xr:uid="{00000000-0005-0000-0000-0000D8360000}"/>
    <cellStyle name="Normal 3 14 13 9" xfId="8881" xr:uid="{00000000-0005-0000-0000-0000D9360000}"/>
    <cellStyle name="Normal 3 14 13 9 2" xfId="26486" xr:uid="{00000000-0005-0000-0000-0000DA360000}"/>
    <cellStyle name="Normal 3 14 14" xfId="8882" xr:uid="{00000000-0005-0000-0000-0000DB360000}"/>
    <cellStyle name="Normal 3 14 14 10" xfId="8883" xr:uid="{00000000-0005-0000-0000-0000DC360000}"/>
    <cellStyle name="Normal 3 14 14 10 2" xfId="26488" xr:uid="{00000000-0005-0000-0000-0000DD360000}"/>
    <cellStyle name="Normal 3 14 14 11" xfId="8884" xr:uid="{00000000-0005-0000-0000-0000DE360000}"/>
    <cellStyle name="Normal 3 14 14 11 2" xfId="26489" xr:uid="{00000000-0005-0000-0000-0000DF360000}"/>
    <cellStyle name="Normal 3 14 14 12" xfId="8885" xr:uid="{00000000-0005-0000-0000-0000E0360000}"/>
    <cellStyle name="Normal 3 14 14 12 2" xfId="26490" xr:uid="{00000000-0005-0000-0000-0000E1360000}"/>
    <cellStyle name="Normal 3 14 14 13" xfId="8886" xr:uid="{00000000-0005-0000-0000-0000E2360000}"/>
    <cellStyle name="Normal 3 14 14 13 2" xfId="26491" xr:uid="{00000000-0005-0000-0000-0000E3360000}"/>
    <cellStyle name="Normal 3 14 14 14" xfId="8887" xr:uid="{00000000-0005-0000-0000-0000E4360000}"/>
    <cellStyle name="Normal 3 14 14 14 2" xfId="26492" xr:uid="{00000000-0005-0000-0000-0000E5360000}"/>
    <cellStyle name="Normal 3 14 14 15" xfId="26487" xr:uid="{00000000-0005-0000-0000-0000E6360000}"/>
    <cellStyle name="Normal 3 14 14 2" xfId="8888" xr:uid="{00000000-0005-0000-0000-0000E7360000}"/>
    <cellStyle name="Normal 3 14 14 2 2" xfId="26493" xr:uid="{00000000-0005-0000-0000-0000E8360000}"/>
    <cellStyle name="Normal 3 14 14 3" xfId="8889" xr:uid="{00000000-0005-0000-0000-0000E9360000}"/>
    <cellStyle name="Normal 3 14 14 3 2" xfId="26494" xr:uid="{00000000-0005-0000-0000-0000EA360000}"/>
    <cellStyle name="Normal 3 14 14 4" xfId="8890" xr:uid="{00000000-0005-0000-0000-0000EB360000}"/>
    <cellStyle name="Normal 3 14 14 4 2" xfId="26495" xr:uid="{00000000-0005-0000-0000-0000EC360000}"/>
    <cellStyle name="Normal 3 14 14 5" xfId="8891" xr:uid="{00000000-0005-0000-0000-0000ED360000}"/>
    <cellStyle name="Normal 3 14 14 5 2" xfId="26496" xr:uid="{00000000-0005-0000-0000-0000EE360000}"/>
    <cellStyle name="Normal 3 14 14 6" xfId="8892" xr:uid="{00000000-0005-0000-0000-0000EF360000}"/>
    <cellStyle name="Normal 3 14 14 6 2" xfId="26497" xr:uid="{00000000-0005-0000-0000-0000F0360000}"/>
    <cellStyle name="Normal 3 14 14 7" xfId="8893" xr:uid="{00000000-0005-0000-0000-0000F1360000}"/>
    <cellStyle name="Normal 3 14 14 7 2" xfId="26498" xr:uid="{00000000-0005-0000-0000-0000F2360000}"/>
    <cellStyle name="Normal 3 14 14 8" xfId="8894" xr:uid="{00000000-0005-0000-0000-0000F3360000}"/>
    <cellStyle name="Normal 3 14 14 8 2" xfId="26499" xr:uid="{00000000-0005-0000-0000-0000F4360000}"/>
    <cellStyle name="Normal 3 14 14 9" xfId="8895" xr:uid="{00000000-0005-0000-0000-0000F5360000}"/>
    <cellStyle name="Normal 3 14 14 9 2" xfId="26500" xr:uid="{00000000-0005-0000-0000-0000F6360000}"/>
    <cellStyle name="Normal 3 14 15" xfId="8896" xr:uid="{00000000-0005-0000-0000-0000F7360000}"/>
    <cellStyle name="Normal 3 14 16" xfId="8897" xr:uid="{00000000-0005-0000-0000-0000F8360000}"/>
    <cellStyle name="Normal 3 14 17" xfId="8898" xr:uid="{00000000-0005-0000-0000-0000F9360000}"/>
    <cellStyle name="Normal 3 14 17 10" xfId="8899" xr:uid="{00000000-0005-0000-0000-0000FA360000}"/>
    <cellStyle name="Normal 3 14 17 10 2" xfId="26502" xr:uid="{00000000-0005-0000-0000-0000FB360000}"/>
    <cellStyle name="Normal 3 14 17 11" xfId="8900" xr:uid="{00000000-0005-0000-0000-0000FC360000}"/>
    <cellStyle name="Normal 3 14 17 11 2" xfId="26503" xr:uid="{00000000-0005-0000-0000-0000FD360000}"/>
    <cellStyle name="Normal 3 14 17 12" xfId="8901" xr:uid="{00000000-0005-0000-0000-0000FE360000}"/>
    <cellStyle name="Normal 3 14 17 12 2" xfId="26504" xr:uid="{00000000-0005-0000-0000-0000FF360000}"/>
    <cellStyle name="Normal 3 14 17 13" xfId="8902" xr:uid="{00000000-0005-0000-0000-000000370000}"/>
    <cellStyle name="Normal 3 14 17 13 2" xfId="26505" xr:uid="{00000000-0005-0000-0000-000001370000}"/>
    <cellStyle name="Normal 3 14 17 14" xfId="8903" xr:uid="{00000000-0005-0000-0000-000002370000}"/>
    <cellStyle name="Normal 3 14 17 14 2" xfId="26506" xr:uid="{00000000-0005-0000-0000-000003370000}"/>
    <cellStyle name="Normal 3 14 17 15" xfId="26501" xr:uid="{00000000-0005-0000-0000-000004370000}"/>
    <cellStyle name="Normal 3 14 17 2" xfId="8904" xr:uid="{00000000-0005-0000-0000-000005370000}"/>
    <cellStyle name="Normal 3 14 17 2 2" xfId="26507" xr:uid="{00000000-0005-0000-0000-000006370000}"/>
    <cellStyle name="Normal 3 14 17 3" xfId="8905" xr:uid="{00000000-0005-0000-0000-000007370000}"/>
    <cellStyle name="Normal 3 14 17 3 2" xfId="26508" xr:uid="{00000000-0005-0000-0000-000008370000}"/>
    <cellStyle name="Normal 3 14 17 4" xfId="8906" xr:uid="{00000000-0005-0000-0000-000009370000}"/>
    <cellStyle name="Normal 3 14 17 4 2" xfId="26509" xr:uid="{00000000-0005-0000-0000-00000A370000}"/>
    <cellStyle name="Normal 3 14 17 5" xfId="8907" xr:uid="{00000000-0005-0000-0000-00000B370000}"/>
    <cellStyle name="Normal 3 14 17 5 2" xfId="26510" xr:uid="{00000000-0005-0000-0000-00000C370000}"/>
    <cellStyle name="Normal 3 14 17 6" xfId="8908" xr:uid="{00000000-0005-0000-0000-00000D370000}"/>
    <cellStyle name="Normal 3 14 17 6 2" xfId="26511" xr:uid="{00000000-0005-0000-0000-00000E370000}"/>
    <cellStyle name="Normal 3 14 17 7" xfId="8909" xr:uid="{00000000-0005-0000-0000-00000F370000}"/>
    <cellStyle name="Normal 3 14 17 7 2" xfId="26512" xr:uid="{00000000-0005-0000-0000-000010370000}"/>
    <cellStyle name="Normal 3 14 17 8" xfId="8910" xr:uid="{00000000-0005-0000-0000-000011370000}"/>
    <cellStyle name="Normal 3 14 17 8 2" xfId="26513" xr:uid="{00000000-0005-0000-0000-000012370000}"/>
    <cellStyle name="Normal 3 14 17 9" xfId="8911" xr:uid="{00000000-0005-0000-0000-000013370000}"/>
    <cellStyle name="Normal 3 14 17 9 2" xfId="26514" xr:uid="{00000000-0005-0000-0000-000014370000}"/>
    <cellStyle name="Normal 3 14 18" xfId="8912" xr:uid="{00000000-0005-0000-0000-000015370000}"/>
    <cellStyle name="Normal 3 14 18 10" xfId="8913" xr:uid="{00000000-0005-0000-0000-000016370000}"/>
    <cellStyle name="Normal 3 14 18 10 2" xfId="26516" xr:uid="{00000000-0005-0000-0000-000017370000}"/>
    <cellStyle name="Normal 3 14 18 11" xfId="8914" xr:uid="{00000000-0005-0000-0000-000018370000}"/>
    <cellStyle name="Normal 3 14 18 11 2" xfId="26517" xr:uid="{00000000-0005-0000-0000-000019370000}"/>
    <cellStyle name="Normal 3 14 18 12" xfId="8915" xr:uid="{00000000-0005-0000-0000-00001A370000}"/>
    <cellStyle name="Normal 3 14 18 12 2" xfId="26518" xr:uid="{00000000-0005-0000-0000-00001B370000}"/>
    <cellStyle name="Normal 3 14 18 13" xfId="8916" xr:uid="{00000000-0005-0000-0000-00001C370000}"/>
    <cellStyle name="Normal 3 14 18 13 2" xfId="26519" xr:uid="{00000000-0005-0000-0000-00001D370000}"/>
    <cellStyle name="Normal 3 14 18 14" xfId="8917" xr:uid="{00000000-0005-0000-0000-00001E370000}"/>
    <cellStyle name="Normal 3 14 18 14 2" xfId="26520" xr:uid="{00000000-0005-0000-0000-00001F370000}"/>
    <cellStyle name="Normal 3 14 18 15" xfId="26515" xr:uid="{00000000-0005-0000-0000-000020370000}"/>
    <cellStyle name="Normal 3 14 18 2" xfId="8918" xr:uid="{00000000-0005-0000-0000-000021370000}"/>
    <cellStyle name="Normal 3 14 18 2 2" xfId="26521" xr:uid="{00000000-0005-0000-0000-000022370000}"/>
    <cellStyle name="Normal 3 14 18 3" xfId="8919" xr:uid="{00000000-0005-0000-0000-000023370000}"/>
    <cellStyle name="Normal 3 14 18 3 2" xfId="26522" xr:uid="{00000000-0005-0000-0000-000024370000}"/>
    <cellStyle name="Normal 3 14 18 4" xfId="8920" xr:uid="{00000000-0005-0000-0000-000025370000}"/>
    <cellStyle name="Normal 3 14 18 4 2" xfId="26523" xr:uid="{00000000-0005-0000-0000-000026370000}"/>
    <cellStyle name="Normal 3 14 18 5" xfId="8921" xr:uid="{00000000-0005-0000-0000-000027370000}"/>
    <cellStyle name="Normal 3 14 18 5 2" xfId="26524" xr:uid="{00000000-0005-0000-0000-000028370000}"/>
    <cellStyle name="Normal 3 14 18 6" xfId="8922" xr:uid="{00000000-0005-0000-0000-000029370000}"/>
    <cellStyle name="Normal 3 14 18 6 2" xfId="26525" xr:uid="{00000000-0005-0000-0000-00002A370000}"/>
    <cellStyle name="Normal 3 14 18 7" xfId="8923" xr:uid="{00000000-0005-0000-0000-00002B370000}"/>
    <cellStyle name="Normal 3 14 18 7 2" xfId="26526" xr:uid="{00000000-0005-0000-0000-00002C370000}"/>
    <cellStyle name="Normal 3 14 18 8" xfId="8924" xr:uid="{00000000-0005-0000-0000-00002D370000}"/>
    <cellStyle name="Normal 3 14 18 8 2" xfId="26527" xr:uid="{00000000-0005-0000-0000-00002E370000}"/>
    <cellStyle name="Normal 3 14 18 9" xfId="8925" xr:uid="{00000000-0005-0000-0000-00002F370000}"/>
    <cellStyle name="Normal 3 14 18 9 2" xfId="26528" xr:uid="{00000000-0005-0000-0000-000030370000}"/>
    <cellStyle name="Normal 3 14 2" xfId="8926" xr:uid="{00000000-0005-0000-0000-000031370000}"/>
    <cellStyle name="Normal 3 14 2 10" xfId="8927" xr:uid="{00000000-0005-0000-0000-000032370000}"/>
    <cellStyle name="Normal 3 14 2 10 2" xfId="26530" xr:uid="{00000000-0005-0000-0000-000033370000}"/>
    <cellStyle name="Normal 3 14 2 11" xfId="8928" xr:uid="{00000000-0005-0000-0000-000034370000}"/>
    <cellStyle name="Normal 3 14 2 11 2" xfId="26531" xr:uid="{00000000-0005-0000-0000-000035370000}"/>
    <cellStyle name="Normal 3 14 2 12" xfId="8929" xr:uid="{00000000-0005-0000-0000-000036370000}"/>
    <cellStyle name="Normal 3 14 2 12 2" xfId="26532" xr:uid="{00000000-0005-0000-0000-000037370000}"/>
    <cellStyle name="Normal 3 14 2 13" xfId="8930" xr:uid="{00000000-0005-0000-0000-000038370000}"/>
    <cellStyle name="Normal 3 14 2 13 2" xfId="26533" xr:uid="{00000000-0005-0000-0000-000039370000}"/>
    <cellStyle name="Normal 3 14 2 14" xfId="8931" xr:uid="{00000000-0005-0000-0000-00003A370000}"/>
    <cellStyle name="Normal 3 14 2 14 2" xfId="26534" xr:uid="{00000000-0005-0000-0000-00003B370000}"/>
    <cellStyle name="Normal 3 14 2 15" xfId="8932" xr:uid="{00000000-0005-0000-0000-00003C370000}"/>
    <cellStyle name="Normal 3 14 2 15 2" xfId="26535" xr:uid="{00000000-0005-0000-0000-00003D370000}"/>
    <cellStyle name="Normal 3 14 2 16" xfId="8933" xr:uid="{00000000-0005-0000-0000-00003E370000}"/>
    <cellStyle name="Normal 3 14 2 16 2" xfId="26536" xr:uid="{00000000-0005-0000-0000-00003F370000}"/>
    <cellStyle name="Normal 3 14 2 17" xfId="8934" xr:uid="{00000000-0005-0000-0000-000040370000}"/>
    <cellStyle name="Normal 3 14 2 17 2" xfId="26537" xr:uid="{00000000-0005-0000-0000-000041370000}"/>
    <cellStyle name="Normal 3 14 2 18" xfId="26529" xr:uid="{00000000-0005-0000-0000-000042370000}"/>
    <cellStyle name="Normal 3 14 2 2" xfId="8935" xr:uid="{00000000-0005-0000-0000-000043370000}"/>
    <cellStyle name="Normal 3 14 2 3" xfId="8936" xr:uid="{00000000-0005-0000-0000-000044370000}"/>
    <cellStyle name="Normal 3 14 2 4" xfId="8937" xr:uid="{00000000-0005-0000-0000-000045370000}"/>
    <cellStyle name="Normal 3 14 2 5" xfId="8938" xr:uid="{00000000-0005-0000-0000-000046370000}"/>
    <cellStyle name="Normal 3 14 2 5 2" xfId="26538" xr:uid="{00000000-0005-0000-0000-000047370000}"/>
    <cellStyle name="Normal 3 14 2 6" xfId="8939" xr:uid="{00000000-0005-0000-0000-000048370000}"/>
    <cellStyle name="Normal 3 14 2 6 2" xfId="26539" xr:uid="{00000000-0005-0000-0000-000049370000}"/>
    <cellStyle name="Normal 3 14 2 7" xfId="8940" xr:uid="{00000000-0005-0000-0000-00004A370000}"/>
    <cellStyle name="Normal 3 14 2 7 2" xfId="26540" xr:uid="{00000000-0005-0000-0000-00004B370000}"/>
    <cellStyle name="Normal 3 14 2 8" xfId="8941" xr:uid="{00000000-0005-0000-0000-00004C370000}"/>
    <cellStyle name="Normal 3 14 2 8 2" xfId="26541" xr:uid="{00000000-0005-0000-0000-00004D370000}"/>
    <cellStyle name="Normal 3 14 2 9" xfId="8942" xr:uid="{00000000-0005-0000-0000-00004E370000}"/>
    <cellStyle name="Normal 3 14 2 9 2" xfId="26542" xr:uid="{00000000-0005-0000-0000-00004F370000}"/>
    <cellStyle name="Normal 3 14 3" xfId="8943" xr:uid="{00000000-0005-0000-0000-000050370000}"/>
    <cellStyle name="Normal 3 14 4" xfId="8944" xr:uid="{00000000-0005-0000-0000-000051370000}"/>
    <cellStyle name="Normal 3 14 5" xfId="8945" xr:uid="{00000000-0005-0000-0000-000052370000}"/>
    <cellStyle name="Normal 3 14 6" xfId="8946" xr:uid="{00000000-0005-0000-0000-000053370000}"/>
    <cellStyle name="Normal 3 14 6 10" xfId="8947" xr:uid="{00000000-0005-0000-0000-000054370000}"/>
    <cellStyle name="Normal 3 14 6 10 2" xfId="26544" xr:uid="{00000000-0005-0000-0000-000055370000}"/>
    <cellStyle name="Normal 3 14 6 11" xfId="8948" xr:uid="{00000000-0005-0000-0000-000056370000}"/>
    <cellStyle name="Normal 3 14 6 11 2" xfId="26545" xr:uid="{00000000-0005-0000-0000-000057370000}"/>
    <cellStyle name="Normal 3 14 6 12" xfId="8949" xr:uid="{00000000-0005-0000-0000-000058370000}"/>
    <cellStyle name="Normal 3 14 6 12 2" xfId="26546" xr:uid="{00000000-0005-0000-0000-000059370000}"/>
    <cellStyle name="Normal 3 14 6 13" xfId="8950" xr:uid="{00000000-0005-0000-0000-00005A370000}"/>
    <cellStyle name="Normal 3 14 6 13 2" xfId="26547" xr:uid="{00000000-0005-0000-0000-00005B370000}"/>
    <cellStyle name="Normal 3 14 6 14" xfId="8951" xr:uid="{00000000-0005-0000-0000-00005C370000}"/>
    <cellStyle name="Normal 3 14 6 14 2" xfId="26548" xr:uid="{00000000-0005-0000-0000-00005D370000}"/>
    <cellStyle name="Normal 3 14 6 15" xfId="8952" xr:uid="{00000000-0005-0000-0000-00005E370000}"/>
    <cellStyle name="Normal 3 14 6 15 2" xfId="26549" xr:uid="{00000000-0005-0000-0000-00005F370000}"/>
    <cellStyle name="Normal 3 14 6 16" xfId="26543" xr:uid="{00000000-0005-0000-0000-000060370000}"/>
    <cellStyle name="Normal 3 14 6 2" xfId="8953" xr:uid="{00000000-0005-0000-0000-000061370000}"/>
    <cellStyle name="Normal 3 14 6 2 10" xfId="8954" xr:uid="{00000000-0005-0000-0000-000062370000}"/>
    <cellStyle name="Normal 3 14 6 2 10 2" xfId="26551" xr:uid="{00000000-0005-0000-0000-000063370000}"/>
    <cellStyle name="Normal 3 14 6 2 11" xfId="8955" xr:uid="{00000000-0005-0000-0000-000064370000}"/>
    <cellStyle name="Normal 3 14 6 2 11 2" xfId="26552" xr:uid="{00000000-0005-0000-0000-000065370000}"/>
    <cellStyle name="Normal 3 14 6 2 12" xfId="8956" xr:uid="{00000000-0005-0000-0000-000066370000}"/>
    <cellStyle name="Normal 3 14 6 2 12 2" xfId="26553" xr:uid="{00000000-0005-0000-0000-000067370000}"/>
    <cellStyle name="Normal 3 14 6 2 13" xfId="8957" xr:uid="{00000000-0005-0000-0000-000068370000}"/>
    <cellStyle name="Normal 3 14 6 2 13 2" xfId="26554" xr:uid="{00000000-0005-0000-0000-000069370000}"/>
    <cellStyle name="Normal 3 14 6 2 14" xfId="8958" xr:uid="{00000000-0005-0000-0000-00006A370000}"/>
    <cellStyle name="Normal 3 14 6 2 14 2" xfId="26555" xr:uid="{00000000-0005-0000-0000-00006B370000}"/>
    <cellStyle name="Normal 3 14 6 2 15" xfId="26550" xr:uid="{00000000-0005-0000-0000-00006C370000}"/>
    <cellStyle name="Normal 3 14 6 2 2" xfId="8959" xr:uid="{00000000-0005-0000-0000-00006D370000}"/>
    <cellStyle name="Normal 3 14 6 2 2 2" xfId="26556" xr:uid="{00000000-0005-0000-0000-00006E370000}"/>
    <cellStyle name="Normal 3 14 6 2 3" xfId="8960" xr:uid="{00000000-0005-0000-0000-00006F370000}"/>
    <cellStyle name="Normal 3 14 6 2 3 2" xfId="26557" xr:uid="{00000000-0005-0000-0000-000070370000}"/>
    <cellStyle name="Normal 3 14 6 2 4" xfId="8961" xr:uid="{00000000-0005-0000-0000-000071370000}"/>
    <cellStyle name="Normal 3 14 6 2 4 2" xfId="26558" xr:uid="{00000000-0005-0000-0000-000072370000}"/>
    <cellStyle name="Normal 3 14 6 2 5" xfId="8962" xr:uid="{00000000-0005-0000-0000-000073370000}"/>
    <cellStyle name="Normal 3 14 6 2 5 2" xfId="26559" xr:uid="{00000000-0005-0000-0000-000074370000}"/>
    <cellStyle name="Normal 3 14 6 2 6" xfId="8963" xr:uid="{00000000-0005-0000-0000-000075370000}"/>
    <cellStyle name="Normal 3 14 6 2 6 2" xfId="26560" xr:uid="{00000000-0005-0000-0000-000076370000}"/>
    <cellStyle name="Normal 3 14 6 2 7" xfId="8964" xr:uid="{00000000-0005-0000-0000-000077370000}"/>
    <cellStyle name="Normal 3 14 6 2 7 2" xfId="26561" xr:uid="{00000000-0005-0000-0000-000078370000}"/>
    <cellStyle name="Normal 3 14 6 2 8" xfId="8965" xr:uid="{00000000-0005-0000-0000-000079370000}"/>
    <cellStyle name="Normal 3 14 6 2 8 2" xfId="26562" xr:uid="{00000000-0005-0000-0000-00007A370000}"/>
    <cellStyle name="Normal 3 14 6 2 9" xfId="8966" xr:uid="{00000000-0005-0000-0000-00007B370000}"/>
    <cellStyle name="Normal 3 14 6 2 9 2" xfId="26563" xr:uid="{00000000-0005-0000-0000-00007C370000}"/>
    <cellStyle name="Normal 3 14 6 3" xfId="8967" xr:uid="{00000000-0005-0000-0000-00007D370000}"/>
    <cellStyle name="Normal 3 14 6 3 2" xfId="26564" xr:uid="{00000000-0005-0000-0000-00007E370000}"/>
    <cellStyle name="Normal 3 14 6 4" xfId="8968" xr:uid="{00000000-0005-0000-0000-00007F370000}"/>
    <cellStyle name="Normal 3 14 6 4 2" xfId="26565" xr:uid="{00000000-0005-0000-0000-000080370000}"/>
    <cellStyle name="Normal 3 14 6 5" xfId="8969" xr:uid="{00000000-0005-0000-0000-000081370000}"/>
    <cellStyle name="Normal 3 14 6 5 2" xfId="26566" xr:uid="{00000000-0005-0000-0000-000082370000}"/>
    <cellStyle name="Normal 3 14 6 6" xfId="8970" xr:uid="{00000000-0005-0000-0000-000083370000}"/>
    <cellStyle name="Normal 3 14 6 6 2" xfId="26567" xr:uid="{00000000-0005-0000-0000-000084370000}"/>
    <cellStyle name="Normal 3 14 6 7" xfId="8971" xr:uid="{00000000-0005-0000-0000-000085370000}"/>
    <cellStyle name="Normal 3 14 6 7 2" xfId="26568" xr:uid="{00000000-0005-0000-0000-000086370000}"/>
    <cellStyle name="Normal 3 14 6 8" xfId="8972" xr:uid="{00000000-0005-0000-0000-000087370000}"/>
    <cellStyle name="Normal 3 14 6 8 2" xfId="26569" xr:uid="{00000000-0005-0000-0000-000088370000}"/>
    <cellStyle name="Normal 3 14 6 9" xfId="8973" xr:uid="{00000000-0005-0000-0000-000089370000}"/>
    <cellStyle name="Normal 3 14 6 9 2" xfId="26570" xr:uid="{00000000-0005-0000-0000-00008A370000}"/>
    <cellStyle name="Normal 3 14 7" xfId="8974" xr:uid="{00000000-0005-0000-0000-00008B370000}"/>
    <cellStyle name="Normal 3 14 7 10" xfId="8975" xr:uid="{00000000-0005-0000-0000-00008C370000}"/>
    <cellStyle name="Normal 3 14 7 10 2" xfId="26572" xr:uid="{00000000-0005-0000-0000-00008D370000}"/>
    <cellStyle name="Normal 3 14 7 11" xfId="8976" xr:uid="{00000000-0005-0000-0000-00008E370000}"/>
    <cellStyle name="Normal 3 14 7 11 2" xfId="26573" xr:uid="{00000000-0005-0000-0000-00008F370000}"/>
    <cellStyle name="Normal 3 14 7 12" xfId="8977" xr:uid="{00000000-0005-0000-0000-000090370000}"/>
    <cellStyle name="Normal 3 14 7 12 2" xfId="26574" xr:uid="{00000000-0005-0000-0000-000091370000}"/>
    <cellStyle name="Normal 3 14 7 13" xfId="8978" xr:uid="{00000000-0005-0000-0000-000092370000}"/>
    <cellStyle name="Normal 3 14 7 13 2" xfId="26575" xr:uid="{00000000-0005-0000-0000-000093370000}"/>
    <cellStyle name="Normal 3 14 7 14" xfId="8979" xr:uid="{00000000-0005-0000-0000-000094370000}"/>
    <cellStyle name="Normal 3 14 7 14 2" xfId="26576" xr:uid="{00000000-0005-0000-0000-000095370000}"/>
    <cellStyle name="Normal 3 14 7 15" xfId="8980" xr:uid="{00000000-0005-0000-0000-000096370000}"/>
    <cellStyle name="Normal 3 14 7 15 2" xfId="26577" xr:uid="{00000000-0005-0000-0000-000097370000}"/>
    <cellStyle name="Normal 3 14 7 16" xfId="26571" xr:uid="{00000000-0005-0000-0000-000098370000}"/>
    <cellStyle name="Normal 3 14 7 2" xfId="8981" xr:uid="{00000000-0005-0000-0000-000099370000}"/>
    <cellStyle name="Normal 3 14 7 2 10" xfId="8982" xr:uid="{00000000-0005-0000-0000-00009A370000}"/>
    <cellStyle name="Normal 3 14 7 2 10 2" xfId="26579" xr:uid="{00000000-0005-0000-0000-00009B370000}"/>
    <cellStyle name="Normal 3 14 7 2 11" xfId="8983" xr:uid="{00000000-0005-0000-0000-00009C370000}"/>
    <cellStyle name="Normal 3 14 7 2 11 2" xfId="26580" xr:uid="{00000000-0005-0000-0000-00009D370000}"/>
    <cellStyle name="Normal 3 14 7 2 12" xfId="8984" xr:uid="{00000000-0005-0000-0000-00009E370000}"/>
    <cellStyle name="Normal 3 14 7 2 12 2" xfId="26581" xr:uid="{00000000-0005-0000-0000-00009F370000}"/>
    <cellStyle name="Normal 3 14 7 2 13" xfId="8985" xr:uid="{00000000-0005-0000-0000-0000A0370000}"/>
    <cellStyle name="Normal 3 14 7 2 13 2" xfId="26582" xr:uid="{00000000-0005-0000-0000-0000A1370000}"/>
    <cellStyle name="Normal 3 14 7 2 14" xfId="8986" xr:uid="{00000000-0005-0000-0000-0000A2370000}"/>
    <cellStyle name="Normal 3 14 7 2 14 2" xfId="26583" xr:uid="{00000000-0005-0000-0000-0000A3370000}"/>
    <cellStyle name="Normal 3 14 7 2 15" xfId="26578" xr:uid="{00000000-0005-0000-0000-0000A4370000}"/>
    <cellStyle name="Normal 3 14 7 2 2" xfId="8987" xr:uid="{00000000-0005-0000-0000-0000A5370000}"/>
    <cellStyle name="Normal 3 14 7 2 2 2" xfId="26584" xr:uid="{00000000-0005-0000-0000-0000A6370000}"/>
    <cellStyle name="Normal 3 14 7 2 3" xfId="8988" xr:uid="{00000000-0005-0000-0000-0000A7370000}"/>
    <cellStyle name="Normal 3 14 7 2 3 2" xfId="26585" xr:uid="{00000000-0005-0000-0000-0000A8370000}"/>
    <cellStyle name="Normal 3 14 7 2 4" xfId="8989" xr:uid="{00000000-0005-0000-0000-0000A9370000}"/>
    <cellStyle name="Normal 3 14 7 2 4 2" xfId="26586" xr:uid="{00000000-0005-0000-0000-0000AA370000}"/>
    <cellStyle name="Normal 3 14 7 2 5" xfId="8990" xr:uid="{00000000-0005-0000-0000-0000AB370000}"/>
    <cellStyle name="Normal 3 14 7 2 5 2" xfId="26587" xr:uid="{00000000-0005-0000-0000-0000AC370000}"/>
    <cellStyle name="Normal 3 14 7 2 6" xfId="8991" xr:uid="{00000000-0005-0000-0000-0000AD370000}"/>
    <cellStyle name="Normal 3 14 7 2 6 2" xfId="26588" xr:uid="{00000000-0005-0000-0000-0000AE370000}"/>
    <cellStyle name="Normal 3 14 7 2 7" xfId="8992" xr:uid="{00000000-0005-0000-0000-0000AF370000}"/>
    <cellStyle name="Normal 3 14 7 2 7 2" xfId="26589" xr:uid="{00000000-0005-0000-0000-0000B0370000}"/>
    <cellStyle name="Normal 3 14 7 2 8" xfId="8993" xr:uid="{00000000-0005-0000-0000-0000B1370000}"/>
    <cellStyle name="Normal 3 14 7 2 8 2" xfId="26590" xr:uid="{00000000-0005-0000-0000-0000B2370000}"/>
    <cellStyle name="Normal 3 14 7 2 9" xfId="8994" xr:uid="{00000000-0005-0000-0000-0000B3370000}"/>
    <cellStyle name="Normal 3 14 7 2 9 2" xfId="26591" xr:uid="{00000000-0005-0000-0000-0000B4370000}"/>
    <cellStyle name="Normal 3 14 7 3" xfId="8995" xr:uid="{00000000-0005-0000-0000-0000B5370000}"/>
    <cellStyle name="Normal 3 14 7 3 2" xfId="26592" xr:uid="{00000000-0005-0000-0000-0000B6370000}"/>
    <cellStyle name="Normal 3 14 7 4" xfId="8996" xr:uid="{00000000-0005-0000-0000-0000B7370000}"/>
    <cellStyle name="Normal 3 14 7 4 2" xfId="26593" xr:uid="{00000000-0005-0000-0000-0000B8370000}"/>
    <cellStyle name="Normal 3 14 7 5" xfId="8997" xr:uid="{00000000-0005-0000-0000-0000B9370000}"/>
    <cellStyle name="Normal 3 14 7 5 2" xfId="26594" xr:uid="{00000000-0005-0000-0000-0000BA370000}"/>
    <cellStyle name="Normal 3 14 7 6" xfId="8998" xr:uid="{00000000-0005-0000-0000-0000BB370000}"/>
    <cellStyle name="Normal 3 14 7 6 2" xfId="26595" xr:uid="{00000000-0005-0000-0000-0000BC370000}"/>
    <cellStyle name="Normal 3 14 7 7" xfId="8999" xr:uid="{00000000-0005-0000-0000-0000BD370000}"/>
    <cellStyle name="Normal 3 14 7 7 2" xfId="26596" xr:uid="{00000000-0005-0000-0000-0000BE370000}"/>
    <cellStyle name="Normal 3 14 7 8" xfId="9000" xr:uid="{00000000-0005-0000-0000-0000BF370000}"/>
    <cellStyle name="Normal 3 14 7 8 2" xfId="26597" xr:uid="{00000000-0005-0000-0000-0000C0370000}"/>
    <cellStyle name="Normal 3 14 7 9" xfId="9001" xr:uid="{00000000-0005-0000-0000-0000C1370000}"/>
    <cellStyle name="Normal 3 14 7 9 2" xfId="26598" xr:uid="{00000000-0005-0000-0000-0000C2370000}"/>
    <cellStyle name="Normal 3 14 8" xfId="9002" xr:uid="{00000000-0005-0000-0000-0000C3370000}"/>
    <cellStyle name="Normal 3 14 8 10" xfId="9003" xr:uid="{00000000-0005-0000-0000-0000C4370000}"/>
    <cellStyle name="Normal 3 14 8 10 2" xfId="26600" xr:uid="{00000000-0005-0000-0000-0000C5370000}"/>
    <cellStyle name="Normal 3 14 8 11" xfId="9004" xr:uid="{00000000-0005-0000-0000-0000C6370000}"/>
    <cellStyle name="Normal 3 14 8 11 2" xfId="26601" xr:uid="{00000000-0005-0000-0000-0000C7370000}"/>
    <cellStyle name="Normal 3 14 8 12" xfId="9005" xr:uid="{00000000-0005-0000-0000-0000C8370000}"/>
    <cellStyle name="Normal 3 14 8 12 2" xfId="26602" xr:uid="{00000000-0005-0000-0000-0000C9370000}"/>
    <cellStyle name="Normal 3 14 8 13" xfId="9006" xr:uid="{00000000-0005-0000-0000-0000CA370000}"/>
    <cellStyle name="Normal 3 14 8 13 2" xfId="26603" xr:uid="{00000000-0005-0000-0000-0000CB370000}"/>
    <cellStyle name="Normal 3 14 8 14" xfId="9007" xr:uid="{00000000-0005-0000-0000-0000CC370000}"/>
    <cellStyle name="Normal 3 14 8 14 2" xfId="26604" xr:uid="{00000000-0005-0000-0000-0000CD370000}"/>
    <cellStyle name="Normal 3 14 8 15" xfId="9008" xr:uid="{00000000-0005-0000-0000-0000CE370000}"/>
    <cellStyle name="Normal 3 14 8 15 2" xfId="26605" xr:uid="{00000000-0005-0000-0000-0000CF370000}"/>
    <cellStyle name="Normal 3 14 8 16" xfId="26599" xr:uid="{00000000-0005-0000-0000-0000D0370000}"/>
    <cellStyle name="Normal 3 14 8 2" xfId="9009" xr:uid="{00000000-0005-0000-0000-0000D1370000}"/>
    <cellStyle name="Normal 3 14 8 2 10" xfId="9010" xr:uid="{00000000-0005-0000-0000-0000D2370000}"/>
    <cellStyle name="Normal 3 14 8 2 10 2" xfId="26607" xr:uid="{00000000-0005-0000-0000-0000D3370000}"/>
    <cellStyle name="Normal 3 14 8 2 11" xfId="9011" xr:uid="{00000000-0005-0000-0000-0000D4370000}"/>
    <cellStyle name="Normal 3 14 8 2 11 2" xfId="26608" xr:uid="{00000000-0005-0000-0000-0000D5370000}"/>
    <cellStyle name="Normal 3 14 8 2 12" xfId="9012" xr:uid="{00000000-0005-0000-0000-0000D6370000}"/>
    <cellStyle name="Normal 3 14 8 2 12 2" xfId="26609" xr:uid="{00000000-0005-0000-0000-0000D7370000}"/>
    <cellStyle name="Normal 3 14 8 2 13" xfId="9013" xr:uid="{00000000-0005-0000-0000-0000D8370000}"/>
    <cellStyle name="Normal 3 14 8 2 13 2" xfId="26610" xr:uid="{00000000-0005-0000-0000-0000D9370000}"/>
    <cellStyle name="Normal 3 14 8 2 14" xfId="9014" xr:uid="{00000000-0005-0000-0000-0000DA370000}"/>
    <cellStyle name="Normal 3 14 8 2 14 2" xfId="26611" xr:uid="{00000000-0005-0000-0000-0000DB370000}"/>
    <cellStyle name="Normal 3 14 8 2 15" xfId="26606" xr:uid="{00000000-0005-0000-0000-0000DC370000}"/>
    <cellStyle name="Normal 3 14 8 2 2" xfId="9015" xr:uid="{00000000-0005-0000-0000-0000DD370000}"/>
    <cellStyle name="Normal 3 14 8 2 2 2" xfId="26612" xr:uid="{00000000-0005-0000-0000-0000DE370000}"/>
    <cellStyle name="Normal 3 14 8 2 3" xfId="9016" xr:uid="{00000000-0005-0000-0000-0000DF370000}"/>
    <cellStyle name="Normal 3 14 8 2 3 2" xfId="26613" xr:uid="{00000000-0005-0000-0000-0000E0370000}"/>
    <cellStyle name="Normal 3 14 8 2 4" xfId="9017" xr:uid="{00000000-0005-0000-0000-0000E1370000}"/>
    <cellStyle name="Normal 3 14 8 2 4 2" xfId="26614" xr:uid="{00000000-0005-0000-0000-0000E2370000}"/>
    <cellStyle name="Normal 3 14 8 2 5" xfId="9018" xr:uid="{00000000-0005-0000-0000-0000E3370000}"/>
    <cellStyle name="Normal 3 14 8 2 5 2" xfId="26615" xr:uid="{00000000-0005-0000-0000-0000E4370000}"/>
    <cellStyle name="Normal 3 14 8 2 6" xfId="9019" xr:uid="{00000000-0005-0000-0000-0000E5370000}"/>
    <cellStyle name="Normal 3 14 8 2 6 2" xfId="26616" xr:uid="{00000000-0005-0000-0000-0000E6370000}"/>
    <cellStyle name="Normal 3 14 8 2 7" xfId="9020" xr:uid="{00000000-0005-0000-0000-0000E7370000}"/>
    <cellStyle name="Normal 3 14 8 2 7 2" xfId="26617" xr:uid="{00000000-0005-0000-0000-0000E8370000}"/>
    <cellStyle name="Normal 3 14 8 2 8" xfId="9021" xr:uid="{00000000-0005-0000-0000-0000E9370000}"/>
    <cellStyle name="Normal 3 14 8 2 8 2" xfId="26618" xr:uid="{00000000-0005-0000-0000-0000EA370000}"/>
    <cellStyle name="Normal 3 14 8 2 9" xfId="9022" xr:uid="{00000000-0005-0000-0000-0000EB370000}"/>
    <cellStyle name="Normal 3 14 8 2 9 2" xfId="26619" xr:uid="{00000000-0005-0000-0000-0000EC370000}"/>
    <cellStyle name="Normal 3 14 8 3" xfId="9023" xr:uid="{00000000-0005-0000-0000-0000ED370000}"/>
    <cellStyle name="Normal 3 14 8 3 2" xfId="26620" xr:uid="{00000000-0005-0000-0000-0000EE370000}"/>
    <cellStyle name="Normal 3 14 8 4" xfId="9024" xr:uid="{00000000-0005-0000-0000-0000EF370000}"/>
    <cellStyle name="Normal 3 14 8 4 2" xfId="26621" xr:uid="{00000000-0005-0000-0000-0000F0370000}"/>
    <cellStyle name="Normal 3 14 8 5" xfId="9025" xr:uid="{00000000-0005-0000-0000-0000F1370000}"/>
    <cellStyle name="Normal 3 14 8 5 2" xfId="26622" xr:uid="{00000000-0005-0000-0000-0000F2370000}"/>
    <cellStyle name="Normal 3 14 8 6" xfId="9026" xr:uid="{00000000-0005-0000-0000-0000F3370000}"/>
    <cellStyle name="Normal 3 14 8 6 2" xfId="26623" xr:uid="{00000000-0005-0000-0000-0000F4370000}"/>
    <cellStyle name="Normal 3 14 8 7" xfId="9027" xr:uid="{00000000-0005-0000-0000-0000F5370000}"/>
    <cellStyle name="Normal 3 14 8 7 2" xfId="26624" xr:uid="{00000000-0005-0000-0000-0000F6370000}"/>
    <cellStyle name="Normal 3 14 8 8" xfId="9028" xr:uid="{00000000-0005-0000-0000-0000F7370000}"/>
    <cellStyle name="Normal 3 14 8 8 2" xfId="26625" xr:uid="{00000000-0005-0000-0000-0000F8370000}"/>
    <cellStyle name="Normal 3 14 8 9" xfId="9029" xr:uid="{00000000-0005-0000-0000-0000F9370000}"/>
    <cellStyle name="Normal 3 14 8 9 2" xfId="26626" xr:uid="{00000000-0005-0000-0000-0000FA370000}"/>
    <cellStyle name="Normal 3 14 9" xfId="9030" xr:uid="{00000000-0005-0000-0000-0000FB370000}"/>
    <cellStyle name="Normal 3 14 9 10" xfId="9031" xr:uid="{00000000-0005-0000-0000-0000FC370000}"/>
    <cellStyle name="Normal 3 14 9 10 2" xfId="26628" xr:uid="{00000000-0005-0000-0000-0000FD370000}"/>
    <cellStyle name="Normal 3 14 9 11" xfId="9032" xr:uid="{00000000-0005-0000-0000-0000FE370000}"/>
    <cellStyle name="Normal 3 14 9 11 2" xfId="26629" xr:uid="{00000000-0005-0000-0000-0000FF370000}"/>
    <cellStyle name="Normal 3 14 9 12" xfId="9033" xr:uid="{00000000-0005-0000-0000-000000380000}"/>
    <cellStyle name="Normal 3 14 9 12 2" xfId="26630" xr:uid="{00000000-0005-0000-0000-000001380000}"/>
    <cellStyle name="Normal 3 14 9 13" xfId="9034" xr:uid="{00000000-0005-0000-0000-000002380000}"/>
    <cellStyle name="Normal 3 14 9 13 2" xfId="26631" xr:uid="{00000000-0005-0000-0000-000003380000}"/>
    <cellStyle name="Normal 3 14 9 14" xfId="9035" xr:uid="{00000000-0005-0000-0000-000004380000}"/>
    <cellStyle name="Normal 3 14 9 14 2" xfId="26632" xr:uid="{00000000-0005-0000-0000-000005380000}"/>
    <cellStyle name="Normal 3 14 9 15" xfId="26627" xr:uid="{00000000-0005-0000-0000-000006380000}"/>
    <cellStyle name="Normal 3 14 9 2" xfId="9036" xr:uid="{00000000-0005-0000-0000-000007380000}"/>
    <cellStyle name="Normal 3 14 9 2 2" xfId="26633" xr:uid="{00000000-0005-0000-0000-000008380000}"/>
    <cellStyle name="Normal 3 14 9 3" xfId="9037" xr:uid="{00000000-0005-0000-0000-000009380000}"/>
    <cellStyle name="Normal 3 14 9 3 2" xfId="26634" xr:uid="{00000000-0005-0000-0000-00000A380000}"/>
    <cellStyle name="Normal 3 14 9 4" xfId="9038" xr:uid="{00000000-0005-0000-0000-00000B380000}"/>
    <cellStyle name="Normal 3 14 9 4 2" xfId="26635" xr:uid="{00000000-0005-0000-0000-00000C380000}"/>
    <cellStyle name="Normal 3 14 9 5" xfId="9039" xr:uid="{00000000-0005-0000-0000-00000D380000}"/>
    <cellStyle name="Normal 3 14 9 5 2" xfId="26636" xr:uid="{00000000-0005-0000-0000-00000E380000}"/>
    <cellStyle name="Normal 3 14 9 6" xfId="9040" xr:uid="{00000000-0005-0000-0000-00000F380000}"/>
    <cellStyle name="Normal 3 14 9 6 2" xfId="26637" xr:uid="{00000000-0005-0000-0000-000010380000}"/>
    <cellStyle name="Normal 3 14 9 7" xfId="9041" xr:uid="{00000000-0005-0000-0000-000011380000}"/>
    <cellStyle name="Normal 3 14 9 7 2" xfId="26638" xr:uid="{00000000-0005-0000-0000-000012380000}"/>
    <cellStyle name="Normal 3 14 9 8" xfId="9042" xr:uid="{00000000-0005-0000-0000-000013380000}"/>
    <cellStyle name="Normal 3 14 9 8 2" xfId="26639" xr:uid="{00000000-0005-0000-0000-000014380000}"/>
    <cellStyle name="Normal 3 14 9 9" xfId="9043" xr:uid="{00000000-0005-0000-0000-000015380000}"/>
    <cellStyle name="Normal 3 14 9 9 2" xfId="26640" xr:uid="{00000000-0005-0000-0000-000016380000}"/>
    <cellStyle name="Normal 3 15" xfId="9044" xr:uid="{00000000-0005-0000-0000-000017380000}"/>
    <cellStyle name="Normal 3 15 10" xfId="9045" xr:uid="{00000000-0005-0000-0000-000018380000}"/>
    <cellStyle name="Normal 3 15 10 10" xfId="9046" xr:uid="{00000000-0005-0000-0000-000019380000}"/>
    <cellStyle name="Normal 3 15 10 10 2" xfId="26642" xr:uid="{00000000-0005-0000-0000-00001A380000}"/>
    <cellStyle name="Normal 3 15 10 11" xfId="9047" xr:uid="{00000000-0005-0000-0000-00001B380000}"/>
    <cellStyle name="Normal 3 15 10 11 2" xfId="26643" xr:uid="{00000000-0005-0000-0000-00001C380000}"/>
    <cellStyle name="Normal 3 15 10 12" xfId="9048" xr:uid="{00000000-0005-0000-0000-00001D380000}"/>
    <cellStyle name="Normal 3 15 10 12 2" xfId="26644" xr:uid="{00000000-0005-0000-0000-00001E380000}"/>
    <cellStyle name="Normal 3 15 10 13" xfId="9049" xr:uid="{00000000-0005-0000-0000-00001F380000}"/>
    <cellStyle name="Normal 3 15 10 13 2" xfId="26645" xr:uid="{00000000-0005-0000-0000-000020380000}"/>
    <cellStyle name="Normal 3 15 10 14" xfId="9050" xr:uid="{00000000-0005-0000-0000-000021380000}"/>
    <cellStyle name="Normal 3 15 10 14 2" xfId="26646" xr:uid="{00000000-0005-0000-0000-000022380000}"/>
    <cellStyle name="Normal 3 15 10 15" xfId="26641" xr:uid="{00000000-0005-0000-0000-000023380000}"/>
    <cellStyle name="Normal 3 15 10 2" xfId="9051" xr:uid="{00000000-0005-0000-0000-000024380000}"/>
    <cellStyle name="Normal 3 15 10 2 2" xfId="26647" xr:uid="{00000000-0005-0000-0000-000025380000}"/>
    <cellStyle name="Normal 3 15 10 3" xfId="9052" xr:uid="{00000000-0005-0000-0000-000026380000}"/>
    <cellStyle name="Normal 3 15 10 3 2" xfId="26648" xr:uid="{00000000-0005-0000-0000-000027380000}"/>
    <cellStyle name="Normal 3 15 10 4" xfId="9053" xr:uid="{00000000-0005-0000-0000-000028380000}"/>
    <cellStyle name="Normal 3 15 10 4 2" xfId="26649" xr:uid="{00000000-0005-0000-0000-000029380000}"/>
    <cellStyle name="Normal 3 15 10 5" xfId="9054" xr:uid="{00000000-0005-0000-0000-00002A380000}"/>
    <cellStyle name="Normal 3 15 10 5 2" xfId="26650" xr:uid="{00000000-0005-0000-0000-00002B380000}"/>
    <cellStyle name="Normal 3 15 10 6" xfId="9055" xr:uid="{00000000-0005-0000-0000-00002C380000}"/>
    <cellStyle name="Normal 3 15 10 6 2" xfId="26651" xr:uid="{00000000-0005-0000-0000-00002D380000}"/>
    <cellStyle name="Normal 3 15 10 7" xfId="9056" xr:uid="{00000000-0005-0000-0000-00002E380000}"/>
    <cellStyle name="Normal 3 15 10 7 2" xfId="26652" xr:uid="{00000000-0005-0000-0000-00002F380000}"/>
    <cellStyle name="Normal 3 15 10 8" xfId="9057" xr:uid="{00000000-0005-0000-0000-000030380000}"/>
    <cellStyle name="Normal 3 15 10 8 2" xfId="26653" xr:uid="{00000000-0005-0000-0000-000031380000}"/>
    <cellStyle name="Normal 3 15 10 9" xfId="9058" xr:uid="{00000000-0005-0000-0000-000032380000}"/>
    <cellStyle name="Normal 3 15 10 9 2" xfId="26654" xr:uid="{00000000-0005-0000-0000-000033380000}"/>
    <cellStyle name="Normal 3 15 11" xfId="9059" xr:uid="{00000000-0005-0000-0000-000034380000}"/>
    <cellStyle name="Normal 3 15 11 10" xfId="9060" xr:uid="{00000000-0005-0000-0000-000035380000}"/>
    <cellStyle name="Normal 3 15 11 10 2" xfId="26656" xr:uid="{00000000-0005-0000-0000-000036380000}"/>
    <cellStyle name="Normal 3 15 11 11" xfId="9061" xr:uid="{00000000-0005-0000-0000-000037380000}"/>
    <cellStyle name="Normal 3 15 11 11 2" xfId="26657" xr:uid="{00000000-0005-0000-0000-000038380000}"/>
    <cellStyle name="Normal 3 15 11 12" xfId="9062" xr:uid="{00000000-0005-0000-0000-000039380000}"/>
    <cellStyle name="Normal 3 15 11 12 2" xfId="26658" xr:uid="{00000000-0005-0000-0000-00003A380000}"/>
    <cellStyle name="Normal 3 15 11 13" xfId="9063" xr:uid="{00000000-0005-0000-0000-00003B380000}"/>
    <cellStyle name="Normal 3 15 11 13 2" xfId="26659" xr:uid="{00000000-0005-0000-0000-00003C380000}"/>
    <cellStyle name="Normal 3 15 11 14" xfId="9064" xr:uid="{00000000-0005-0000-0000-00003D380000}"/>
    <cellStyle name="Normal 3 15 11 14 2" xfId="26660" xr:uid="{00000000-0005-0000-0000-00003E380000}"/>
    <cellStyle name="Normal 3 15 11 15" xfId="26655" xr:uid="{00000000-0005-0000-0000-00003F380000}"/>
    <cellStyle name="Normal 3 15 11 2" xfId="9065" xr:uid="{00000000-0005-0000-0000-000040380000}"/>
    <cellStyle name="Normal 3 15 11 2 2" xfId="26661" xr:uid="{00000000-0005-0000-0000-000041380000}"/>
    <cellStyle name="Normal 3 15 11 3" xfId="9066" xr:uid="{00000000-0005-0000-0000-000042380000}"/>
    <cellStyle name="Normal 3 15 11 3 2" xfId="26662" xr:uid="{00000000-0005-0000-0000-000043380000}"/>
    <cellStyle name="Normal 3 15 11 4" xfId="9067" xr:uid="{00000000-0005-0000-0000-000044380000}"/>
    <cellStyle name="Normal 3 15 11 4 2" xfId="26663" xr:uid="{00000000-0005-0000-0000-000045380000}"/>
    <cellStyle name="Normal 3 15 11 5" xfId="9068" xr:uid="{00000000-0005-0000-0000-000046380000}"/>
    <cellStyle name="Normal 3 15 11 5 2" xfId="26664" xr:uid="{00000000-0005-0000-0000-000047380000}"/>
    <cellStyle name="Normal 3 15 11 6" xfId="9069" xr:uid="{00000000-0005-0000-0000-000048380000}"/>
    <cellStyle name="Normal 3 15 11 6 2" xfId="26665" xr:uid="{00000000-0005-0000-0000-000049380000}"/>
    <cellStyle name="Normal 3 15 11 7" xfId="9070" xr:uid="{00000000-0005-0000-0000-00004A380000}"/>
    <cellStyle name="Normal 3 15 11 7 2" xfId="26666" xr:uid="{00000000-0005-0000-0000-00004B380000}"/>
    <cellStyle name="Normal 3 15 11 8" xfId="9071" xr:uid="{00000000-0005-0000-0000-00004C380000}"/>
    <cellStyle name="Normal 3 15 11 8 2" xfId="26667" xr:uid="{00000000-0005-0000-0000-00004D380000}"/>
    <cellStyle name="Normal 3 15 11 9" xfId="9072" xr:uid="{00000000-0005-0000-0000-00004E380000}"/>
    <cellStyle name="Normal 3 15 11 9 2" xfId="26668" xr:uid="{00000000-0005-0000-0000-00004F380000}"/>
    <cellStyle name="Normal 3 15 12" xfId="9073" xr:uid="{00000000-0005-0000-0000-000050380000}"/>
    <cellStyle name="Normal 3 15 12 10" xfId="9074" xr:uid="{00000000-0005-0000-0000-000051380000}"/>
    <cellStyle name="Normal 3 15 12 10 2" xfId="26670" xr:uid="{00000000-0005-0000-0000-000052380000}"/>
    <cellStyle name="Normal 3 15 12 11" xfId="9075" xr:uid="{00000000-0005-0000-0000-000053380000}"/>
    <cellStyle name="Normal 3 15 12 11 2" xfId="26671" xr:uid="{00000000-0005-0000-0000-000054380000}"/>
    <cellStyle name="Normal 3 15 12 12" xfId="9076" xr:uid="{00000000-0005-0000-0000-000055380000}"/>
    <cellStyle name="Normal 3 15 12 12 2" xfId="26672" xr:uid="{00000000-0005-0000-0000-000056380000}"/>
    <cellStyle name="Normal 3 15 12 13" xfId="9077" xr:uid="{00000000-0005-0000-0000-000057380000}"/>
    <cellStyle name="Normal 3 15 12 13 2" xfId="26673" xr:uid="{00000000-0005-0000-0000-000058380000}"/>
    <cellStyle name="Normal 3 15 12 14" xfId="9078" xr:uid="{00000000-0005-0000-0000-000059380000}"/>
    <cellStyle name="Normal 3 15 12 14 2" xfId="26674" xr:uid="{00000000-0005-0000-0000-00005A380000}"/>
    <cellStyle name="Normal 3 15 12 15" xfId="26669" xr:uid="{00000000-0005-0000-0000-00005B380000}"/>
    <cellStyle name="Normal 3 15 12 2" xfId="9079" xr:uid="{00000000-0005-0000-0000-00005C380000}"/>
    <cellStyle name="Normal 3 15 12 2 2" xfId="26675" xr:uid="{00000000-0005-0000-0000-00005D380000}"/>
    <cellStyle name="Normal 3 15 12 3" xfId="9080" xr:uid="{00000000-0005-0000-0000-00005E380000}"/>
    <cellStyle name="Normal 3 15 12 3 2" xfId="26676" xr:uid="{00000000-0005-0000-0000-00005F380000}"/>
    <cellStyle name="Normal 3 15 12 4" xfId="9081" xr:uid="{00000000-0005-0000-0000-000060380000}"/>
    <cellStyle name="Normal 3 15 12 4 2" xfId="26677" xr:uid="{00000000-0005-0000-0000-000061380000}"/>
    <cellStyle name="Normal 3 15 12 5" xfId="9082" xr:uid="{00000000-0005-0000-0000-000062380000}"/>
    <cellStyle name="Normal 3 15 12 5 2" xfId="26678" xr:uid="{00000000-0005-0000-0000-000063380000}"/>
    <cellStyle name="Normal 3 15 12 6" xfId="9083" xr:uid="{00000000-0005-0000-0000-000064380000}"/>
    <cellStyle name="Normal 3 15 12 6 2" xfId="26679" xr:uid="{00000000-0005-0000-0000-000065380000}"/>
    <cellStyle name="Normal 3 15 12 7" xfId="9084" xr:uid="{00000000-0005-0000-0000-000066380000}"/>
    <cellStyle name="Normal 3 15 12 7 2" xfId="26680" xr:uid="{00000000-0005-0000-0000-000067380000}"/>
    <cellStyle name="Normal 3 15 12 8" xfId="9085" xr:uid="{00000000-0005-0000-0000-000068380000}"/>
    <cellStyle name="Normal 3 15 12 8 2" xfId="26681" xr:uid="{00000000-0005-0000-0000-000069380000}"/>
    <cellStyle name="Normal 3 15 12 9" xfId="9086" xr:uid="{00000000-0005-0000-0000-00006A380000}"/>
    <cellStyle name="Normal 3 15 12 9 2" xfId="26682" xr:uid="{00000000-0005-0000-0000-00006B380000}"/>
    <cellStyle name="Normal 3 15 13" xfId="9087" xr:uid="{00000000-0005-0000-0000-00006C380000}"/>
    <cellStyle name="Normal 3 15 13 10" xfId="9088" xr:uid="{00000000-0005-0000-0000-00006D380000}"/>
    <cellStyle name="Normal 3 15 13 10 2" xfId="26684" xr:uid="{00000000-0005-0000-0000-00006E380000}"/>
    <cellStyle name="Normal 3 15 13 11" xfId="9089" xr:uid="{00000000-0005-0000-0000-00006F380000}"/>
    <cellStyle name="Normal 3 15 13 11 2" xfId="26685" xr:uid="{00000000-0005-0000-0000-000070380000}"/>
    <cellStyle name="Normal 3 15 13 12" xfId="9090" xr:uid="{00000000-0005-0000-0000-000071380000}"/>
    <cellStyle name="Normal 3 15 13 12 2" xfId="26686" xr:uid="{00000000-0005-0000-0000-000072380000}"/>
    <cellStyle name="Normal 3 15 13 13" xfId="9091" xr:uid="{00000000-0005-0000-0000-000073380000}"/>
    <cellStyle name="Normal 3 15 13 13 2" xfId="26687" xr:uid="{00000000-0005-0000-0000-000074380000}"/>
    <cellStyle name="Normal 3 15 13 14" xfId="9092" xr:uid="{00000000-0005-0000-0000-000075380000}"/>
    <cellStyle name="Normal 3 15 13 14 2" xfId="26688" xr:uid="{00000000-0005-0000-0000-000076380000}"/>
    <cellStyle name="Normal 3 15 13 15" xfId="26683" xr:uid="{00000000-0005-0000-0000-000077380000}"/>
    <cellStyle name="Normal 3 15 13 2" xfId="9093" xr:uid="{00000000-0005-0000-0000-000078380000}"/>
    <cellStyle name="Normal 3 15 13 2 2" xfId="26689" xr:uid="{00000000-0005-0000-0000-000079380000}"/>
    <cellStyle name="Normal 3 15 13 3" xfId="9094" xr:uid="{00000000-0005-0000-0000-00007A380000}"/>
    <cellStyle name="Normal 3 15 13 3 2" xfId="26690" xr:uid="{00000000-0005-0000-0000-00007B380000}"/>
    <cellStyle name="Normal 3 15 13 4" xfId="9095" xr:uid="{00000000-0005-0000-0000-00007C380000}"/>
    <cellStyle name="Normal 3 15 13 4 2" xfId="26691" xr:uid="{00000000-0005-0000-0000-00007D380000}"/>
    <cellStyle name="Normal 3 15 13 5" xfId="9096" xr:uid="{00000000-0005-0000-0000-00007E380000}"/>
    <cellStyle name="Normal 3 15 13 5 2" xfId="26692" xr:uid="{00000000-0005-0000-0000-00007F380000}"/>
    <cellStyle name="Normal 3 15 13 6" xfId="9097" xr:uid="{00000000-0005-0000-0000-000080380000}"/>
    <cellStyle name="Normal 3 15 13 6 2" xfId="26693" xr:uid="{00000000-0005-0000-0000-000081380000}"/>
    <cellStyle name="Normal 3 15 13 7" xfId="9098" xr:uid="{00000000-0005-0000-0000-000082380000}"/>
    <cellStyle name="Normal 3 15 13 7 2" xfId="26694" xr:uid="{00000000-0005-0000-0000-000083380000}"/>
    <cellStyle name="Normal 3 15 13 8" xfId="9099" xr:uid="{00000000-0005-0000-0000-000084380000}"/>
    <cellStyle name="Normal 3 15 13 8 2" xfId="26695" xr:uid="{00000000-0005-0000-0000-000085380000}"/>
    <cellStyle name="Normal 3 15 13 9" xfId="9100" xr:uid="{00000000-0005-0000-0000-000086380000}"/>
    <cellStyle name="Normal 3 15 13 9 2" xfId="26696" xr:uid="{00000000-0005-0000-0000-000087380000}"/>
    <cellStyle name="Normal 3 15 14" xfId="9101" xr:uid="{00000000-0005-0000-0000-000088380000}"/>
    <cellStyle name="Normal 3 15 14 10" xfId="9102" xr:uid="{00000000-0005-0000-0000-000089380000}"/>
    <cellStyle name="Normal 3 15 14 10 2" xfId="26698" xr:uid="{00000000-0005-0000-0000-00008A380000}"/>
    <cellStyle name="Normal 3 15 14 11" xfId="9103" xr:uid="{00000000-0005-0000-0000-00008B380000}"/>
    <cellStyle name="Normal 3 15 14 11 2" xfId="26699" xr:uid="{00000000-0005-0000-0000-00008C380000}"/>
    <cellStyle name="Normal 3 15 14 12" xfId="9104" xr:uid="{00000000-0005-0000-0000-00008D380000}"/>
    <cellStyle name="Normal 3 15 14 12 2" xfId="26700" xr:uid="{00000000-0005-0000-0000-00008E380000}"/>
    <cellStyle name="Normal 3 15 14 13" xfId="9105" xr:uid="{00000000-0005-0000-0000-00008F380000}"/>
    <cellStyle name="Normal 3 15 14 13 2" xfId="26701" xr:uid="{00000000-0005-0000-0000-000090380000}"/>
    <cellStyle name="Normal 3 15 14 14" xfId="9106" xr:uid="{00000000-0005-0000-0000-000091380000}"/>
    <cellStyle name="Normal 3 15 14 14 2" xfId="26702" xr:uid="{00000000-0005-0000-0000-000092380000}"/>
    <cellStyle name="Normal 3 15 14 15" xfId="26697" xr:uid="{00000000-0005-0000-0000-000093380000}"/>
    <cellStyle name="Normal 3 15 14 2" xfId="9107" xr:uid="{00000000-0005-0000-0000-000094380000}"/>
    <cellStyle name="Normal 3 15 14 2 2" xfId="26703" xr:uid="{00000000-0005-0000-0000-000095380000}"/>
    <cellStyle name="Normal 3 15 14 3" xfId="9108" xr:uid="{00000000-0005-0000-0000-000096380000}"/>
    <cellStyle name="Normal 3 15 14 3 2" xfId="26704" xr:uid="{00000000-0005-0000-0000-000097380000}"/>
    <cellStyle name="Normal 3 15 14 4" xfId="9109" xr:uid="{00000000-0005-0000-0000-000098380000}"/>
    <cellStyle name="Normal 3 15 14 4 2" xfId="26705" xr:uid="{00000000-0005-0000-0000-000099380000}"/>
    <cellStyle name="Normal 3 15 14 5" xfId="9110" xr:uid="{00000000-0005-0000-0000-00009A380000}"/>
    <cellStyle name="Normal 3 15 14 5 2" xfId="26706" xr:uid="{00000000-0005-0000-0000-00009B380000}"/>
    <cellStyle name="Normal 3 15 14 6" xfId="9111" xr:uid="{00000000-0005-0000-0000-00009C380000}"/>
    <cellStyle name="Normal 3 15 14 6 2" xfId="26707" xr:uid="{00000000-0005-0000-0000-00009D380000}"/>
    <cellStyle name="Normal 3 15 14 7" xfId="9112" xr:uid="{00000000-0005-0000-0000-00009E380000}"/>
    <cellStyle name="Normal 3 15 14 7 2" xfId="26708" xr:uid="{00000000-0005-0000-0000-00009F380000}"/>
    <cellStyle name="Normal 3 15 14 8" xfId="9113" xr:uid="{00000000-0005-0000-0000-0000A0380000}"/>
    <cellStyle name="Normal 3 15 14 8 2" xfId="26709" xr:uid="{00000000-0005-0000-0000-0000A1380000}"/>
    <cellStyle name="Normal 3 15 14 9" xfId="9114" xr:uid="{00000000-0005-0000-0000-0000A2380000}"/>
    <cellStyle name="Normal 3 15 14 9 2" xfId="26710" xr:uid="{00000000-0005-0000-0000-0000A3380000}"/>
    <cellStyle name="Normal 3 15 15" xfId="9115" xr:uid="{00000000-0005-0000-0000-0000A4380000}"/>
    <cellStyle name="Normal 3 15 16" xfId="9116" xr:uid="{00000000-0005-0000-0000-0000A5380000}"/>
    <cellStyle name="Normal 3 15 17" xfId="9117" xr:uid="{00000000-0005-0000-0000-0000A6380000}"/>
    <cellStyle name="Normal 3 15 17 10" xfId="9118" xr:uid="{00000000-0005-0000-0000-0000A7380000}"/>
    <cellStyle name="Normal 3 15 17 10 2" xfId="26712" xr:uid="{00000000-0005-0000-0000-0000A8380000}"/>
    <cellStyle name="Normal 3 15 17 11" xfId="9119" xr:uid="{00000000-0005-0000-0000-0000A9380000}"/>
    <cellStyle name="Normal 3 15 17 11 2" xfId="26713" xr:uid="{00000000-0005-0000-0000-0000AA380000}"/>
    <cellStyle name="Normal 3 15 17 12" xfId="9120" xr:uid="{00000000-0005-0000-0000-0000AB380000}"/>
    <cellStyle name="Normal 3 15 17 12 2" xfId="26714" xr:uid="{00000000-0005-0000-0000-0000AC380000}"/>
    <cellStyle name="Normal 3 15 17 13" xfId="9121" xr:uid="{00000000-0005-0000-0000-0000AD380000}"/>
    <cellStyle name="Normal 3 15 17 13 2" xfId="26715" xr:uid="{00000000-0005-0000-0000-0000AE380000}"/>
    <cellStyle name="Normal 3 15 17 14" xfId="9122" xr:uid="{00000000-0005-0000-0000-0000AF380000}"/>
    <cellStyle name="Normal 3 15 17 14 2" xfId="26716" xr:uid="{00000000-0005-0000-0000-0000B0380000}"/>
    <cellStyle name="Normal 3 15 17 15" xfId="26711" xr:uid="{00000000-0005-0000-0000-0000B1380000}"/>
    <cellStyle name="Normal 3 15 17 2" xfId="9123" xr:uid="{00000000-0005-0000-0000-0000B2380000}"/>
    <cellStyle name="Normal 3 15 17 2 2" xfId="26717" xr:uid="{00000000-0005-0000-0000-0000B3380000}"/>
    <cellStyle name="Normal 3 15 17 3" xfId="9124" xr:uid="{00000000-0005-0000-0000-0000B4380000}"/>
    <cellStyle name="Normal 3 15 17 3 2" xfId="26718" xr:uid="{00000000-0005-0000-0000-0000B5380000}"/>
    <cellStyle name="Normal 3 15 17 4" xfId="9125" xr:uid="{00000000-0005-0000-0000-0000B6380000}"/>
    <cellStyle name="Normal 3 15 17 4 2" xfId="26719" xr:uid="{00000000-0005-0000-0000-0000B7380000}"/>
    <cellStyle name="Normal 3 15 17 5" xfId="9126" xr:uid="{00000000-0005-0000-0000-0000B8380000}"/>
    <cellStyle name="Normal 3 15 17 5 2" xfId="26720" xr:uid="{00000000-0005-0000-0000-0000B9380000}"/>
    <cellStyle name="Normal 3 15 17 6" xfId="9127" xr:uid="{00000000-0005-0000-0000-0000BA380000}"/>
    <cellStyle name="Normal 3 15 17 6 2" xfId="26721" xr:uid="{00000000-0005-0000-0000-0000BB380000}"/>
    <cellStyle name="Normal 3 15 17 7" xfId="9128" xr:uid="{00000000-0005-0000-0000-0000BC380000}"/>
    <cellStyle name="Normal 3 15 17 7 2" xfId="26722" xr:uid="{00000000-0005-0000-0000-0000BD380000}"/>
    <cellStyle name="Normal 3 15 17 8" xfId="9129" xr:uid="{00000000-0005-0000-0000-0000BE380000}"/>
    <cellStyle name="Normal 3 15 17 8 2" xfId="26723" xr:uid="{00000000-0005-0000-0000-0000BF380000}"/>
    <cellStyle name="Normal 3 15 17 9" xfId="9130" xr:uid="{00000000-0005-0000-0000-0000C0380000}"/>
    <cellStyle name="Normal 3 15 17 9 2" xfId="26724" xr:uid="{00000000-0005-0000-0000-0000C1380000}"/>
    <cellStyle name="Normal 3 15 18" xfId="9131" xr:uid="{00000000-0005-0000-0000-0000C2380000}"/>
    <cellStyle name="Normal 3 15 18 10" xfId="9132" xr:uid="{00000000-0005-0000-0000-0000C3380000}"/>
    <cellStyle name="Normal 3 15 18 10 2" xfId="26726" xr:uid="{00000000-0005-0000-0000-0000C4380000}"/>
    <cellStyle name="Normal 3 15 18 11" xfId="9133" xr:uid="{00000000-0005-0000-0000-0000C5380000}"/>
    <cellStyle name="Normal 3 15 18 11 2" xfId="26727" xr:uid="{00000000-0005-0000-0000-0000C6380000}"/>
    <cellStyle name="Normal 3 15 18 12" xfId="9134" xr:uid="{00000000-0005-0000-0000-0000C7380000}"/>
    <cellStyle name="Normal 3 15 18 12 2" xfId="26728" xr:uid="{00000000-0005-0000-0000-0000C8380000}"/>
    <cellStyle name="Normal 3 15 18 13" xfId="9135" xr:uid="{00000000-0005-0000-0000-0000C9380000}"/>
    <cellStyle name="Normal 3 15 18 13 2" xfId="26729" xr:uid="{00000000-0005-0000-0000-0000CA380000}"/>
    <cellStyle name="Normal 3 15 18 14" xfId="9136" xr:uid="{00000000-0005-0000-0000-0000CB380000}"/>
    <cellStyle name="Normal 3 15 18 14 2" xfId="26730" xr:uid="{00000000-0005-0000-0000-0000CC380000}"/>
    <cellStyle name="Normal 3 15 18 15" xfId="26725" xr:uid="{00000000-0005-0000-0000-0000CD380000}"/>
    <cellStyle name="Normal 3 15 18 2" xfId="9137" xr:uid="{00000000-0005-0000-0000-0000CE380000}"/>
    <cellStyle name="Normal 3 15 18 2 2" xfId="26731" xr:uid="{00000000-0005-0000-0000-0000CF380000}"/>
    <cellStyle name="Normal 3 15 18 3" xfId="9138" xr:uid="{00000000-0005-0000-0000-0000D0380000}"/>
    <cellStyle name="Normal 3 15 18 3 2" xfId="26732" xr:uid="{00000000-0005-0000-0000-0000D1380000}"/>
    <cellStyle name="Normal 3 15 18 4" xfId="9139" xr:uid="{00000000-0005-0000-0000-0000D2380000}"/>
    <cellStyle name="Normal 3 15 18 4 2" xfId="26733" xr:uid="{00000000-0005-0000-0000-0000D3380000}"/>
    <cellStyle name="Normal 3 15 18 5" xfId="9140" xr:uid="{00000000-0005-0000-0000-0000D4380000}"/>
    <cellStyle name="Normal 3 15 18 5 2" xfId="26734" xr:uid="{00000000-0005-0000-0000-0000D5380000}"/>
    <cellStyle name="Normal 3 15 18 6" xfId="9141" xr:uid="{00000000-0005-0000-0000-0000D6380000}"/>
    <cellStyle name="Normal 3 15 18 6 2" xfId="26735" xr:uid="{00000000-0005-0000-0000-0000D7380000}"/>
    <cellStyle name="Normal 3 15 18 7" xfId="9142" xr:uid="{00000000-0005-0000-0000-0000D8380000}"/>
    <cellStyle name="Normal 3 15 18 7 2" xfId="26736" xr:uid="{00000000-0005-0000-0000-0000D9380000}"/>
    <cellStyle name="Normal 3 15 18 8" xfId="9143" xr:uid="{00000000-0005-0000-0000-0000DA380000}"/>
    <cellStyle name="Normal 3 15 18 8 2" xfId="26737" xr:uid="{00000000-0005-0000-0000-0000DB380000}"/>
    <cellStyle name="Normal 3 15 18 9" xfId="9144" xr:uid="{00000000-0005-0000-0000-0000DC380000}"/>
    <cellStyle name="Normal 3 15 18 9 2" xfId="26738" xr:uid="{00000000-0005-0000-0000-0000DD380000}"/>
    <cellStyle name="Normal 3 15 2" xfId="9145" xr:uid="{00000000-0005-0000-0000-0000DE380000}"/>
    <cellStyle name="Normal 3 15 2 10" xfId="9146" xr:uid="{00000000-0005-0000-0000-0000DF380000}"/>
    <cellStyle name="Normal 3 15 2 10 2" xfId="26740" xr:uid="{00000000-0005-0000-0000-0000E0380000}"/>
    <cellStyle name="Normal 3 15 2 11" xfId="9147" xr:uid="{00000000-0005-0000-0000-0000E1380000}"/>
    <cellStyle name="Normal 3 15 2 11 2" xfId="26741" xr:uid="{00000000-0005-0000-0000-0000E2380000}"/>
    <cellStyle name="Normal 3 15 2 12" xfId="9148" xr:uid="{00000000-0005-0000-0000-0000E3380000}"/>
    <cellStyle name="Normal 3 15 2 12 2" xfId="26742" xr:uid="{00000000-0005-0000-0000-0000E4380000}"/>
    <cellStyle name="Normal 3 15 2 13" xfId="9149" xr:uid="{00000000-0005-0000-0000-0000E5380000}"/>
    <cellStyle name="Normal 3 15 2 13 2" xfId="26743" xr:uid="{00000000-0005-0000-0000-0000E6380000}"/>
    <cellStyle name="Normal 3 15 2 14" xfId="9150" xr:uid="{00000000-0005-0000-0000-0000E7380000}"/>
    <cellStyle name="Normal 3 15 2 14 2" xfId="26744" xr:uid="{00000000-0005-0000-0000-0000E8380000}"/>
    <cellStyle name="Normal 3 15 2 15" xfId="9151" xr:uid="{00000000-0005-0000-0000-0000E9380000}"/>
    <cellStyle name="Normal 3 15 2 15 2" xfId="26745" xr:uid="{00000000-0005-0000-0000-0000EA380000}"/>
    <cellStyle name="Normal 3 15 2 16" xfId="9152" xr:uid="{00000000-0005-0000-0000-0000EB380000}"/>
    <cellStyle name="Normal 3 15 2 16 2" xfId="26746" xr:uid="{00000000-0005-0000-0000-0000EC380000}"/>
    <cellStyle name="Normal 3 15 2 17" xfId="9153" xr:uid="{00000000-0005-0000-0000-0000ED380000}"/>
    <cellStyle name="Normal 3 15 2 17 2" xfId="26747" xr:uid="{00000000-0005-0000-0000-0000EE380000}"/>
    <cellStyle name="Normal 3 15 2 18" xfId="26739" xr:uid="{00000000-0005-0000-0000-0000EF380000}"/>
    <cellStyle name="Normal 3 15 2 2" xfId="9154" xr:uid="{00000000-0005-0000-0000-0000F0380000}"/>
    <cellStyle name="Normal 3 15 2 3" xfId="9155" xr:uid="{00000000-0005-0000-0000-0000F1380000}"/>
    <cellStyle name="Normal 3 15 2 4" xfId="9156" xr:uid="{00000000-0005-0000-0000-0000F2380000}"/>
    <cellStyle name="Normal 3 15 2 5" xfId="9157" xr:uid="{00000000-0005-0000-0000-0000F3380000}"/>
    <cellStyle name="Normal 3 15 2 5 2" xfId="26748" xr:uid="{00000000-0005-0000-0000-0000F4380000}"/>
    <cellStyle name="Normal 3 15 2 6" xfId="9158" xr:uid="{00000000-0005-0000-0000-0000F5380000}"/>
    <cellStyle name="Normal 3 15 2 6 2" xfId="26749" xr:uid="{00000000-0005-0000-0000-0000F6380000}"/>
    <cellStyle name="Normal 3 15 2 7" xfId="9159" xr:uid="{00000000-0005-0000-0000-0000F7380000}"/>
    <cellStyle name="Normal 3 15 2 7 2" xfId="26750" xr:uid="{00000000-0005-0000-0000-0000F8380000}"/>
    <cellStyle name="Normal 3 15 2 8" xfId="9160" xr:uid="{00000000-0005-0000-0000-0000F9380000}"/>
    <cellStyle name="Normal 3 15 2 8 2" xfId="26751" xr:uid="{00000000-0005-0000-0000-0000FA380000}"/>
    <cellStyle name="Normal 3 15 2 9" xfId="9161" xr:uid="{00000000-0005-0000-0000-0000FB380000}"/>
    <cellStyle name="Normal 3 15 2 9 2" xfId="26752" xr:uid="{00000000-0005-0000-0000-0000FC380000}"/>
    <cellStyle name="Normal 3 15 3" xfId="9162" xr:uid="{00000000-0005-0000-0000-0000FD380000}"/>
    <cellStyle name="Normal 3 15 4" xfId="9163" xr:uid="{00000000-0005-0000-0000-0000FE380000}"/>
    <cellStyle name="Normal 3 15 5" xfId="9164" xr:uid="{00000000-0005-0000-0000-0000FF380000}"/>
    <cellStyle name="Normal 3 15 6" xfId="9165" xr:uid="{00000000-0005-0000-0000-000000390000}"/>
    <cellStyle name="Normal 3 15 6 10" xfId="9166" xr:uid="{00000000-0005-0000-0000-000001390000}"/>
    <cellStyle name="Normal 3 15 6 10 2" xfId="26754" xr:uid="{00000000-0005-0000-0000-000002390000}"/>
    <cellStyle name="Normal 3 15 6 11" xfId="9167" xr:uid="{00000000-0005-0000-0000-000003390000}"/>
    <cellStyle name="Normal 3 15 6 11 2" xfId="26755" xr:uid="{00000000-0005-0000-0000-000004390000}"/>
    <cellStyle name="Normal 3 15 6 12" xfId="9168" xr:uid="{00000000-0005-0000-0000-000005390000}"/>
    <cellStyle name="Normal 3 15 6 12 2" xfId="26756" xr:uid="{00000000-0005-0000-0000-000006390000}"/>
    <cellStyle name="Normal 3 15 6 13" xfId="9169" xr:uid="{00000000-0005-0000-0000-000007390000}"/>
    <cellStyle name="Normal 3 15 6 13 2" xfId="26757" xr:uid="{00000000-0005-0000-0000-000008390000}"/>
    <cellStyle name="Normal 3 15 6 14" xfId="9170" xr:uid="{00000000-0005-0000-0000-000009390000}"/>
    <cellStyle name="Normal 3 15 6 14 2" xfId="26758" xr:uid="{00000000-0005-0000-0000-00000A390000}"/>
    <cellStyle name="Normal 3 15 6 15" xfId="9171" xr:uid="{00000000-0005-0000-0000-00000B390000}"/>
    <cellStyle name="Normal 3 15 6 15 2" xfId="26759" xr:uid="{00000000-0005-0000-0000-00000C390000}"/>
    <cellStyle name="Normal 3 15 6 16" xfId="26753" xr:uid="{00000000-0005-0000-0000-00000D390000}"/>
    <cellStyle name="Normal 3 15 6 2" xfId="9172" xr:uid="{00000000-0005-0000-0000-00000E390000}"/>
    <cellStyle name="Normal 3 15 6 2 10" xfId="9173" xr:uid="{00000000-0005-0000-0000-00000F390000}"/>
    <cellStyle name="Normal 3 15 6 2 10 2" xfId="26761" xr:uid="{00000000-0005-0000-0000-000010390000}"/>
    <cellStyle name="Normal 3 15 6 2 11" xfId="9174" xr:uid="{00000000-0005-0000-0000-000011390000}"/>
    <cellStyle name="Normal 3 15 6 2 11 2" xfId="26762" xr:uid="{00000000-0005-0000-0000-000012390000}"/>
    <cellStyle name="Normal 3 15 6 2 12" xfId="9175" xr:uid="{00000000-0005-0000-0000-000013390000}"/>
    <cellStyle name="Normal 3 15 6 2 12 2" xfId="26763" xr:uid="{00000000-0005-0000-0000-000014390000}"/>
    <cellStyle name="Normal 3 15 6 2 13" xfId="9176" xr:uid="{00000000-0005-0000-0000-000015390000}"/>
    <cellStyle name="Normal 3 15 6 2 13 2" xfId="26764" xr:uid="{00000000-0005-0000-0000-000016390000}"/>
    <cellStyle name="Normal 3 15 6 2 14" xfId="9177" xr:uid="{00000000-0005-0000-0000-000017390000}"/>
    <cellStyle name="Normal 3 15 6 2 14 2" xfId="26765" xr:uid="{00000000-0005-0000-0000-000018390000}"/>
    <cellStyle name="Normal 3 15 6 2 15" xfId="26760" xr:uid="{00000000-0005-0000-0000-000019390000}"/>
    <cellStyle name="Normal 3 15 6 2 2" xfId="9178" xr:uid="{00000000-0005-0000-0000-00001A390000}"/>
    <cellStyle name="Normal 3 15 6 2 2 2" xfId="26766" xr:uid="{00000000-0005-0000-0000-00001B390000}"/>
    <cellStyle name="Normal 3 15 6 2 3" xfId="9179" xr:uid="{00000000-0005-0000-0000-00001C390000}"/>
    <cellStyle name="Normal 3 15 6 2 3 2" xfId="26767" xr:uid="{00000000-0005-0000-0000-00001D390000}"/>
    <cellStyle name="Normal 3 15 6 2 4" xfId="9180" xr:uid="{00000000-0005-0000-0000-00001E390000}"/>
    <cellStyle name="Normal 3 15 6 2 4 2" xfId="26768" xr:uid="{00000000-0005-0000-0000-00001F390000}"/>
    <cellStyle name="Normal 3 15 6 2 5" xfId="9181" xr:uid="{00000000-0005-0000-0000-000020390000}"/>
    <cellStyle name="Normal 3 15 6 2 5 2" xfId="26769" xr:uid="{00000000-0005-0000-0000-000021390000}"/>
    <cellStyle name="Normal 3 15 6 2 6" xfId="9182" xr:uid="{00000000-0005-0000-0000-000022390000}"/>
    <cellStyle name="Normal 3 15 6 2 6 2" xfId="26770" xr:uid="{00000000-0005-0000-0000-000023390000}"/>
    <cellStyle name="Normal 3 15 6 2 7" xfId="9183" xr:uid="{00000000-0005-0000-0000-000024390000}"/>
    <cellStyle name="Normal 3 15 6 2 7 2" xfId="26771" xr:uid="{00000000-0005-0000-0000-000025390000}"/>
    <cellStyle name="Normal 3 15 6 2 8" xfId="9184" xr:uid="{00000000-0005-0000-0000-000026390000}"/>
    <cellStyle name="Normal 3 15 6 2 8 2" xfId="26772" xr:uid="{00000000-0005-0000-0000-000027390000}"/>
    <cellStyle name="Normal 3 15 6 2 9" xfId="9185" xr:uid="{00000000-0005-0000-0000-000028390000}"/>
    <cellStyle name="Normal 3 15 6 2 9 2" xfId="26773" xr:uid="{00000000-0005-0000-0000-000029390000}"/>
    <cellStyle name="Normal 3 15 6 3" xfId="9186" xr:uid="{00000000-0005-0000-0000-00002A390000}"/>
    <cellStyle name="Normal 3 15 6 3 2" xfId="26774" xr:uid="{00000000-0005-0000-0000-00002B390000}"/>
    <cellStyle name="Normal 3 15 6 4" xfId="9187" xr:uid="{00000000-0005-0000-0000-00002C390000}"/>
    <cellStyle name="Normal 3 15 6 4 2" xfId="26775" xr:uid="{00000000-0005-0000-0000-00002D390000}"/>
    <cellStyle name="Normal 3 15 6 5" xfId="9188" xr:uid="{00000000-0005-0000-0000-00002E390000}"/>
    <cellStyle name="Normal 3 15 6 5 2" xfId="26776" xr:uid="{00000000-0005-0000-0000-00002F390000}"/>
    <cellStyle name="Normal 3 15 6 6" xfId="9189" xr:uid="{00000000-0005-0000-0000-000030390000}"/>
    <cellStyle name="Normal 3 15 6 6 2" xfId="26777" xr:uid="{00000000-0005-0000-0000-000031390000}"/>
    <cellStyle name="Normal 3 15 6 7" xfId="9190" xr:uid="{00000000-0005-0000-0000-000032390000}"/>
    <cellStyle name="Normal 3 15 6 7 2" xfId="26778" xr:uid="{00000000-0005-0000-0000-000033390000}"/>
    <cellStyle name="Normal 3 15 6 8" xfId="9191" xr:uid="{00000000-0005-0000-0000-000034390000}"/>
    <cellStyle name="Normal 3 15 6 8 2" xfId="26779" xr:uid="{00000000-0005-0000-0000-000035390000}"/>
    <cellStyle name="Normal 3 15 6 9" xfId="9192" xr:uid="{00000000-0005-0000-0000-000036390000}"/>
    <cellStyle name="Normal 3 15 6 9 2" xfId="26780" xr:uid="{00000000-0005-0000-0000-000037390000}"/>
    <cellStyle name="Normal 3 15 7" xfId="9193" xr:uid="{00000000-0005-0000-0000-000038390000}"/>
    <cellStyle name="Normal 3 15 7 10" xfId="9194" xr:uid="{00000000-0005-0000-0000-000039390000}"/>
    <cellStyle name="Normal 3 15 7 10 2" xfId="26782" xr:uid="{00000000-0005-0000-0000-00003A390000}"/>
    <cellStyle name="Normal 3 15 7 11" xfId="9195" xr:uid="{00000000-0005-0000-0000-00003B390000}"/>
    <cellStyle name="Normal 3 15 7 11 2" xfId="26783" xr:uid="{00000000-0005-0000-0000-00003C390000}"/>
    <cellStyle name="Normal 3 15 7 12" xfId="9196" xr:uid="{00000000-0005-0000-0000-00003D390000}"/>
    <cellStyle name="Normal 3 15 7 12 2" xfId="26784" xr:uid="{00000000-0005-0000-0000-00003E390000}"/>
    <cellStyle name="Normal 3 15 7 13" xfId="9197" xr:uid="{00000000-0005-0000-0000-00003F390000}"/>
    <cellStyle name="Normal 3 15 7 13 2" xfId="26785" xr:uid="{00000000-0005-0000-0000-000040390000}"/>
    <cellStyle name="Normal 3 15 7 14" xfId="9198" xr:uid="{00000000-0005-0000-0000-000041390000}"/>
    <cellStyle name="Normal 3 15 7 14 2" xfId="26786" xr:uid="{00000000-0005-0000-0000-000042390000}"/>
    <cellStyle name="Normal 3 15 7 15" xfId="9199" xr:uid="{00000000-0005-0000-0000-000043390000}"/>
    <cellStyle name="Normal 3 15 7 15 2" xfId="26787" xr:uid="{00000000-0005-0000-0000-000044390000}"/>
    <cellStyle name="Normal 3 15 7 16" xfId="26781" xr:uid="{00000000-0005-0000-0000-000045390000}"/>
    <cellStyle name="Normal 3 15 7 2" xfId="9200" xr:uid="{00000000-0005-0000-0000-000046390000}"/>
    <cellStyle name="Normal 3 15 7 2 10" xfId="9201" xr:uid="{00000000-0005-0000-0000-000047390000}"/>
    <cellStyle name="Normal 3 15 7 2 10 2" xfId="26789" xr:uid="{00000000-0005-0000-0000-000048390000}"/>
    <cellStyle name="Normal 3 15 7 2 11" xfId="9202" xr:uid="{00000000-0005-0000-0000-000049390000}"/>
    <cellStyle name="Normal 3 15 7 2 11 2" xfId="26790" xr:uid="{00000000-0005-0000-0000-00004A390000}"/>
    <cellStyle name="Normal 3 15 7 2 12" xfId="9203" xr:uid="{00000000-0005-0000-0000-00004B390000}"/>
    <cellStyle name="Normal 3 15 7 2 12 2" xfId="26791" xr:uid="{00000000-0005-0000-0000-00004C390000}"/>
    <cellStyle name="Normal 3 15 7 2 13" xfId="9204" xr:uid="{00000000-0005-0000-0000-00004D390000}"/>
    <cellStyle name="Normal 3 15 7 2 13 2" xfId="26792" xr:uid="{00000000-0005-0000-0000-00004E390000}"/>
    <cellStyle name="Normal 3 15 7 2 14" xfId="9205" xr:uid="{00000000-0005-0000-0000-00004F390000}"/>
    <cellStyle name="Normal 3 15 7 2 14 2" xfId="26793" xr:uid="{00000000-0005-0000-0000-000050390000}"/>
    <cellStyle name="Normal 3 15 7 2 15" xfId="26788" xr:uid="{00000000-0005-0000-0000-000051390000}"/>
    <cellStyle name="Normal 3 15 7 2 2" xfId="9206" xr:uid="{00000000-0005-0000-0000-000052390000}"/>
    <cellStyle name="Normal 3 15 7 2 2 2" xfId="26794" xr:uid="{00000000-0005-0000-0000-000053390000}"/>
    <cellStyle name="Normal 3 15 7 2 3" xfId="9207" xr:uid="{00000000-0005-0000-0000-000054390000}"/>
    <cellStyle name="Normal 3 15 7 2 3 2" xfId="26795" xr:uid="{00000000-0005-0000-0000-000055390000}"/>
    <cellStyle name="Normal 3 15 7 2 4" xfId="9208" xr:uid="{00000000-0005-0000-0000-000056390000}"/>
    <cellStyle name="Normal 3 15 7 2 4 2" xfId="26796" xr:uid="{00000000-0005-0000-0000-000057390000}"/>
    <cellStyle name="Normal 3 15 7 2 5" xfId="9209" xr:uid="{00000000-0005-0000-0000-000058390000}"/>
    <cellStyle name="Normal 3 15 7 2 5 2" xfId="26797" xr:uid="{00000000-0005-0000-0000-000059390000}"/>
    <cellStyle name="Normal 3 15 7 2 6" xfId="9210" xr:uid="{00000000-0005-0000-0000-00005A390000}"/>
    <cellStyle name="Normal 3 15 7 2 6 2" xfId="26798" xr:uid="{00000000-0005-0000-0000-00005B390000}"/>
    <cellStyle name="Normal 3 15 7 2 7" xfId="9211" xr:uid="{00000000-0005-0000-0000-00005C390000}"/>
    <cellStyle name="Normal 3 15 7 2 7 2" xfId="26799" xr:uid="{00000000-0005-0000-0000-00005D390000}"/>
    <cellStyle name="Normal 3 15 7 2 8" xfId="9212" xr:uid="{00000000-0005-0000-0000-00005E390000}"/>
    <cellStyle name="Normal 3 15 7 2 8 2" xfId="26800" xr:uid="{00000000-0005-0000-0000-00005F390000}"/>
    <cellStyle name="Normal 3 15 7 2 9" xfId="9213" xr:uid="{00000000-0005-0000-0000-000060390000}"/>
    <cellStyle name="Normal 3 15 7 2 9 2" xfId="26801" xr:uid="{00000000-0005-0000-0000-000061390000}"/>
    <cellStyle name="Normal 3 15 7 3" xfId="9214" xr:uid="{00000000-0005-0000-0000-000062390000}"/>
    <cellStyle name="Normal 3 15 7 3 2" xfId="26802" xr:uid="{00000000-0005-0000-0000-000063390000}"/>
    <cellStyle name="Normal 3 15 7 4" xfId="9215" xr:uid="{00000000-0005-0000-0000-000064390000}"/>
    <cellStyle name="Normal 3 15 7 4 2" xfId="26803" xr:uid="{00000000-0005-0000-0000-000065390000}"/>
    <cellStyle name="Normal 3 15 7 5" xfId="9216" xr:uid="{00000000-0005-0000-0000-000066390000}"/>
    <cellStyle name="Normal 3 15 7 5 2" xfId="26804" xr:uid="{00000000-0005-0000-0000-000067390000}"/>
    <cellStyle name="Normal 3 15 7 6" xfId="9217" xr:uid="{00000000-0005-0000-0000-000068390000}"/>
    <cellStyle name="Normal 3 15 7 6 2" xfId="26805" xr:uid="{00000000-0005-0000-0000-000069390000}"/>
    <cellStyle name="Normal 3 15 7 7" xfId="9218" xr:uid="{00000000-0005-0000-0000-00006A390000}"/>
    <cellStyle name="Normal 3 15 7 7 2" xfId="26806" xr:uid="{00000000-0005-0000-0000-00006B390000}"/>
    <cellStyle name="Normal 3 15 7 8" xfId="9219" xr:uid="{00000000-0005-0000-0000-00006C390000}"/>
    <cellStyle name="Normal 3 15 7 8 2" xfId="26807" xr:uid="{00000000-0005-0000-0000-00006D390000}"/>
    <cellStyle name="Normal 3 15 7 9" xfId="9220" xr:uid="{00000000-0005-0000-0000-00006E390000}"/>
    <cellStyle name="Normal 3 15 7 9 2" xfId="26808" xr:uid="{00000000-0005-0000-0000-00006F390000}"/>
    <cellStyle name="Normal 3 15 8" xfId="9221" xr:uid="{00000000-0005-0000-0000-000070390000}"/>
    <cellStyle name="Normal 3 15 8 10" xfId="9222" xr:uid="{00000000-0005-0000-0000-000071390000}"/>
    <cellStyle name="Normal 3 15 8 10 2" xfId="26810" xr:uid="{00000000-0005-0000-0000-000072390000}"/>
    <cellStyle name="Normal 3 15 8 11" xfId="9223" xr:uid="{00000000-0005-0000-0000-000073390000}"/>
    <cellStyle name="Normal 3 15 8 11 2" xfId="26811" xr:uid="{00000000-0005-0000-0000-000074390000}"/>
    <cellStyle name="Normal 3 15 8 12" xfId="9224" xr:uid="{00000000-0005-0000-0000-000075390000}"/>
    <cellStyle name="Normal 3 15 8 12 2" xfId="26812" xr:uid="{00000000-0005-0000-0000-000076390000}"/>
    <cellStyle name="Normal 3 15 8 13" xfId="9225" xr:uid="{00000000-0005-0000-0000-000077390000}"/>
    <cellStyle name="Normal 3 15 8 13 2" xfId="26813" xr:uid="{00000000-0005-0000-0000-000078390000}"/>
    <cellStyle name="Normal 3 15 8 14" xfId="9226" xr:uid="{00000000-0005-0000-0000-000079390000}"/>
    <cellStyle name="Normal 3 15 8 14 2" xfId="26814" xr:uid="{00000000-0005-0000-0000-00007A390000}"/>
    <cellStyle name="Normal 3 15 8 15" xfId="9227" xr:uid="{00000000-0005-0000-0000-00007B390000}"/>
    <cellStyle name="Normal 3 15 8 15 2" xfId="26815" xr:uid="{00000000-0005-0000-0000-00007C390000}"/>
    <cellStyle name="Normal 3 15 8 16" xfId="26809" xr:uid="{00000000-0005-0000-0000-00007D390000}"/>
    <cellStyle name="Normal 3 15 8 2" xfId="9228" xr:uid="{00000000-0005-0000-0000-00007E390000}"/>
    <cellStyle name="Normal 3 15 8 2 10" xfId="9229" xr:uid="{00000000-0005-0000-0000-00007F390000}"/>
    <cellStyle name="Normal 3 15 8 2 10 2" xfId="26817" xr:uid="{00000000-0005-0000-0000-000080390000}"/>
    <cellStyle name="Normal 3 15 8 2 11" xfId="9230" xr:uid="{00000000-0005-0000-0000-000081390000}"/>
    <cellStyle name="Normal 3 15 8 2 11 2" xfId="26818" xr:uid="{00000000-0005-0000-0000-000082390000}"/>
    <cellStyle name="Normal 3 15 8 2 12" xfId="9231" xr:uid="{00000000-0005-0000-0000-000083390000}"/>
    <cellStyle name="Normal 3 15 8 2 12 2" xfId="26819" xr:uid="{00000000-0005-0000-0000-000084390000}"/>
    <cellStyle name="Normal 3 15 8 2 13" xfId="9232" xr:uid="{00000000-0005-0000-0000-000085390000}"/>
    <cellStyle name="Normal 3 15 8 2 13 2" xfId="26820" xr:uid="{00000000-0005-0000-0000-000086390000}"/>
    <cellStyle name="Normal 3 15 8 2 14" xfId="9233" xr:uid="{00000000-0005-0000-0000-000087390000}"/>
    <cellStyle name="Normal 3 15 8 2 14 2" xfId="26821" xr:uid="{00000000-0005-0000-0000-000088390000}"/>
    <cellStyle name="Normal 3 15 8 2 15" xfId="26816" xr:uid="{00000000-0005-0000-0000-000089390000}"/>
    <cellStyle name="Normal 3 15 8 2 2" xfId="9234" xr:uid="{00000000-0005-0000-0000-00008A390000}"/>
    <cellStyle name="Normal 3 15 8 2 2 2" xfId="26822" xr:uid="{00000000-0005-0000-0000-00008B390000}"/>
    <cellStyle name="Normal 3 15 8 2 3" xfId="9235" xr:uid="{00000000-0005-0000-0000-00008C390000}"/>
    <cellStyle name="Normal 3 15 8 2 3 2" xfId="26823" xr:uid="{00000000-0005-0000-0000-00008D390000}"/>
    <cellStyle name="Normal 3 15 8 2 4" xfId="9236" xr:uid="{00000000-0005-0000-0000-00008E390000}"/>
    <cellStyle name="Normal 3 15 8 2 4 2" xfId="26824" xr:uid="{00000000-0005-0000-0000-00008F390000}"/>
    <cellStyle name="Normal 3 15 8 2 5" xfId="9237" xr:uid="{00000000-0005-0000-0000-000090390000}"/>
    <cellStyle name="Normal 3 15 8 2 5 2" xfId="26825" xr:uid="{00000000-0005-0000-0000-000091390000}"/>
    <cellStyle name="Normal 3 15 8 2 6" xfId="9238" xr:uid="{00000000-0005-0000-0000-000092390000}"/>
    <cellStyle name="Normal 3 15 8 2 6 2" xfId="26826" xr:uid="{00000000-0005-0000-0000-000093390000}"/>
    <cellStyle name="Normal 3 15 8 2 7" xfId="9239" xr:uid="{00000000-0005-0000-0000-000094390000}"/>
    <cellStyle name="Normal 3 15 8 2 7 2" xfId="26827" xr:uid="{00000000-0005-0000-0000-000095390000}"/>
    <cellStyle name="Normal 3 15 8 2 8" xfId="9240" xr:uid="{00000000-0005-0000-0000-000096390000}"/>
    <cellStyle name="Normal 3 15 8 2 8 2" xfId="26828" xr:uid="{00000000-0005-0000-0000-000097390000}"/>
    <cellStyle name="Normal 3 15 8 2 9" xfId="9241" xr:uid="{00000000-0005-0000-0000-000098390000}"/>
    <cellStyle name="Normal 3 15 8 2 9 2" xfId="26829" xr:uid="{00000000-0005-0000-0000-000099390000}"/>
    <cellStyle name="Normal 3 15 8 3" xfId="9242" xr:uid="{00000000-0005-0000-0000-00009A390000}"/>
    <cellStyle name="Normal 3 15 8 3 2" xfId="26830" xr:uid="{00000000-0005-0000-0000-00009B390000}"/>
    <cellStyle name="Normal 3 15 8 4" xfId="9243" xr:uid="{00000000-0005-0000-0000-00009C390000}"/>
    <cellStyle name="Normal 3 15 8 4 2" xfId="26831" xr:uid="{00000000-0005-0000-0000-00009D390000}"/>
    <cellStyle name="Normal 3 15 8 5" xfId="9244" xr:uid="{00000000-0005-0000-0000-00009E390000}"/>
    <cellStyle name="Normal 3 15 8 5 2" xfId="26832" xr:uid="{00000000-0005-0000-0000-00009F390000}"/>
    <cellStyle name="Normal 3 15 8 6" xfId="9245" xr:uid="{00000000-0005-0000-0000-0000A0390000}"/>
    <cellStyle name="Normal 3 15 8 6 2" xfId="26833" xr:uid="{00000000-0005-0000-0000-0000A1390000}"/>
    <cellStyle name="Normal 3 15 8 7" xfId="9246" xr:uid="{00000000-0005-0000-0000-0000A2390000}"/>
    <cellStyle name="Normal 3 15 8 7 2" xfId="26834" xr:uid="{00000000-0005-0000-0000-0000A3390000}"/>
    <cellStyle name="Normal 3 15 8 8" xfId="9247" xr:uid="{00000000-0005-0000-0000-0000A4390000}"/>
    <cellStyle name="Normal 3 15 8 8 2" xfId="26835" xr:uid="{00000000-0005-0000-0000-0000A5390000}"/>
    <cellStyle name="Normal 3 15 8 9" xfId="9248" xr:uid="{00000000-0005-0000-0000-0000A6390000}"/>
    <cellStyle name="Normal 3 15 8 9 2" xfId="26836" xr:uid="{00000000-0005-0000-0000-0000A7390000}"/>
    <cellStyle name="Normal 3 15 9" xfId="9249" xr:uid="{00000000-0005-0000-0000-0000A8390000}"/>
    <cellStyle name="Normal 3 15 9 10" xfId="9250" xr:uid="{00000000-0005-0000-0000-0000A9390000}"/>
    <cellStyle name="Normal 3 15 9 10 2" xfId="26838" xr:uid="{00000000-0005-0000-0000-0000AA390000}"/>
    <cellStyle name="Normal 3 15 9 11" xfId="9251" xr:uid="{00000000-0005-0000-0000-0000AB390000}"/>
    <cellStyle name="Normal 3 15 9 11 2" xfId="26839" xr:uid="{00000000-0005-0000-0000-0000AC390000}"/>
    <cellStyle name="Normal 3 15 9 12" xfId="9252" xr:uid="{00000000-0005-0000-0000-0000AD390000}"/>
    <cellStyle name="Normal 3 15 9 12 2" xfId="26840" xr:uid="{00000000-0005-0000-0000-0000AE390000}"/>
    <cellStyle name="Normal 3 15 9 13" xfId="9253" xr:uid="{00000000-0005-0000-0000-0000AF390000}"/>
    <cellStyle name="Normal 3 15 9 13 2" xfId="26841" xr:uid="{00000000-0005-0000-0000-0000B0390000}"/>
    <cellStyle name="Normal 3 15 9 14" xfId="9254" xr:uid="{00000000-0005-0000-0000-0000B1390000}"/>
    <cellStyle name="Normal 3 15 9 14 2" xfId="26842" xr:uid="{00000000-0005-0000-0000-0000B2390000}"/>
    <cellStyle name="Normal 3 15 9 15" xfId="26837" xr:uid="{00000000-0005-0000-0000-0000B3390000}"/>
    <cellStyle name="Normal 3 15 9 2" xfId="9255" xr:uid="{00000000-0005-0000-0000-0000B4390000}"/>
    <cellStyle name="Normal 3 15 9 2 2" xfId="26843" xr:uid="{00000000-0005-0000-0000-0000B5390000}"/>
    <cellStyle name="Normal 3 15 9 3" xfId="9256" xr:uid="{00000000-0005-0000-0000-0000B6390000}"/>
    <cellStyle name="Normal 3 15 9 3 2" xfId="26844" xr:uid="{00000000-0005-0000-0000-0000B7390000}"/>
    <cellStyle name="Normal 3 15 9 4" xfId="9257" xr:uid="{00000000-0005-0000-0000-0000B8390000}"/>
    <cellStyle name="Normal 3 15 9 4 2" xfId="26845" xr:uid="{00000000-0005-0000-0000-0000B9390000}"/>
    <cellStyle name="Normal 3 15 9 5" xfId="9258" xr:uid="{00000000-0005-0000-0000-0000BA390000}"/>
    <cellStyle name="Normal 3 15 9 5 2" xfId="26846" xr:uid="{00000000-0005-0000-0000-0000BB390000}"/>
    <cellStyle name="Normal 3 15 9 6" xfId="9259" xr:uid="{00000000-0005-0000-0000-0000BC390000}"/>
    <cellStyle name="Normal 3 15 9 6 2" xfId="26847" xr:uid="{00000000-0005-0000-0000-0000BD390000}"/>
    <cellStyle name="Normal 3 15 9 7" xfId="9260" xr:uid="{00000000-0005-0000-0000-0000BE390000}"/>
    <cellStyle name="Normal 3 15 9 7 2" xfId="26848" xr:uid="{00000000-0005-0000-0000-0000BF390000}"/>
    <cellStyle name="Normal 3 15 9 8" xfId="9261" xr:uid="{00000000-0005-0000-0000-0000C0390000}"/>
    <cellStyle name="Normal 3 15 9 8 2" xfId="26849" xr:uid="{00000000-0005-0000-0000-0000C1390000}"/>
    <cellStyle name="Normal 3 15 9 9" xfId="9262" xr:uid="{00000000-0005-0000-0000-0000C2390000}"/>
    <cellStyle name="Normal 3 15 9 9 2" xfId="26850" xr:uid="{00000000-0005-0000-0000-0000C3390000}"/>
    <cellStyle name="Normal 3 16" xfId="9263" xr:uid="{00000000-0005-0000-0000-0000C4390000}"/>
    <cellStyle name="Normal 3 16 10" xfId="9264" xr:uid="{00000000-0005-0000-0000-0000C5390000}"/>
    <cellStyle name="Normal 3 16 10 10" xfId="9265" xr:uid="{00000000-0005-0000-0000-0000C6390000}"/>
    <cellStyle name="Normal 3 16 10 10 2" xfId="26852" xr:uid="{00000000-0005-0000-0000-0000C7390000}"/>
    <cellStyle name="Normal 3 16 10 11" xfId="9266" xr:uid="{00000000-0005-0000-0000-0000C8390000}"/>
    <cellStyle name="Normal 3 16 10 11 2" xfId="26853" xr:uid="{00000000-0005-0000-0000-0000C9390000}"/>
    <cellStyle name="Normal 3 16 10 12" xfId="9267" xr:uid="{00000000-0005-0000-0000-0000CA390000}"/>
    <cellStyle name="Normal 3 16 10 12 2" xfId="26854" xr:uid="{00000000-0005-0000-0000-0000CB390000}"/>
    <cellStyle name="Normal 3 16 10 13" xfId="9268" xr:uid="{00000000-0005-0000-0000-0000CC390000}"/>
    <cellStyle name="Normal 3 16 10 13 2" xfId="26855" xr:uid="{00000000-0005-0000-0000-0000CD390000}"/>
    <cellStyle name="Normal 3 16 10 14" xfId="9269" xr:uid="{00000000-0005-0000-0000-0000CE390000}"/>
    <cellStyle name="Normal 3 16 10 14 2" xfId="26856" xr:uid="{00000000-0005-0000-0000-0000CF390000}"/>
    <cellStyle name="Normal 3 16 10 15" xfId="26851" xr:uid="{00000000-0005-0000-0000-0000D0390000}"/>
    <cellStyle name="Normal 3 16 10 2" xfId="9270" xr:uid="{00000000-0005-0000-0000-0000D1390000}"/>
    <cellStyle name="Normal 3 16 10 2 2" xfId="26857" xr:uid="{00000000-0005-0000-0000-0000D2390000}"/>
    <cellStyle name="Normal 3 16 10 3" xfId="9271" xr:uid="{00000000-0005-0000-0000-0000D3390000}"/>
    <cellStyle name="Normal 3 16 10 3 2" xfId="26858" xr:uid="{00000000-0005-0000-0000-0000D4390000}"/>
    <cellStyle name="Normal 3 16 10 4" xfId="9272" xr:uid="{00000000-0005-0000-0000-0000D5390000}"/>
    <cellStyle name="Normal 3 16 10 4 2" xfId="26859" xr:uid="{00000000-0005-0000-0000-0000D6390000}"/>
    <cellStyle name="Normal 3 16 10 5" xfId="9273" xr:uid="{00000000-0005-0000-0000-0000D7390000}"/>
    <cellStyle name="Normal 3 16 10 5 2" xfId="26860" xr:uid="{00000000-0005-0000-0000-0000D8390000}"/>
    <cellStyle name="Normal 3 16 10 6" xfId="9274" xr:uid="{00000000-0005-0000-0000-0000D9390000}"/>
    <cellStyle name="Normal 3 16 10 6 2" xfId="26861" xr:uid="{00000000-0005-0000-0000-0000DA390000}"/>
    <cellStyle name="Normal 3 16 10 7" xfId="9275" xr:uid="{00000000-0005-0000-0000-0000DB390000}"/>
    <cellStyle name="Normal 3 16 10 7 2" xfId="26862" xr:uid="{00000000-0005-0000-0000-0000DC390000}"/>
    <cellStyle name="Normal 3 16 10 8" xfId="9276" xr:uid="{00000000-0005-0000-0000-0000DD390000}"/>
    <cellStyle name="Normal 3 16 10 8 2" xfId="26863" xr:uid="{00000000-0005-0000-0000-0000DE390000}"/>
    <cellStyle name="Normal 3 16 10 9" xfId="9277" xr:uid="{00000000-0005-0000-0000-0000DF390000}"/>
    <cellStyle name="Normal 3 16 10 9 2" xfId="26864" xr:uid="{00000000-0005-0000-0000-0000E0390000}"/>
    <cellStyle name="Normal 3 16 11" xfId="9278" xr:uid="{00000000-0005-0000-0000-0000E1390000}"/>
    <cellStyle name="Normal 3 16 11 10" xfId="9279" xr:uid="{00000000-0005-0000-0000-0000E2390000}"/>
    <cellStyle name="Normal 3 16 11 10 2" xfId="26866" xr:uid="{00000000-0005-0000-0000-0000E3390000}"/>
    <cellStyle name="Normal 3 16 11 11" xfId="9280" xr:uid="{00000000-0005-0000-0000-0000E4390000}"/>
    <cellStyle name="Normal 3 16 11 11 2" xfId="26867" xr:uid="{00000000-0005-0000-0000-0000E5390000}"/>
    <cellStyle name="Normal 3 16 11 12" xfId="9281" xr:uid="{00000000-0005-0000-0000-0000E6390000}"/>
    <cellStyle name="Normal 3 16 11 12 2" xfId="26868" xr:uid="{00000000-0005-0000-0000-0000E7390000}"/>
    <cellStyle name="Normal 3 16 11 13" xfId="9282" xr:uid="{00000000-0005-0000-0000-0000E8390000}"/>
    <cellStyle name="Normal 3 16 11 13 2" xfId="26869" xr:uid="{00000000-0005-0000-0000-0000E9390000}"/>
    <cellStyle name="Normal 3 16 11 14" xfId="9283" xr:uid="{00000000-0005-0000-0000-0000EA390000}"/>
    <cellStyle name="Normal 3 16 11 14 2" xfId="26870" xr:uid="{00000000-0005-0000-0000-0000EB390000}"/>
    <cellStyle name="Normal 3 16 11 15" xfId="26865" xr:uid="{00000000-0005-0000-0000-0000EC390000}"/>
    <cellStyle name="Normal 3 16 11 2" xfId="9284" xr:uid="{00000000-0005-0000-0000-0000ED390000}"/>
    <cellStyle name="Normal 3 16 11 2 2" xfId="26871" xr:uid="{00000000-0005-0000-0000-0000EE390000}"/>
    <cellStyle name="Normal 3 16 11 3" xfId="9285" xr:uid="{00000000-0005-0000-0000-0000EF390000}"/>
    <cellStyle name="Normal 3 16 11 3 2" xfId="26872" xr:uid="{00000000-0005-0000-0000-0000F0390000}"/>
    <cellStyle name="Normal 3 16 11 4" xfId="9286" xr:uid="{00000000-0005-0000-0000-0000F1390000}"/>
    <cellStyle name="Normal 3 16 11 4 2" xfId="26873" xr:uid="{00000000-0005-0000-0000-0000F2390000}"/>
    <cellStyle name="Normal 3 16 11 5" xfId="9287" xr:uid="{00000000-0005-0000-0000-0000F3390000}"/>
    <cellStyle name="Normal 3 16 11 5 2" xfId="26874" xr:uid="{00000000-0005-0000-0000-0000F4390000}"/>
    <cellStyle name="Normal 3 16 11 6" xfId="9288" xr:uid="{00000000-0005-0000-0000-0000F5390000}"/>
    <cellStyle name="Normal 3 16 11 6 2" xfId="26875" xr:uid="{00000000-0005-0000-0000-0000F6390000}"/>
    <cellStyle name="Normal 3 16 11 7" xfId="9289" xr:uid="{00000000-0005-0000-0000-0000F7390000}"/>
    <cellStyle name="Normal 3 16 11 7 2" xfId="26876" xr:uid="{00000000-0005-0000-0000-0000F8390000}"/>
    <cellStyle name="Normal 3 16 11 8" xfId="9290" xr:uid="{00000000-0005-0000-0000-0000F9390000}"/>
    <cellStyle name="Normal 3 16 11 8 2" xfId="26877" xr:uid="{00000000-0005-0000-0000-0000FA390000}"/>
    <cellStyle name="Normal 3 16 11 9" xfId="9291" xr:uid="{00000000-0005-0000-0000-0000FB390000}"/>
    <cellStyle name="Normal 3 16 11 9 2" xfId="26878" xr:uid="{00000000-0005-0000-0000-0000FC390000}"/>
    <cellStyle name="Normal 3 16 12" xfId="9292" xr:uid="{00000000-0005-0000-0000-0000FD390000}"/>
    <cellStyle name="Normal 3 16 12 10" xfId="9293" xr:uid="{00000000-0005-0000-0000-0000FE390000}"/>
    <cellStyle name="Normal 3 16 12 10 2" xfId="26880" xr:uid="{00000000-0005-0000-0000-0000FF390000}"/>
    <cellStyle name="Normal 3 16 12 11" xfId="9294" xr:uid="{00000000-0005-0000-0000-0000003A0000}"/>
    <cellStyle name="Normal 3 16 12 11 2" xfId="26881" xr:uid="{00000000-0005-0000-0000-0000013A0000}"/>
    <cellStyle name="Normal 3 16 12 12" xfId="9295" xr:uid="{00000000-0005-0000-0000-0000023A0000}"/>
    <cellStyle name="Normal 3 16 12 12 2" xfId="26882" xr:uid="{00000000-0005-0000-0000-0000033A0000}"/>
    <cellStyle name="Normal 3 16 12 13" xfId="9296" xr:uid="{00000000-0005-0000-0000-0000043A0000}"/>
    <cellStyle name="Normal 3 16 12 13 2" xfId="26883" xr:uid="{00000000-0005-0000-0000-0000053A0000}"/>
    <cellStyle name="Normal 3 16 12 14" xfId="9297" xr:uid="{00000000-0005-0000-0000-0000063A0000}"/>
    <cellStyle name="Normal 3 16 12 14 2" xfId="26884" xr:uid="{00000000-0005-0000-0000-0000073A0000}"/>
    <cellStyle name="Normal 3 16 12 15" xfId="26879" xr:uid="{00000000-0005-0000-0000-0000083A0000}"/>
    <cellStyle name="Normal 3 16 12 2" xfId="9298" xr:uid="{00000000-0005-0000-0000-0000093A0000}"/>
    <cellStyle name="Normal 3 16 12 2 2" xfId="26885" xr:uid="{00000000-0005-0000-0000-00000A3A0000}"/>
    <cellStyle name="Normal 3 16 12 3" xfId="9299" xr:uid="{00000000-0005-0000-0000-00000B3A0000}"/>
    <cellStyle name="Normal 3 16 12 3 2" xfId="26886" xr:uid="{00000000-0005-0000-0000-00000C3A0000}"/>
    <cellStyle name="Normal 3 16 12 4" xfId="9300" xr:uid="{00000000-0005-0000-0000-00000D3A0000}"/>
    <cellStyle name="Normal 3 16 12 4 2" xfId="26887" xr:uid="{00000000-0005-0000-0000-00000E3A0000}"/>
    <cellStyle name="Normal 3 16 12 5" xfId="9301" xr:uid="{00000000-0005-0000-0000-00000F3A0000}"/>
    <cellStyle name="Normal 3 16 12 5 2" xfId="26888" xr:uid="{00000000-0005-0000-0000-0000103A0000}"/>
    <cellStyle name="Normal 3 16 12 6" xfId="9302" xr:uid="{00000000-0005-0000-0000-0000113A0000}"/>
    <cellStyle name="Normal 3 16 12 6 2" xfId="26889" xr:uid="{00000000-0005-0000-0000-0000123A0000}"/>
    <cellStyle name="Normal 3 16 12 7" xfId="9303" xr:uid="{00000000-0005-0000-0000-0000133A0000}"/>
    <cellStyle name="Normal 3 16 12 7 2" xfId="26890" xr:uid="{00000000-0005-0000-0000-0000143A0000}"/>
    <cellStyle name="Normal 3 16 12 8" xfId="9304" xr:uid="{00000000-0005-0000-0000-0000153A0000}"/>
    <cellStyle name="Normal 3 16 12 8 2" xfId="26891" xr:uid="{00000000-0005-0000-0000-0000163A0000}"/>
    <cellStyle name="Normal 3 16 12 9" xfId="9305" xr:uid="{00000000-0005-0000-0000-0000173A0000}"/>
    <cellStyle name="Normal 3 16 12 9 2" xfId="26892" xr:uid="{00000000-0005-0000-0000-0000183A0000}"/>
    <cellStyle name="Normal 3 16 13" xfId="9306" xr:uid="{00000000-0005-0000-0000-0000193A0000}"/>
    <cellStyle name="Normal 3 16 13 10" xfId="9307" xr:uid="{00000000-0005-0000-0000-00001A3A0000}"/>
    <cellStyle name="Normal 3 16 13 10 2" xfId="26894" xr:uid="{00000000-0005-0000-0000-00001B3A0000}"/>
    <cellStyle name="Normal 3 16 13 11" xfId="9308" xr:uid="{00000000-0005-0000-0000-00001C3A0000}"/>
    <cellStyle name="Normal 3 16 13 11 2" xfId="26895" xr:uid="{00000000-0005-0000-0000-00001D3A0000}"/>
    <cellStyle name="Normal 3 16 13 12" xfId="9309" xr:uid="{00000000-0005-0000-0000-00001E3A0000}"/>
    <cellStyle name="Normal 3 16 13 12 2" xfId="26896" xr:uid="{00000000-0005-0000-0000-00001F3A0000}"/>
    <cellStyle name="Normal 3 16 13 13" xfId="9310" xr:uid="{00000000-0005-0000-0000-0000203A0000}"/>
    <cellStyle name="Normal 3 16 13 13 2" xfId="26897" xr:uid="{00000000-0005-0000-0000-0000213A0000}"/>
    <cellStyle name="Normal 3 16 13 14" xfId="9311" xr:uid="{00000000-0005-0000-0000-0000223A0000}"/>
    <cellStyle name="Normal 3 16 13 14 2" xfId="26898" xr:uid="{00000000-0005-0000-0000-0000233A0000}"/>
    <cellStyle name="Normal 3 16 13 15" xfId="26893" xr:uid="{00000000-0005-0000-0000-0000243A0000}"/>
    <cellStyle name="Normal 3 16 13 2" xfId="9312" xr:uid="{00000000-0005-0000-0000-0000253A0000}"/>
    <cellStyle name="Normal 3 16 13 2 2" xfId="26899" xr:uid="{00000000-0005-0000-0000-0000263A0000}"/>
    <cellStyle name="Normal 3 16 13 3" xfId="9313" xr:uid="{00000000-0005-0000-0000-0000273A0000}"/>
    <cellStyle name="Normal 3 16 13 3 2" xfId="26900" xr:uid="{00000000-0005-0000-0000-0000283A0000}"/>
    <cellStyle name="Normal 3 16 13 4" xfId="9314" xr:uid="{00000000-0005-0000-0000-0000293A0000}"/>
    <cellStyle name="Normal 3 16 13 4 2" xfId="26901" xr:uid="{00000000-0005-0000-0000-00002A3A0000}"/>
    <cellStyle name="Normal 3 16 13 5" xfId="9315" xr:uid="{00000000-0005-0000-0000-00002B3A0000}"/>
    <cellStyle name="Normal 3 16 13 5 2" xfId="26902" xr:uid="{00000000-0005-0000-0000-00002C3A0000}"/>
    <cellStyle name="Normal 3 16 13 6" xfId="9316" xr:uid="{00000000-0005-0000-0000-00002D3A0000}"/>
    <cellStyle name="Normal 3 16 13 6 2" xfId="26903" xr:uid="{00000000-0005-0000-0000-00002E3A0000}"/>
    <cellStyle name="Normal 3 16 13 7" xfId="9317" xr:uid="{00000000-0005-0000-0000-00002F3A0000}"/>
    <cellStyle name="Normal 3 16 13 7 2" xfId="26904" xr:uid="{00000000-0005-0000-0000-0000303A0000}"/>
    <cellStyle name="Normal 3 16 13 8" xfId="9318" xr:uid="{00000000-0005-0000-0000-0000313A0000}"/>
    <cellStyle name="Normal 3 16 13 8 2" xfId="26905" xr:uid="{00000000-0005-0000-0000-0000323A0000}"/>
    <cellStyle name="Normal 3 16 13 9" xfId="9319" xr:uid="{00000000-0005-0000-0000-0000333A0000}"/>
    <cellStyle name="Normal 3 16 13 9 2" xfId="26906" xr:uid="{00000000-0005-0000-0000-0000343A0000}"/>
    <cellStyle name="Normal 3 16 14" xfId="9320" xr:uid="{00000000-0005-0000-0000-0000353A0000}"/>
    <cellStyle name="Normal 3 16 14 10" xfId="9321" xr:uid="{00000000-0005-0000-0000-0000363A0000}"/>
    <cellStyle name="Normal 3 16 14 10 2" xfId="26908" xr:uid="{00000000-0005-0000-0000-0000373A0000}"/>
    <cellStyle name="Normal 3 16 14 11" xfId="9322" xr:uid="{00000000-0005-0000-0000-0000383A0000}"/>
    <cellStyle name="Normal 3 16 14 11 2" xfId="26909" xr:uid="{00000000-0005-0000-0000-0000393A0000}"/>
    <cellStyle name="Normal 3 16 14 12" xfId="9323" xr:uid="{00000000-0005-0000-0000-00003A3A0000}"/>
    <cellStyle name="Normal 3 16 14 12 2" xfId="26910" xr:uid="{00000000-0005-0000-0000-00003B3A0000}"/>
    <cellStyle name="Normal 3 16 14 13" xfId="9324" xr:uid="{00000000-0005-0000-0000-00003C3A0000}"/>
    <cellStyle name="Normal 3 16 14 13 2" xfId="26911" xr:uid="{00000000-0005-0000-0000-00003D3A0000}"/>
    <cellStyle name="Normal 3 16 14 14" xfId="9325" xr:uid="{00000000-0005-0000-0000-00003E3A0000}"/>
    <cellStyle name="Normal 3 16 14 14 2" xfId="26912" xr:uid="{00000000-0005-0000-0000-00003F3A0000}"/>
    <cellStyle name="Normal 3 16 14 15" xfId="26907" xr:uid="{00000000-0005-0000-0000-0000403A0000}"/>
    <cellStyle name="Normal 3 16 14 2" xfId="9326" xr:uid="{00000000-0005-0000-0000-0000413A0000}"/>
    <cellStyle name="Normal 3 16 14 2 2" xfId="26913" xr:uid="{00000000-0005-0000-0000-0000423A0000}"/>
    <cellStyle name="Normal 3 16 14 3" xfId="9327" xr:uid="{00000000-0005-0000-0000-0000433A0000}"/>
    <cellStyle name="Normal 3 16 14 3 2" xfId="26914" xr:uid="{00000000-0005-0000-0000-0000443A0000}"/>
    <cellStyle name="Normal 3 16 14 4" xfId="9328" xr:uid="{00000000-0005-0000-0000-0000453A0000}"/>
    <cellStyle name="Normal 3 16 14 4 2" xfId="26915" xr:uid="{00000000-0005-0000-0000-0000463A0000}"/>
    <cellStyle name="Normal 3 16 14 5" xfId="9329" xr:uid="{00000000-0005-0000-0000-0000473A0000}"/>
    <cellStyle name="Normal 3 16 14 5 2" xfId="26916" xr:uid="{00000000-0005-0000-0000-0000483A0000}"/>
    <cellStyle name="Normal 3 16 14 6" xfId="9330" xr:uid="{00000000-0005-0000-0000-0000493A0000}"/>
    <cellStyle name="Normal 3 16 14 6 2" xfId="26917" xr:uid="{00000000-0005-0000-0000-00004A3A0000}"/>
    <cellStyle name="Normal 3 16 14 7" xfId="9331" xr:uid="{00000000-0005-0000-0000-00004B3A0000}"/>
    <cellStyle name="Normal 3 16 14 7 2" xfId="26918" xr:uid="{00000000-0005-0000-0000-00004C3A0000}"/>
    <cellStyle name="Normal 3 16 14 8" xfId="9332" xr:uid="{00000000-0005-0000-0000-00004D3A0000}"/>
    <cellStyle name="Normal 3 16 14 8 2" xfId="26919" xr:uid="{00000000-0005-0000-0000-00004E3A0000}"/>
    <cellStyle name="Normal 3 16 14 9" xfId="9333" xr:uid="{00000000-0005-0000-0000-00004F3A0000}"/>
    <cellStyle name="Normal 3 16 14 9 2" xfId="26920" xr:uid="{00000000-0005-0000-0000-0000503A0000}"/>
    <cellStyle name="Normal 3 16 15" xfId="9334" xr:uid="{00000000-0005-0000-0000-0000513A0000}"/>
    <cellStyle name="Normal 3 16 16" xfId="9335" xr:uid="{00000000-0005-0000-0000-0000523A0000}"/>
    <cellStyle name="Normal 3 16 17" xfId="9336" xr:uid="{00000000-0005-0000-0000-0000533A0000}"/>
    <cellStyle name="Normal 3 16 17 10" xfId="9337" xr:uid="{00000000-0005-0000-0000-0000543A0000}"/>
    <cellStyle name="Normal 3 16 17 10 2" xfId="26922" xr:uid="{00000000-0005-0000-0000-0000553A0000}"/>
    <cellStyle name="Normal 3 16 17 11" xfId="9338" xr:uid="{00000000-0005-0000-0000-0000563A0000}"/>
    <cellStyle name="Normal 3 16 17 11 2" xfId="26923" xr:uid="{00000000-0005-0000-0000-0000573A0000}"/>
    <cellStyle name="Normal 3 16 17 12" xfId="9339" xr:uid="{00000000-0005-0000-0000-0000583A0000}"/>
    <cellStyle name="Normal 3 16 17 12 2" xfId="26924" xr:uid="{00000000-0005-0000-0000-0000593A0000}"/>
    <cellStyle name="Normal 3 16 17 13" xfId="9340" xr:uid="{00000000-0005-0000-0000-00005A3A0000}"/>
    <cellStyle name="Normal 3 16 17 13 2" xfId="26925" xr:uid="{00000000-0005-0000-0000-00005B3A0000}"/>
    <cellStyle name="Normal 3 16 17 14" xfId="9341" xr:uid="{00000000-0005-0000-0000-00005C3A0000}"/>
    <cellStyle name="Normal 3 16 17 14 2" xfId="26926" xr:uid="{00000000-0005-0000-0000-00005D3A0000}"/>
    <cellStyle name="Normal 3 16 17 15" xfId="26921" xr:uid="{00000000-0005-0000-0000-00005E3A0000}"/>
    <cellStyle name="Normal 3 16 17 2" xfId="9342" xr:uid="{00000000-0005-0000-0000-00005F3A0000}"/>
    <cellStyle name="Normal 3 16 17 2 2" xfId="26927" xr:uid="{00000000-0005-0000-0000-0000603A0000}"/>
    <cellStyle name="Normal 3 16 17 3" xfId="9343" xr:uid="{00000000-0005-0000-0000-0000613A0000}"/>
    <cellStyle name="Normal 3 16 17 3 2" xfId="26928" xr:uid="{00000000-0005-0000-0000-0000623A0000}"/>
    <cellStyle name="Normal 3 16 17 4" xfId="9344" xr:uid="{00000000-0005-0000-0000-0000633A0000}"/>
    <cellStyle name="Normal 3 16 17 4 2" xfId="26929" xr:uid="{00000000-0005-0000-0000-0000643A0000}"/>
    <cellStyle name="Normal 3 16 17 5" xfId="9345" xr:uid="{00000000-0005-0000-0000-0000653A0000}"/>
    <cellStyle name="Normal 3 16 17 5 2" xfId="26930" xr:uid="{00000000-0005-0000-0000-0000663A0000}"/>
    <cellStyle name="Normal 3 16 17 6" xfId="9346" xr:uid="{00000000-0005-0000-0000-0000673A0000}"/>
    <cellStyle name="Normal 3 16 17 6 2" xfId="26931" xr:uid="{00000000-0005-0000-0000-0000683A0000}"/>
    <cellStyle name="Normal 3 16 17 7" xfId="9347" xr:uid="{00000000-0005-0000-0000-0000693A0000}"/>
    <cellStyle name="Normal 3 16 17 7 2" xfId="26932" xr:uid="{00000000-0005-0000-0000-00006A3A0000}"/>
    <cellStyle name="Normal 3 16 17 8" xfId="9348" xr:uid="{00000000-0005-0000-0000-00006B3A0000}"/>
    <cellStyle name="Normal 3 16 17 8 2" xfId="26933" xr:uid="{00000000-0005-0000-0000-00006C3A0000}"/>
    <cellStyle name="Normal 3 16 17 9" xfId="9349" xr:uid="{00000000-0005-0000-0000-00006D3A0000}"/>
    <cellStyle name="Normal 3 16 17 9 2" xfId="26934" xr:uid="{00000000-0005-0000-0000-00006E3A0000}"/>
    <cellStyle name="Normal 3 16 18" xfId="9350" xr:uid="{00000000-0005-0000-0000-00006F3A0000}"/>
    <cellStyle name="Normal 3 16 18 10" xfId="9351" xr:uid="{00000000-0005-0000-0000-0000703A0000}"/>
    <cellStyle name="Normal 3 16 18 10 2" xfId="26936" xr:uid="{00000000-0005-0000-0000-0000713A0000}"/>
    <cellStyle name="Normal 3 16 18 11" xfId="9352" xr:uid="{00000000-0005-0000-0000-0000723A0000}"/>
    <cellStyle name="Normal 3 16 18 11 2" xfId="26937" xr:uid="{00000000-0005-0000-0000-0000733A0000}"/>
    <cellStyle name="Normal 3 16 18 12" xfId="9353" xr:uid="{00000000-0005-0000-0000-0000743A0000}"/>
    <cellStyle name="Normal 3 16 18 12 2" xfId="26938" xr:uid="{00000000-0005-0000-0000-0000753A0000}"/>
    <cellStyle name="Normal 3 16 18 13" xfId="9354" xr:uid="{00000000-0005-0000-0000-0000763A0000}"/>
    <cellStyle name="Normal 3 16 18 13 2" xfId="26939" xr:uid="{00000000-0005-0000-0000-0000773A0000}"/>
    <cellStyle name="Normal 3 16 18 14" xfId="9355" xr:uid="{00000000-0005-0000-0000-0000783A0000}"/>
    <cellStyle name="Normal 3 16 18 14 2" xfId="26940" xr:uid="{00000000-0005-0000-0000-0000793A0000}"/>
    <cellStyle name="Normal 3 16 18 15" xfId="26935" xr:uid="{00000000-0005-0000-0000-00007A3A0000}"/>
    <cellStyle name="Normal 3 16 18 2" xfId="9356" xr:uid="{00000000-0005-0000-0000-00007B3A0000}"/>
    <cellStyle name="Normal 3 16 18 2 2" xfId="26941" xr:uid="{00000000-0005-0000-0000-00007C3A0000}"/>
    <cellStyle name="Normal 3 16 18 3" xfId="9357" xr:uid="{00000000-0005-0000-0000-00007D3A0000}"/>
    <cellStyle name="Normal 3 16 18 3 2" xfId="26942" xr:uid="{00000000-0005-0000-0000-00007E3A0000}"/>
    <cellStyle name="Normal 3 16 18 4" xfId="9358" xr:uid="{00000000-0005-0000-0000-00007F3A0000}"/>
    <cellStyle name="Normal 3 16 18 4 2" xfId="26943" xr:uid="{00000000-0005-0000-0000-0000803A0000}"/>
    <cellStyle name="Normal 3 16 18 5" xfId="9359" xr:uid="{00000000-0005-0000-0000-0000813A0000}"/>
    <cellStyle name="Normal 3 16 18 5 2" xfId="26944" xr:uid="{00000000-0005-0000-0000-0000823A0000}"/>
    <cellStyle name="Normal 3 16 18 6" xfId="9360" xr:uid="{00000000-0005-0000-0000-0000833A0000}"/>
    <cellStyle name="Normal 3 16 18 6 2" xfId="26945" xr:uid="{00000000-0005-0000-0000-0000843A0000}"/>
    <cellStyle name="Normal 3 16 18 7" xfId="9361" xr:uid="{00000000-0005-0000-0000-0000853A0000}"/>
    <cellStyle name="Normal 3 16 18 7 2" xfId="26946" xr:uid="{00000000-0005-0000-0000-0000863A0000}"/>
    <cellStyle name="Normal 3 16 18 8" xfId="9362" xr:uid="{00000000-0005-0000-0000-0000873A0000}"/>
    <cellStyle name="Normal 3 16 18 8 2" xfId="26947" xr:uid="{00000000-0005-0000-0000-0000883A0000}"/>
    <cellStyle name="Normal 3 16 18 9" xfId="9363" xr:uid="{00000000-0005-0000-0000-0000893A0000}"/>
    <cellStyle name="Normal 3 16 18 9 2" xfId="26948" xr:uid="{00000000-0005-0000-0000-00008A3A0000}"/>
    <cellStyle name="Normal 3 16 2" xfId="9364" xr:uid="{00000000-0005-0000-0000-00008B3A0000}"/>
    <cellStyle name="Normal 3 16 2 10" xfId="9365" xr:uid="{00000000-0005-0000-0000-00008C3A0000}"/>
    <cellStyle name="Normal 3 16 2 10 2" xfId="26950" xr:uid="{00000000-0005-0000-0000-00008D3A0000}"/>
    <cellStyle name="Normal 3 16 2 11" xfId="9366" xr:uid="{00000000-0005-0000-0000-00008E3A0000}"/>
    <cellStyle name="Normal 3 16 2 11 2" xfId="26951" xr:uid="{00000000-0005-0000-0000-00008F3A0000}"/>
    <cellStyle name="Normal 3 16 2 12" xfId="9367" xr:uid="{00000000-0005-0000-0000-0000903A0000}"/>
    <cellStyle name="Normal 3 16 2 12 2" xfId="26952" xr:uid="{00000000-0005-0000-0000-0000913A0000}"/>
    <cellStyle name="Normal 3 16 2 13" xfId="9368" xr:uid="{00000000-0005-0000-0000-0000923A0000}"/>
    <cellStyle name="Normal 3 16 2 13 2" xfId="26953" xr:uid="{00000000-0005-0000-0000-0000933A0000}"/>
    <cellStyle name="Normal 3 16 2 14" xfId="9369" xr:uid="{00000000-0005-0000-0000-0000943A0000}"/>
    <cellStyle name="Normal 3 16 2 14 2" xfId="26954" xr:uid="{00000000-0005-0000-0000-0000953A0000}"/>
    <cellStyle name="Normal 3 16 2 15" xfId="9370" xr:uid="{00000000-0005-0000-0000-0000963A0000}"/>
    <cellStyle name="Normal 3 16 2 15 2" xfId="26955" xr:uid="{00000000-0005-0000-0000-0000973A0000}"/>
    <cellStyle name="Normal 3 16 2 16" xfId="9371" xr:uid="{00000000-0005-0000-0000-0000983A0000}"/>
    <cellStyle name="Normal 3 16 2 16 2" xfId="26956" xr:uid="{00000000-0005-0000-0000-0000993A0000}"/>
    <cellStyle name="Normal 3 16 2 17" xfId="9372" xr:uid="{00000000-0005-0000-0000-00009A3A0000}"/>
    <cellStyle name="Normal 3 16 2 17 2" xfId="26957" xr:uid="{00000000-0005-0000-0000-00009B3A0000}"/>
    <cellStyle name="Normal 3 16 2 18" xfId="26949" xr:uid="{00000000-0005-0000-0000-00009C3A0000}"/>
    <cellStyle name="Normal 3 16 2 2" xfId="9373" xr:uid="{00000000-0005-0000-0000-00009D3A0000}"/>
    <cellStyle name="Normal 3 16 2 3" xfId="9374" xr:uid="{00000000-0005-0000-0000-00009E3A0000}"/>
    <cellStyle name="Normal 3 16 2 4" xfId="9375" xr:uid="{00000000-0005-0000-0000-00009F3A0000}"/>
    <cellStyle name="Normal 3 16 2 5" xfId="9376" xr:uid="{00000000-0005-0000-0000-0000A03A0000}"/>
    <cellStyle name="Normal 3 16 2 5 2" xfId="26958" xr:uid="{00000000-0005-0000-0000-0000A13A0000}"/>
    <cellStyle name="Normal 3 16 2 6" xfId="9377" xr:uid="{00000000-0005-0000-0000-0000A23A0000}"/>
    <cellStyle name="Normal 3 16 2 6 2" xfId="26959" xr:uid="{00000000-0005-0000-0000-0000A33A0000}"/>
    <cellStyle name="Normal 3 16 2 7" xfId="9378" xr:uid="{00000000-0005-0000-0000-0000A43A0000}"/>
    <cellStyle name="Normal 3 16 2 7 2" xfId="26960" xr:uid="{00000000-0005-0000-0000-0000A53A0000}"/>
    <cellStyle name="Normal 3 16 2 8" xfId="9379" xr:uid="{00000000-0005-0000-0000-0000A63A0000}"/>
    <cellStyle name="Normal 3 16 2 8 2" xfId="26961" xr:uid="{00000000-0005-0000-0000-0000A73A0000}"/>
    <cellStyle name="Normal 3 16 2 9" xfId="9380" xr:uid="{00000000-0005-0000-0000-0000A83A0000}"/>
    <cellStyle name="Normal 3 16 2 9 2" xfId="26962" xr:uid="{00000000-0005-0000-0000-0000A93A0000}"/>
    <cellStyle name="Normal 3 16 3" xfId="9381" xr:uid="{00000000-0005-0000-0000-0000AA3A0000}"/>
    <cellStyle name="Normal 3 16 4" xfId="9382" xr:uid="{00000000-0005-0000-0000-0000AB3A0000}"/>
    <cellStyle name="Normal 3 16 5" xfId="9383" xr:uid="{00000000-0005-0000-0000-0000AC3A0000}"/>
    <cellStyle name="Normal 3 16 6" xfId="9384" xr:uid="{00000000-0005-0000-0000-0000AD3A0000}"/>
    <cellStyle name="Normal 3 16 6 10" xfId="9385" xr:uid="{00000000-0005-0000-0000-0000AE3A0000}"/>
    <cellStyle name="Normal 3 16 6 10 2" xfId="26964" xr:uid="{00000000-0005-0000-0000-0000AF3A0000}"/>
    <cellStyle name="Normal 3 16 6 11" xfId="9386" xr:uid="{00000000-0005-0000-0000-0000B03A0000}"/>
    <cellStyle name="Normal 3 16 6 11 2" xfId="26965" xr:uid="{00000000-0005-0000-0000-0000B13A0000}"/>
    <cellStyle name="Normal 3 16 6 12" xfId="9387" xr:uid="{00000000-0005-0000-0000-0000B23A0000}"/>
    <cellStyle name="Normal 3 16 6 12 2" xfId="26966" xr:uid="{00000000-0005-0000-0000-0000B33A0000}"/>
    <cellStyle name="Normal 3 16 6 13" xfId="9388" xr:uid="{00000000-0005-0000-0000-0000B43A0000}"/>
    <cellStyle name="Normal 3 16 6 13 2" xfId="26967" xr:uid="{00000000-0005-0000-0000-0000B53A0000}"/>
    <cellStyle name="Normal 3 16 6 14" xfId="9389" xr:uid="{00000000-0005-0000-0000-0000B63A0000}"/>
    <cellStyle name="Normal 3 16 6 14 2" xfId="26968" xr:uid="{00000000-0005-0000-0000-0000B73A0000}"/>
    <cellStyle name="Normal 3 16 6 15" xfId="9390" xr:uid="{00000000-0005-0000-0000-0000B83A0000}"/>
    <cellStyle name="Normal 3 16 6 15 2" xfId="26969" xr:uid="{00000000-0005-0000-0000-0000B93A0000}"/>
    <cellStyle name="Normal 3 16 6 16" xfId="26963" xr:uid="{00000000-0005-0000-0000-0000BA3A0000}"/>
    <cellStyle name="Normal 3 16 6 2" xfId="9391" xr:uid="{00000000-0005-0000-0000-0000BB3A0000}"/>
    <cellStyle name="Normal 3 16 6 2 10" xfId="9392" xr:uid="{00000000-0005-0000-0000-0000BC3A0000}"/>
    <cellStyle name="Normal 3 16 6 2 10 2" xfId="26971" xr:uid="{00000000-0005-0000-0000-0000BD3A0000}"/>
    <cellStyle name="Normal 3 16 6 2 11" xfId="9393" xr:uid="{00000000-0005-0000-0000-0000BE3A0000}"/>
    <cellStyle name="Normal 3 16 6 2 11 2" xfId="26972" xr:uid="{00000000-0005-0000-0000-0000BF3A0000}"/>
    <cellStyle name="Normal 3 16 6 2 12" xfId="9394" xr:uid="{00000000-0005-0000-0000-0000C03A0000}"/>
    <cellStyle name="Normal 3 16 6 2 12 2" xfId="26973" xr:uid="{00000000-0005-0000-0000-0000C13A0000}"/>
    <cellStyle name="Normal 3 16 6 2 13" xfId="9395" xr:uid="{00000000-0005-0000-0000-0000C23A0000}"/>
    <cellStyle name="Normal 3 16 6 2 13 2" xfId="26974" xr:uid="{00000000-0005-0000-0000-0000C33A0000}"/>
    <cellStyle name="Normal 3 16 6 2 14" xfId="9396" xr:uid="{00000000-0005-0000-0000-0000C43A0000}"/>
    <cellStyle name="Normal 3 16 6 2 14 2" xfId="26975" xr:uid="{00000000-0005-0000-0000-0000C53A0000}"/>
    <cellStyle name="Normal 3 16 6 2 15" xfId="26970" xr:uid="{00000000-0005-0000-0000-0000C63A0000}"/>
    <cellStyle name="Normal 3 16 6 2 2" xfId="9397" xr:uid="{00000000-0005-0000-0000-0000C73A0000}"/>
    <cellStyle name="Normal 3 16 6 2 2 2" xfId="26976" xr:uid="{00000000-0005-0000-0000-0000C83A0000}"/>
    <cellStyle name="Normal 3 16 6 2 3" xfId="9398" xr:uid="{00000000-0005-0000-0000-0000C93A0000}"/>
    <cellStyle name="Normal 3 16 6 2 3 2" xfId="26977" xr:uid="{00000000-0005-0000-0000-0000CA3A0000}"/>
    <cellStyle name="Normal 3 16 6 2 4" xfId="9399" xr:uid="{00000000-0005-0000-0000-0000CB3A0000}"/>
    <cellStyle name="Normal 3 16 6 2 4 2" xfId="26978" xr:uid="{00000000-0005-0000-0000-0000CC3A0000}"/>
    <cellStyle name="Normal 3 16 6 2 5" xfId="9400" xr:uid="{00000000-0005-0000-0000-0000CD3A0000}"/>
    <cellStyle name="Normal 3 16 6 2 5 2" xfId="26979" xr:uid="{00000000-0005-0000-0000-0000CE3A0000}"/>
    <cellStyle name="Normal 3 16 6 2 6" xfId="9401" xr:uid="{00000000-0005-0000-0000-0000CF3A0000}"/>
    <cellStyle name="Normal 3 16 6 2 6 2" xfId="26980" xr:uid="{00000000-0005-0000-0000-0000D03A0000}"/>
    <cellStyle name="Normal 3 16 6 2 7" xfId="9402" xr:uid="{00000000-0005-0000-0000-0000D13A0000}"/>
    <cellStyle name="Normal 3 16 6 2 7 2" xfId="26981" xr:uid="{00000000-0005-0000-0000-0000D23A0000}"/>
    <cellStyle name="Normal 3 16 6 2 8" xfId="9403" xr:uid="{00000000-0005-0000-0000-0000D33A0000}"/>
    <cellStyle name="Normal 3 16 6 2 8 2" xfId="26982" xr:uid="{00000000-0005-0000-0000-0000D43A0000}"/>
    <cellStyle name="Normal 3 16 6 2 9" xfId="9404" xr:uid="{00000000-0005-0000-0000-0000D53A0000}"/>
    <cellStyle name="Normal 3 16 6 2 9 2" xfId="26983" xr:uid="{00000000-0005-0000-0000-0000D63A0000}"/>
    <cellStyle name="Normal 3 16 6 3" xfId="9405" xr:uid="{00000000-0005-0000-0000-0000D73A0000}"/>
    <cellStyle name="Normal 3 16 6 3 2" xfId="26984" xr:uid="{00000000-0005-0000-0000-0000D83A0000}"/>
    <cellStyle name="Normal 3 16 6 4" xfId="9406" xr:uid="{00000000-0005-0000-0000-0000D93A0000}"/>
    <cellStyle name="Normal 3 16 6 4 2" xfId="26985" xr:uid="{00000000-0005-0000-0000-0000DA3A0000}"/>
    <cellStyle name="Normal 3 16 6 5" xfId="9407" xr:uid="{00000000-0005-0000-0000-0000DB3A0000}"/>
    <cellStyle name="Normal 3 16 6 5 2" xfId="26986" xr:uid="{00000000-0005-0000-0000-0000DC3A0000}"/>
    <cellStyle name="Normal 3 16 6 6" xfId="9408" xr:uid="{00000000-0005-0000-0000-0000DD3A0000}"/>
    <cellStyle name="Normal 3 16 6 6 2" xfId="26987" xr:uid="{00000000-0005-0000-0000-0000DE3A0000}"/>
    <cellStyle name="Normal 3 16 6 7" xfId="9409" xr:uid="{00000000-0005-0000-0000-0000DF3A0000}"/>
    <cellStyle name="Normal 3 16 6 7 2" xfId="26988" xr:uid="{00000000-0005-0000-0000-0000E03A0000}"/>
    <cellStyle name="Normal 3 16 6 8" xfId="9410" xr:uid="{00000000-0005-0000-0000-0000E13A0000}"/>
    <cellStyle name="Normal 3 16 6 8 2" xfId="26989" xr:uid="{00000000-0005-0000-0000-0000E23A0000}"/>
    <cellStyle name="Normal 3 16 6 9" xfId="9411" xr:uid="{00000000-0005-0000-0000-0000E33A0000}"/>
    <cellStyle name="Normal 3 16 6 9 2" xfId="26990" xr:uid="{00000000-0005-0000-0000-0000E43A0000}"/>
    <cellStyle name="Normal 3 16 7" xfId="9412" xr:uid="{00000000-0005-0000-0000-0000E53A0000}"/>
    <cellStyle name="Normal 3 16 7 10" xfId="9413" xr:uid="{00000000-0005-0000-0000-0000E63A0000}"/>
    <cellStyle name="Normal 3 16 7 10 2" xfId="26992" xr:uid="{00000000-0005-0000-0000-0000E73A0000}"/>
    <cellStyle name="Normal 3 16 7 11" xfId="9414" xr:uid="{00000000-0005-0000-0000-0000E83A0000}"/>
    <cellStyle name="Normal 3 16 7 11 2" xfId="26993" xr:uid="{00000000-0005-0000-0000-0000E93A0000}"/>
    <cellStyle name="Normal 3 16 7 12" xfId="9415" xr:uid="{00000000-0005-0000-0000-0000EA3A0000}"/>
    <cellStyle name="Normal 3 16 7 12 2" xfId="26994" xr:uid="{00000000-0005-0000-0000-0000EB3A0000}"/>
    <cellStyle name="Normal 3 16 7 13" xfId="9416" xr:uid="{00000000-0005-0000-0000-0000EC3A0000}"/>
    <cellStyle name="Normal 3 16 7 13 2" xfId="26995" xr:uid="{00000000-0005-0000-0000-0000ED3A0000}"/>
    <cellStyle name="Normal 3 16 7 14" xfId="9417" xr:uid="{00000000-0005-0000-0000-0000EE3A0000}"/>
    <cellStyle name="Normal 3 16 7 14 2" xfId="26996" xr:uid="{00000000-0005-0000-0000-0000EF3A0000}"/>
    <cellStyle name="Normal 3 16 7 15" xfId="9418" xr:uid="{00000000-0005-0000-0000-0000F03A0000}"/>
    <cellStyle name="Normal 3 16 7 15 2" xfId="26997" xr:uid="{00000000-0005-0000-0000-0000F13A0000}"/>
    <cellStyle name="Normal 3 16 7 16" xfId="26991" xr:uid="{00000000-0005-0000-0000-0000F23A0000}"/>
    <cellStyle name="Normal 3 16 7 2" xfId="9419" xr:uid="{00000000-0005-0000-0000-0000F33A0000}"/>
    <cellStyle name="Normal 3 16 7 2 10" xfId="9420" xr:uid="{00000000-0005-0000-0000-0000F43A0000}"/>
    <cellStyle name="Normal 3 16 7 2 10 2" xfId="26999" xr:uid="{00000000-0005-0000-0000-0000F53A0000}"/>
    <cellStyle name="Normal 3 16 7 2 11" xfId="9421" xr:uid="{00000000-0005-0000-0000-0000F63A0000}"/>
    <cellStyle name="Normal 3 16 7 2 11 2" xfId="27000" xr:uid="{00000000-0005-0000-0000-0000F73A0000}"/>
    <cellStyle name="Normal 3 16 7 2 12" xfId="9422" xr:uid="{00000000-0005-0000-0000-0000F83A0000}"/>
    <cellStyle name="Normal 3 16 7 2 12 2" xfId="27001" xr:uid="{00000000-0005-0000-0000-0000F93A0000}"/>
    <cellStyle name="Normal 3 16 7 2 13" xfId="9423" xr:uid="{00000000-0005-0000-0000-0000FA3A0000}"/>
    <cellStyle name="Normal 3 16 7 2 13 2" xfId="27002" xr:uid="{00000000-0005-0000-0000-0000FB3A0000}"/>
    <cellStyle name="Normal 3 16 7 2 14" xfId="9424" xr:uid="{00000000-0005-0000-0000-0000FC3A0000}"/>
    <cellStyle name="Normal 3 16 7 2 14 2" xfId="27003" xr:uid="{00000000-0005-0000-0000-0000FD3A0000}"/>
    <cellStyle name="Normal 3 16 7 2 15" xfId="26998" xr:uid="{00000000-0005-0000-0000-0000FE3A0000}"/>
    <cellStyle name="Normal 3 16 7 2 2" xfId="9425" xr:uid="{00000000-0005-0000-0000-0000FF3A0000}"/>
    <cellStyle name="Normal 3 16 7 2 2 2" xfId="27004" xr:uid="{00000000-0005-0000-0000-0000003B0000}"/>
    <cellStyle name="Normal 3 16 7 2 3" xfId="9426" xr:uid="{00000000-0005-0000-0000-0000013B0000}"/>
    <cellStyle name="Normal 3 16 7 2 3 2" xfId="27005" xr:uid="{00000000-0005-0000-0000-0000023B0000}"/>
    <cellStyle name="Normal 3 16 7 2 4" xfId="9427" xr:uid="{00000000-0005-0000-0000-0000033B0000}"/>
    <cellStyle name="Normal 3 16 7 2 4 2" xfId="27006" xr:uid="{00000000-0005-0000-0000-0000043B0000}"/>
    <cellStyle name="Normal 3 16 7 2 5" xfId="9428" xr:uid="{00000000-0005-0000-0000-0000053B0000}"/>
    <cellStyle name="Normal 3 16 7 2 5 2" xfId="27007" xr:uid="{00000000-0005-0000-0000-0000063B0000}"/>
    <cellStyle name="Normal 3 16 7 2 6" xfId="9429" xr:uid="{00000000-0005-0000-0000-0000073B0000}"/>
    <cellStyle name="Normal 3 16 7 2 6 2" xfId="27008" xr:uid="{00000000-0005-0000-0000-0000083B0000}"/>
    <cellStyle name="Normal 3 16 7 2 7" xfId="9430" xr:uid="{00000000-0005-0000-0000-0000093B0000}"/>
    <cellStyle name="Normal 3 16 7 2 7 2" xfId="27009" xr:uid="{00000000-0005-0000-0000-00000A3B0000}"/>
    <cellStyle name="Normal 3 16 7 2 8" xfId="9431" xr:uid="{00000000-0005-0000-0000-00000B3B0000}"/>
    <cellStyle name="Normal 3 16 7 2 8 2" xfId="27010" xr:uid="{00000000-0005-0000-0000-00000C3B0000}"/>
    <cellStyle name="Normal 3 16 7 2 9" xfId="9432" xr:uid="{00000000-0005-0000-0000-00000D3B0000}"/>
    <cellStyle name="Normal 3 16 7 2 9 2" xfId="27011" xr:uid="{00000000-0005-0000-0000-00000E3B0000}"/>
    <cellStyle name="Normal 3 16 7 3" xfId="9433" xr:uid="{00000000-0005-0000-0000-00000F3B0000}"/>
    <cellStyle name="Normal 3 16 7 3 2" xfId="27012" xr:uid="{00000000-0005-0000-0000-0000103B0000}"/>
    <cellStyle name="Normal 3 16 7 4" xfId="9434" xr:uid="{00000000-0005-0000-0000-0000113B0000}"/>
    <cellStyle name="Normal 3 16 7 4 2" xfId="27013" xr:uid="{00000000-0005-0000-0000-0000123B0000}"/>
    <cellStyle name="Normal 3 16 7 5" xfId="9435" xr:uid="{00000000-0005-0000-0000-0000133B0000}"/>
    <cellStyle name="Normal 3 16 7 5 2" xfId="27014" xr:uid="{00000000-0005-0000-0000-0000143B0000}"/>
    <cellStyle name="Normal 3 16 7 6" xfId="9436" xr:uid="{00000000-0005-0000-0000-0000153B0000}"/>
    <cellStyle name="Normal 3 16 7 6 2" xfId="27015" xr:uid="{00000000-0005-0000-0000-0000163B0000}"/>
    <cellStyle name="Normal 3 16 7 7" xfId="9437" xr:uid="{00000000-0005-0000-0000-0000173B0000}"/>
    <cellStyle name="Normal 3 16 7 7 2" xfId="27016" xr:uid="{00000000-0005-0000-0000-0000183B0000}"/>
    <cellStyle name="Normal 3 16 7 8" xfId="9438" xr:uid="{00000000-0005-0000-0000-0000193B0000}"/>
    <cellStyle name="Normal 3 16 7 8 2" xfId="27017" xr:uid="{00000000-0005-0000-0000-00001A3B0000}"/>
    <cellStyle name="Normal 3 16 7 9" xfId="9439" xr:uid="{00000000-0005-0000-0000-00001B3B0000}"/>
    <cellStyle name="Normal 3 16 7 9 2" xfId="27018" xr:uid="{00000000-0005-0000-0000-00001C3B0000}"/>
    <cellStyle name="Normal 3 16 8" xfId="9440" xr:uid="{00000000-0005-0000-0000-00001D3B0000}"/>
    <cellStyle name="Normal 3 16 8 10" xfId="9441" xr:uid="{00000000-0005-0000-0000-00001E3B0000}"/>
    <cellStyle name="Normal 3 16 8 10 2" xfId="27020" xr:uid="{00000000-0005-0000-0000-00001F3B0000}"/>
    <cellStyle name="Normal 3 16 8 11" xfId="9442" xr:uid="{00000000-0005-0000-0000-0000203B0000}"/>
    <cellStyle name="Normal 3 16 8 11 2" xfId="27021" xr:uid="{00000000-0005-0000-0000-0000213B0000}"/>
    <cellStyle name="Normal 3 16 8 12" xfId="9443" xr:uid="{00000000-0005-0000-0000-0000223B0000}"/>
    <cellStyle name="Normal 3 16 8 12 2" xfId="27022" xr:uid="{00000000-0005-0000-0000-0000233B0000}"/>
    <cellStyle name="Normal 3 16 8 13" xfId="9444" xr:uid="{00000000-0005-0000-0000-0000243B0000}"/>
    <cellStyle name="Normal 3 16 8 13 2" xfId="27023" xr:uid="{00000000-0005-0000-0000-0000253B0000}"/>
    <cellStyle name="Normal 3 16 8 14" xfId="9445" xr:uid="{00000000-0005-0000-0000-0000263B0000}"/>
    <cellStyle name="Normal 3 16 8 14 2" xfId="27024" xr:uid="{00000000-0005-0000-0000-0000273B0000}"/>
    <cellStyle name="Normal 3 16 8 15" xfId="9446" xr:uid="{00000000-0005-0000-0000-0000283B0000}"/>
    <cellStyle name="Normal 3 16 8 15 2" xfId="27025" xr:uid="{00000000-0005-0000-0000-0000293B0000}"/>
    <cellStyle name="Normal 3 16 8 16" xfId="27019" xr:uid="{00000000-0005-0000-0000-00002A3B0000}"/>
    <cellStyle name="Normal 3 16 8 2" xfId="9447" xr:uid="{00000000-0005-0000-0000-00002B3B0000}"/>
    <cellStyle name="Normal 3 16 8 2 10" xfId="9448" xr:uid="{00000000-0005-0000-0000-00002C3B0000}"/>
    <cellStyle name="Normal 3 16 8 2 10 2" xfId="27027" xr:uid="{00000000-0005-0000-0000-00002D3B0000}"/>
    <cellStyle name="Normal 3 16 8 2 11" xfId="9449" xr:uid="{00000000-0005-0000-0000-00002E3B0000}"/>
    <cellStyle name="Normal 3 16 8 2 11 2" xfId="27028" xr:uid="{00000000-0005-0000-0000-00002F3B0000}"/>
    <cellStyle name="Normal 3 16 8 2 12" xfId="9450" xr:uid="{00000000-0005-0000-0000-0000303B0000}"/>
    <cellStyle name="Normal 3 16 8 2 12 2" xfId="27029" xr:uid="{00000000-0005-0000-0000-0000313B0000}"/>
    <cellStyle name="Normal 3 16 8 2 13" xfId="9451" xr:uid="{00000000-0005-0000-0000-0000323B0000}"/>
    <cellStyle name="Normal 3 16 8 2 13 2" xfId="27030" xr:uid="{00000000-0005-0000-0000-0000333B0000}"/>
    <cellStyle name="Normal 3 16 8 2 14" xfId="9452" xr:uid="{00000000-0005-0000-0000-0000343B0000}"/>
    <cellStyle name="Normal 3 16 8 2 14 2" xfId="27031" xr:uid="{00000000-0005-0000-0000-0000353B0000}"/>
    <cellStyle name="Normal 3 16 8 2 15" xfId="27026" xr:uid="{00000000-0005-0000-0000-0000363B0000}"/>
    <cellStyle name="Normal 3 16 8 2 2" xfId="9453" xr:uid="{00000000-0005-0000-0000-0000373B0000}"/>
    <cellStyle name="Normal 3 16 8 2 2 2" xfId="27032" xr:uid="{00000000-0005-0000-0000-0000383B0000}"/>
    <cellStyle name="Normal 3 16 8 2 3" xfId="9454" xr:uid="{00000000-0005-0000-0000-0000393B0000}"/>
    <cellStyle name="Normal 3 16 8 2 3 2" xfId="27033" xr:uid="{00000000-0005-0000-0000-00003A3B0000}"/>
    <cellStyle name="Normal 3 16 8 2 4" xfId="9455" xr:uid="{00000000-0005-0000-0000-00003B3B0000}"/>
    <cellStyle name="Normal 3 16 8 2 4 2" xfId="27034" xr:uid="{00000000-0005-0000-0000-00003C3B0000}"/>
    <cellStyle name="Normal 3 16 8 2 5" xfId="9456" xr:uid="{00000000-0005-0000-0000-00003D3B0000}"/>
    <cellStyle name="Normal 3 16 8 2 5 2" xfId="27035" xr:uid="{00000000-0005-0000-0000-00003E3B0000}"/>
    <cellStyle name="Normal 3 16 8 2 6" xfId="9457" xr:uid="{00000000-0005-0000-0000-00003F3B0000}"/>
    <cellStyle name="Normal 3 16 8 2 6 2" xfId="27036" xr:uid="{00000000-0005-0000-0000-0000403B0000}"/>
    <cellStyle name="Normal 3 16 8 2 7" xfId="9458" xr:uid="{00000000-0005-0000-0000-0000413B0000}"/>
    <cellStyle name="Normal 3 16 8 2 7 2" xfId="27037" xr:uid="{00000000-0005-0000-0000-0000423B0000}"/>
    <cellStyle name="Normal 3 16 8 2 8" xfId="9459" xr:uid="{00000000-0005-0000-0000-0000433B0000}"/>
    <cellStyle name="Normal 3 16 8 2 8 2" xfId="27038" xr:uid="{00000000-0005-0000-0000-0000443B0000}"/>
    <cellStyle name="Normal 3 16 8 2 9" xfId="9460" xr:uid="{00000000-0005-0000-0000-0000453B0000}"/>
    <cellStyle name="Normal 3 16 8 2 9 2" xfId="27039" xr:uid="{00000000-0005-0000-0000-0000463B0000}"/>
    <cellStyle name="Normal 3 16 8 3" xfId="9461" xr:uid="{00000000-0005-0000-0000-0000473B0000}"/>
    <cellStyle name="Normal 3 16 8 3 2" xfId="27040" xr:uid="{00000000-0005-0000-0000-0000483B0000}"/>
    <cellStyle name="Normal 3 16 8 4" xfId="9462" xr:uid="{00000000-0005-0000-0000-0000493B0000}"/>
    <cellStyle name="Normal 3 16 8 4 2" xfId="27041" xr:uid="{00000000-0005-0000-0000-00004A3B0000}"/>
    <cellStyle name="Normal 3 16 8 5" xfId="9463" xr:uid="{00000000-0005-0000-0000-00004B3B0000}"/>
    <cellStyle name="Normal 3 16 8 5 2" xfId="27042" xr:uid="{00000000-0005-0000-0000-00004C3B0000}"/>
    <cellStyle name="Normal 3 16 8 6" xfId="9464" xr:uid="{00000000-0005-0000-0000-00004D3B0000}"/>
    <cellStyle name="Normal 3 16 8 6 2" xfId="27043" xr:uid="{00000000-0005-0000-0000-00004E3B0000}"/>
    <cellStyle name="Normal 3 16 8 7" xfId="9465" xr:uid="{00000000-0005-0000-0000-00004F3B0000}"/>
    <cellStyle name="Normal 3 16 8 7 2" xfId="27044" xr:uid="{00000000-0005-0000-0000-0000503B0000}"/>
    <cellStyle name="Normal 3 16 8 8" xfId="9466" xr:uid="{00000000-0005-0000-0000-0000513B0000}"/>
    <cellStyle name="Normal 3 16 8 8 2" xfId="27045" xr:uid="{00000000-0005-0000-0000-0000523B0000}"/>
    <cellStyle name="Normal 3 16 8 9" xfId="9467" xr:uid="{00000000-0005-0000-0000-0000533B0000}"/>
    <cellStyle name="Normal 3 16 8 9 2" xfId="27046" xr:uid="{00000000-0005-0000-0000-0000543B0000}"/>
    <cellStyle name="Normal 3 16 9" xfId="9468" xr:uid="{00000000-0005-0000-0000-0000553B0000}"/>
    <cellStyle name="Normal 3 16 9 10" xfId="9469" xr:uid="{00000000-0005-0000-0000-0000563B0000}"/>
    <cellStyle name="Normal 3 16 9 10 2" xfId="27048" xr:uid="{00000000-0005-0000-0000-0000573B0000}"/>
    <cellStyle name="Normal 3 16 9 11" xfId="9470" xr:uid="{00000000-0005-0000-0000-0000583B0000}"/>
    <cellStyle name="Normal 3 16 9 11 2" xfId="27049" xr:uid="{00000000-0005-0000-0000-0000593B0000}"/>
    <cellStyle name="Normal 3 16 9 12" xfId="9471" xr:uid="{00000000-0005-0000-0000-00005A3B0000}"/>
    <cellStyle name="Normal 3 16 9 12 2" xfId="27050" xr:uid="{00000000-0005-0000-0000-00005B3B0000}"/>
    <cellStyle name="Normal 3 16 9 13" xfId="9472" xr:uid="{00000000-0005-0000-0000-00005C3B0000}"/>
    <cellStyle name="Normal 3 16 9 13 2" xfId="27051" xr:uid="{00000000-0005-0000-0000-00005D3B0000}"/>
    <cellStyle name="Normal 3 16 9 14" xfId="9473" xr:uid="{00000000-0005-0000-0000-00005E3B0000}"/>
    <cellStyle name="Normal 3 16 9 14 2" xfId="27052" xr:uid="{00000000-0005-0000-0000-00005F3B0000}"/>
    <cellStyle name="Normal 3 16 9 15" xfId="27047" xr:uid="{00000000-0005-0000-0000-0000603B0000}"/>
    <cellStyle name="Normal 3 16 9 2" xfId="9474" xr:uid="{00000000-0005-0000-0000-0000613B0000}"/>
    <cellStyle name="Normal 3 16 9 2 2" xfId="27053" xr:uid="{00000000-0005-0000-0000-0000623B0000}"/>
    <cellStyle name="Normal 3 16 9 3" xfId="9475" xr:uid="{00000000-0005-0000-0000-0000633B0000}"/>
    <cellStyle name="Normal 3 16 9 3 2" xfId="27054" xr:uid="{00000000-0005-0000-0000-0000643B0000}"/>
    <cellStyle name="Normal 3 16 9 4" xfId="9476" xr:uid="{00000000-0005-0000-0000-0000653B0000}"/>
    <cellStyle name="Normal 3 16 9 4 2" xfId="27055" xr:uid="{00000000-0005-0000-0000-0000663B0000}"/>
    <cellStyle name="Normal 3 16 9 5" xfId="9477" xr:uid="{00000000-0005-0000-0000-0000673B0000}"/>
    <cellStyle name="Normal 3 16 9 5 2" xfId="27056" xr:uid="{00000000-0005-0000-0000-0000683B0000}"/>
    <cellStyle name="Normal 3 16 9 6" xfId="9478" xr:uid="{00000000-0005-0000-0000-0000693B0000}"/>
    <cellStyle name="Normal 3 16 9 6 2" xfId="27057" xr:uid="{00000000-0005-0000-0000-00006A3B0000}"/>
    <cellStyle name="Normal 3 16 9 7" xfId="9479" xr:uid="{00000000-0005-0000-0000-00006B3B0000}"/>
    <cellStyle name="Normal 3 16 9 7 2" xfId="27058" xr:uid="{00000000-0005-0000-0000-00006C3B0000}"/>
    <cellStyle name="Normal 3 16 9 8" xfId="9480" xr:uid="{00000000-0005-0000-0000-00006D3B0000}"/>
    <cellStyle name="Normal 3 16 9 8 2" xfId="27059" xr:uid="{00000000-0005-0000-0000-00006E3B0000}"/>
    <cellStyle name="Normal 3 16 9 9" xfId="9481" xr:uid="{00000000-0005-0000-0000-00006F3B0000}"/>
    <cellStyle name="Normal 3 16 9 9 2" xfId="27060" xr:uid="{00000000-0005-0000-0000-0000703B0000}"/>
    <cellStyle name="Normal 3 17" xfId="9482" xr:uid="{00000000-0005-0000-0000-0000713B0000}"/>
    <cellStyle name="Normal 3 17 10" xfId="9483" xr:uid="{00000000-0005-0000-0000-0000723B0000}"/>
    <cellStyle name="Normal 3 17 10 10" xfId="9484" xr:uid="{00000000-0005-0000-0000-0000733B0000}"/>
    <cellStyle name="Normal 3 17 10 10 2" xfId="27062" xr:uid="{00000000-0005-0000-0000-0000743B0000}"/>
    <cellStyle name="Normal 3 17 10 11" xfId="9485" xr:uid="{00000000-0005-0000-0000-0000753B0000}"/>
    <cellStyle name="Normal 3 17 10 11 2" xfId="27063" xr:uid="{00000000-0005-0000-0000-0000763B0000}"/>
    <cellStyle name="Normal 3 17 10 12" xfId="9486" xr:uid="{00000000-0005-0000-0000-0000773B0000}"/>
    <cellStyle name="Normal 3 17 10 12 2" xfId="27064" xr:uid="{00000000-0005-0000-0000-0000783B0000}"/>
    <cellStyle name="Normal 3 17 10 13" xfId="9487" xr:uid="{00000000-0005-0000-0000-0000793B0000}"/>
    <cellStyle name="Normal 3 17 10 13 2" xfId="27065" xr:uid="{00000000-0005-0000-0000-00007A3B0000}"/>
    <cellStyle name="Normal 3 17 10 14" xfId="9488" xr:uid="{00000000-0005-0000-0000-00007B3B0000}"/>
    <cellStyle name="Normal 3 17 10 14 2" xfId="27066" xr:uid="{00000000-0005-0000-0000-00007C3B0000}"/>
    <cellStyle name="Normal 3 17 10 15" xfId="27061" xr:uid="{00000000-0005-0000-0000-00007D3B0000}"/>
    <cellStyle name="Normal 3 17 10 2" xfId="9489" xr:uid="{00000000-0005-0000-0000-00007E3B0000}"/>
    <cellStyle name="Normal 3 17 10 2 2" xfId="27067" xr:uid="{00000000-0005-0000-0000-00007F3B0000}"/>
    <cellStyle name="Normal 3 17 10 3" xfId="9490" xr:uid="{00000000-0005-0000-0000-0000803B0000}"/>
    <cellStyle name="Normal 3 17 10 3 2" xfId="27068" xr:uid="{00000000-0005-0000-0000-0000813B0000}"/>
    <cellStyle name="Normal 3 17 10 4" xfId="9491" xr:uid="{00000000-0005-0000-0000-0000823B0000}"/>
    <cellStyle name="Normal 3 17 10 4 2" xfId="27069" xr:uid="{00000000-0005-0000-0000-0000833B0000}"/>
    <cellStyle name="Normal 3 17 10 5" xfId="9492" xr:uid="{00000000-0005-0000-0000-0000843B0000}"/>
    <cellStyle name="Normal 3 17 10 5 2" xfId="27070" xr:uid="{00000000-0005-0000-0000-0000853B0000}"/>
    <cellStyle name="Normal 3 17 10 6" xfId="9493" xr:uid="{00000000-0005-0000-0000-0000863B0000}"/>
    <cellStyle name="Normal 3 17 10 6 2" xfId="27071" xr:uid="{00000000-0005-0000-0000-0000873B0000}"/>
    <cellStyle name="Normal 3 17 10 7" xfId="9494" xr:uid="{00000000-0005-0000-0000-0000883B0000}"/>
    <cellStyle name="Normal 3 17 10 7 2" xfId="27072" xr:uid="{00000000-0005-0000-0000-0000893B0000}"/>
    <cellStyle name="Normal 3 17 10 8" xfId="9495" xr:uid="{00000000-0005-0000-0000-00008A3B0000}"/>
    <cellStyle name="Normal 3 17 10 8 2" xfId="27073" xr:uid="{00000000-0005-0000-0000-00008B3B0000}"/>
    <cellStyle name="Normal 3 17 10 9" xfId="9496" xr:uid="{00000000-0005-0000-0000-00008C3B0000}"/>
    <cellStyle name="Normal 3 17 10 9 2" xfId="27074" xr:uid="{00000000-0005-0000-0000-00008D3B0000}"/>
    <cellStyle name="Normal 3 17 11" xfId="9497" xr:uid="{00000000-0005-0000-0000-00008E3B0000}"/>
    <cellStyle name="Normal 3 17 11 10" xfId="9498" xr:uid="{00000000-0005-0000-0000-00008F3B0000}"/>
    <cellStyle name="Normal 3 17 11 10 2" xfId="27076" xr:uid="{00000000-0005-0000-0000-0000903B0000}"/>
    <cellStyle name="Normal 3 17 11 11" xfId="9499" xr:uid="{00000000-0005-0000-0000-0000913B0000}"/>
    <cellStyle name="Normal 3 17 11 11 2" xfId="27077" xr:uid="{00000000-0005-0000-0000-0000923B0000}"/>
    <cellStyle name="Normal 3 17 11 12" xfId="9500" xr:uid="{00000000-0005-0000-0000-0000933B0000}"/>
    <cellStyle name="Normal 3 17 11 12 2" xfId="27078" xr:uid="{00000000-0005-0000-0000-0000943B0000}"/>
    <cellStyle name="Normal 3 17 11 13" xfId="9501" xr:uid="{00000000-0005-0000-0000-0000953B0000}"/>
    <cellStyle name="Normal 3 17 11 13 2" xfId="27079" xr:uid="{00000000-0005-0000-0000-0000963B0000}"/>
    <cellStyle name="Normal 3 17 11 14" xfId="9502" xr:uid="{00000000-0005-0000-0000-0000973B0000}"/>
    <cellStyle name="Normal 3 17 11 14 2" xfId="27080" xr:uid="{00000000-0005-0000-0000-0000983B0000}"/>
    <cellStyle name="Normal 3 17 11 15" xfId="27075" xr:uid="{00000000-0005-0000-0000-0000993B0000}"/>
    <cellStyle name="Normal 3 17 11 2" xfId="9503" xr:uid="{00000000-0005-0000-0000-00009A3B0000}"/>
    <cellStyle name="Normal 3 17 11 2 2" xfId="27081" xr:uid="{00000000-0005-0000-0000-00009B3B0000}"/>
    <cellStyle name="Normal 3 17 11 3" xfId="9504" xr:uid="{00000000-0005-0000-0000-00009C3B0000}"/>
    <cellStyle name="Normal 3 17 11 3 2" xfId="27082" xr:uid="{00000000-0005-0000-0000-00009D3B0000}"/>
    <cellStyle name="Normal 3 17 11 4" xfId="9505" xr:uid="{00000000-0005-0000-0000-00009E3B0000}"/>
    <cellStyle name="Normal 3 17 11 4 2" xfId="27083" xr:uid="{00000000-0005-0000-0000-00009F3B0000}"/>
    <cellStyle name="Normal 3 17 11 5" xfId="9506" xr:uid="{00000000-0005-0000-0000-0000A03B0000}"/>
    <cellStyle name="Normal 3 17 11 5 2" xfId="27084" xr:uid="{00000000-0005-0000-0000-0000A13B0000}"/>
    <cellStyle name="Normal 3 17 11 6" xfId="9507" xr:uid="{00000000-0005-0000-0000-0000A23B0000}"/>
    <cellStyle name="Normal 3 17 11 6 2" xfId="27085" xr:uid="{00000000-0005-0000-0000-0000A33B0000}"/>
    <cellStyle name="Normal 3 17 11 7" xfId="9508" xr:uid="{00000000-0005-0000-0000-0000A43B0000}"/>
    <cellStyle name="Normal 3 17 11 7 2" xfId="27086" xr:uid="{00000000-0005-0000-0000-0000A53B0000}"/>
    <cellStyle name="Normal 3 17 11 8" xfId="9509" xr:uid="{00000000-0005-0000-0000-0000A63B0000}"/>
    <cellStyle name="Normal 3 17 11 8 2" xfId="27087" xr:uid="{00000000-0005-0000-0000-0000A73B0000}"/>
    <cellStyle name="Normal 3 17 11 9" xfId="9510" xr:uid="{00000000-0005-0000-0000-0000A83B0000}"/>
    <cellStyle name="Normal 3 17 11 9 2" xfId="27088" xr:uid="{00000000-0005-0000-0000-0000A93B0000}"/>
    <cellStyle name="Normal 3 17 12" xfId="9511" xr:uid="{00000000-0005-0000-0000-0000AA3B0000}"/>
    <cellStyle name="Normal 3 17 12 10" xfId="9512" xr:uid="{00000000-0005-0000-0000-0000AB3B0000}"/>
    <cellStyle name="Normal 3 17 12 10 2" xfId="27090" xr:uid="{00000000-0005-0000-0000-0000AC3B0000}"/>
    <cellStyle name="Normal 3 17 12 11" xfId="9513" xr:uid="{00000000-0005-0000-0000-0000AD3B0000}"/>
    <cellStyle name="Normal 3 17 12 11 2" xfId="27091" xr:uid="{00000000-0005-0000-0000-0000AE3B0000}"/>
    <cellStyle name="Normal 3 17 12 12" xfId="9514" xr:uid="{00000000-0005-0000-0000-0000AF3B0000}"/>
    <cellStyle name="Normal 3 17 12 12 2" xfId="27092" xr:uid="{00000000-0005-0000-0000-0000B03B0000}"/>
    <cellStyle name="Normal 3 17 12 13" xfId="9515" xr:uid="{00000000-0005-0000-0000-0000B13B0000}"/>
    <cellStyle name="Normal 3 17 12 13 2" xfId="27093" xr:uid="{00000000-0005-0000-0000-0000B23B0000}"/>
    <cellStyle name="Normal 3 17 12 14" xfId="9516" xr:uid="{00000000-0005-0000-0000-0000B33B0000}"/>
    <cellStyle name="Normal 3 17 12 14 2" xfId="27094" xr:uid="{00000000-0005-0000-0000-0000B43B0000}"/>
    <cellStyle name="Normal 3 17 12 15" xfId="27089" xr:uid="{00000000-0005-0000-0000-0000B53B0000}"/>
    <cellStyle name="Normal 3 17 12 2" xfId="9517" xr:uid="{00000000-0005-0000-0000-0000B63B0000}"/>
    <cellStyle name="Normal 3 17 12 2 2" xfId="27095" xr:uid="{00000000-0005-0000-0000-0000B73B0000}"/>
    <cellStyle name="Normal 3 17 12 3" xfId="9518" xr:uid="{00000000-0005-0000-0000-0000B83B0000}"/>
    <cellStyle name="Normal 3 17 12 3 2" xfId="27096" xr:uid="{00000000-0005-0000-0000-0000B93B0000}"/>
    <cellStyle name="Normal 3 17 12 4" xfId="9519" xr:uid="{00000000-0005-0000-0000-0000BA3B0000}"/>
    <cellStyle name="Normal 3 17 12 4 2" xfId="27097" xr:uid="{00000000-0005-0000-0000-0000BB3B0000}"/>
    <cellStyle name="Normal 3 17 12 5" xfId="9520" xr:uid="{00000000-0005-0000-0000-0000BC3B0000}"/>
    <cellStyle name="Normal 3 17 12 5 2" xfId="27098" xr:uid="{00000000-0005-0000-0000-0000BD3B0000}"/>
    <cellStyle name="Normal 3 17 12 6" xfId="9521" xr:uid="{00000000-0005-0000-0000-0000BE3B0000}"/>
    <cellStyle name="Normal 3 17 12 6 2" xfId="27099" xr:uid="{00000000-0005-0000-0000-0000BF3B0000}"/>
    <cellStyle name="Normal 3 17 12 7" xfId="9522" xr:uid="{00000000-0005-0000-0000-0000C03B0000}"/>
    <cellStyle name="Normal 3 17 12 7 2" xfId="27100" xr:uid="{00000000-0005-0000-0000-0000C13B0000}"/>
    <cellStyle name="Normal 3 17 12 8" xfId="9523" xr:uid="{00000000-0005-0000-0000-0000C23B0000}"/>
    <cellStyle name="Normal 3 17 12 8 2" xfId="27101" xr:uid="{00000000-0005-0000-0000-0000C33B0000}"/>
    <cellStyle name="Normal 3 17 12 9" xfId="9524" xr:uid="{00000000-0005-0000-0000-0000C43B0000}"/>
    <cellStyle name="Normal 3 17 12 9 2" xfId="27102" xr:uid="{00000000-0005-0000-0000-0000C53B0000}"/>
    <cellStyle name="Normal 3 17 13" xfId="9525" xr:uid="{00000000-0005-0000-0000-0000C63B0000}"/>
    <cellStyle name="Normal 3 17 13 10" xfId="9526" xr:uid="{00000000-0005-0000-0000-0000C73B0000}"/>
    <cellStyle name="Normal 3 17 13 10 2" xfId="27104" xr:uid="{00000000-0005-0000-0000-0000C83B0000}"/>
    <cellStyle name="Normal 3 17 13 11" xfId="9527" xr:uid="{00000000-0005-0000-0000-0000C93B0000}"/>
    <cellStyle name="Normal 3 17 13 11 2" xfId="27105" xr:uid="{00000000-0005-0000-0000-0000CA3B0000}"/>
    <cellStyle name="Normal 3 17 13 12" xfId="9528" xr:uid="{00000000-0005-0000-0000-0000CB3B0000}"/>
    <cellStyle name="Normal 3 17 13 12 2" xfId="27106" xr:uid="{00000000-0005-0000-0000-0000CC3B0000}"/>
    <cellStyle name="Normal 3 17 13 13" xfId="9529" xr:uid="{00000000-0005-0000-0000-0000CD3B0000}"/>
    <cellStyle name="Normal 3 17 13 13 2" xfId="27107" xr:uid="{00000000-0005-0000-0000-0000CE3B0000}"/>
    <cellStyle name="Normal 3 17 13 14" xfId="9530" xr:uid="{00000000-0005-0000-0000-0000CF3B0000}"/>
    <cellStyle name="Normal 3 17 13 14 2" xfId="27108" xr:uid="{00000000-0005-0000-0000-0000D03B0000}"/>
    <cellStyle name="Normal 3 17 13 15" xfId="27103" xr:uid="{00000000-0005-0000-0000-0000D13B0000}"/>
    <cellStyle name="Normal 3 17 13 2" xfId="9531" xr:uid="{00000000-0005-0000-0000-0000D23B0000}"/>
    <cellStyle name="Normal 3 17 13 2 2" xfId="27109" xr:uid="{00000000-0005-0000-0000-0000D33B0000}"/>
    <cellStyle name="Normal 3 17 13 3" xfId="9532" xr:uid="{00000000-0005-0000-0000-0000D43B0000}"/>
    <cellStyle name="Normal 3 17 13 3 2" xfId="27110" xr:uid="{00000000-0005-0000-0000-0000D53B0000}"/>
    <cellStyle name="Normal 3 17 13 4" xfId="9533" xr:uid="{00000000-0005-0000-0000-0000D63B0000}"/>
    <cellStyle name="Normal 3 17 13 4 2" xfId="27111" xr:uid="{00000000-0005-0000-0000-0000D73B0000}"/>
    <cellStyle name="Normal 3 17 13 5" xfId="9534" xr:uid="{00000000-0005-0000-0000-0000D83B0000}"/>
    <cellStyle name="Normal 3 17 13 5 2" xfId="27112" xr:uid="{00000000-0005-0000-0000-0000D93B0000}"/>
    <cellStyle name="Normal 3 17 13 6" xfId="9535" xr:uid="{00000000-0005-0000-0000-0000DA3B0000}"/>
    <cellStyle name="Normal 3 17 13 6 2" xfId="27113" xr:uid="{00000000-0005-0000-0000-0000DB3B0000}"/>
    <cellStyle name="Normal 3 17 13 7" xfId="9536" xr:uid="{00000000-0005-0000-0000-0000DC3B0000}"/>
    <cellStyle name="Normal 3 17 13 7 2" xfId="27114" xr:uid="{00000000-0005-0000-0000-0000DD3B0000}"/>
    <cellStyle name="Normal 3 17 13 8" xfId="9537" xr:uid="{00000000-0005-0000-0000-0000DE3B0000}"/>
    <cellStyle name="Normal 3 17 13 8 2" xfId="27115" xr:uid="{00000000-0005-0000-0000-0000DF3B0000}"/>
    <cellStyle name="Normal 3 17 13 9" xfId="9538" xr:uid="{00000000-0005-0000-0000-0000E03B0000}"/>
    <cellStyle name="Normal 3 17 13 9 2" xfId="27116" xr:uid="{00000000-0005-0000-0000-0000E13B0000}"/>
    <cellStyle name="Normal 3 17 14" xfId="9539" xr:uid="{00000000-0005-0000-0000-0000E23B0000}"/>
    <cellStyle name="Normal 3 17 14 10" xfId="9540" xr:uid="{00000000-0005-0000-0000-0000E33B0000}"/>
    <cellStyle name="Normal 3 17 14 10 2" xfId="27118" xr:uid="{00000000-0005-0000-0000-0000E43B0000}"/>
    <cellStyle name="Normal 3 17 14 11" xfId="9541" xr:uid="{00000000-0005-0000-0000-0000E53B0000}"/>
    <cellStyle name="Normal 3 17 14 11 2" xfId="27119" xr:uid="{00000000-0005-0000-0000-0000E63B0000}"/>
    <cellStyle name="Normal 3 17 14 12" xfId="9542" xr:uid="{00000000-0005-0000-0000-0000E73B0000}"/>
    <cellStyle name="Normal 3 17 14 12 2" xfId="27120" xr:uid="{00000000-0005-0000-0000-0000E83B0000}"/>
    <cellStyle name="Normal 3 17 14 13" xfId="9543" xr:uid="{00000000-0005-0000-0000-0000E93B0000}"/>
    <cellStyle name="Normal 3 17 14 13 2" xfId="27121" xr:uid="{00000000-0005-0000-0000-0000EA3B0000}"/>
    <cellStyle name="Normal 3 17 14 14" xfId="9544" xr:uid="{00000000-0005-0000-0000-0000EB3B0000}"/>
    <cellStyle name="Normal 3 17 14 14 2" xfId="27122" xr:uid="{00000000-0005-0000-0000-0000EC3B0000}"/>
    <cellStyle name="Normal 3 17 14 15" xfId="27117" xr:uid="{00000000-0005-0000-0000-0000ED3B0000}"/>
    <cellStyle name="Normal 3 17 14 2" xfId="9545" xr:uid="{00000000-0005-0000-0000-0000EE3B0000}"/>
    <cellStyle name="Normal 3 17 14 2 2" xfId="27123" xr:uid="{00000000-0005-0000-0000-0000EF3B0000}"/>
    <cellStyle name="Normal 3 17 14 3" xfId="9546" xr:uid="{00000000-0005-0000-0000-0000F03B0000}"/>
    <cellStyle name="Normal 3 17 14 3 2" xfId="27124" xr:uid="{00000000-0005-0000-0000-0000F13B0000}"/>
    <cellStyle name="Normal 3 17 14 4" xfId="9547" xr:uid="{00000000-0005-0000-0000-0000F23B0000}"/>
    <cellStyle name="Normal 3 17 14 4 2" xfId="27125" xr:uid="{00000000-0005-0000-0000-0000F33B0000}"/>
    <cellStyle name="Normal 3 17 14 5" xfId="9548" xr:uid="{00000000-0005-0000-0000-0000F43B0000}"/>
    <cellStyle name="Normal 3 17 14 5 2" xfId="27126" xr:uid="{00000000-0005-0000-0000-0000F53B0000}"/>
    <cellStyle name="Normal 3 17 14 6" xfId="9549" xr:uid="{00000000-0005-0000-0000-0000F63B0000}"/>
    <cellStyle name="Normal 3 17 14 6 2" xfId="27127" xr:uid="{00000000-0005-0000-0000-0000F73B0000}"/>
    <cellStyle name="Normal 3 17 14 7" xfId="9550" xr:uid="{00000000-0005-0000-0000-0000F83B0000}"/>
    <cellStyle name="Normal 3 17 14 7 2" xfId="27128" xr:uid="{00000000-0005-0000-0000-0000F93B0000}"/>
    <cellStyle name="Normal 3 17 14 8" xfId="9551" xr:uid="{00000000-0005-0000-0000-0000FA3B0000}"/>
    <cellStyle name="Normal 3 17 14 8 2" xfId="27129" xr:uid="{00000000-0005-0000-0000-0000FB3B0000}"/>
    <cellStyle name="Normal 3 17 14 9" xfId="9552" xr:uid="{00000000-0005-0000-0000-0000FC3B0000}"/>
    <cellStyle name="Normal 3 17 14 9 2" xfId="27130" xr:uid="{00000000-0005-0000-0000-0000FD3B0000}"/>
    <cellStyle name="Normal 3 17 15" xfId="9553" xr:uid="{00000000-0005-0000-0000-0000FE3B0000}"/>
    <cellStyle name="Normal 3 17 16" xfId="9554" xr:uid="{00000000-0005-0000-0000-0000FF3B0000}"/>
    <cellStyle name="Normal 3 17 17" xfId="9555" xr:uid="{00000000-0005-0000-0000-0000003C0000}"/>
    <cellStyle name="Normal 3 17 17 10" xfId="9556" xr:uid="{00000000-0005-0000-0000-0000013C0000}"/>
    <cellStyle name="Normal 3 17 17 10 2" xfId="27132" xr:uid="{00000000-0005-0000-0000-0000023C0000}"/>
    <cellStyle name="Normal 3 17 17 11" xfId="9557" xr:uid="{00000000-0005-0000-0000-0000033C0000}"/>
    <cellStyle name="Normal 3 17 17 11 2" xfId="27133" xr:uid="{00000000-0005-0000-0000-0000043C0000}"/>
    <cellStyle name="Normal 3 17 17 12" xfId="9558" xr:uid="{00000000-0005-0000-0000-0000053C0000}"/>
    <cellStyle name="Normal 3 17 17 12 2" xfId="27134" xr:uid="{00000000-0005-0000-0000-0000063C0000}"/>
    <cellStyle name="Normal 3 17 17 13" xfId="9559" xr:uid="{00000000-0005-0000-0000-0000073C0000}"/>
    <cellStyle name="Normal 3 17 17 13 2" xfId="27135" xr:uid="{00000000-0005-0000-0000-0000083C0000}"/>
    <cellStyle name="Normal 3 17 17 14" xfId="9560" xr:uid="{00000000-0005-0000-0000-0000093C0000}"/>
    <cellStyle name="Normal 3 17 17 14 2" xfId="27136" xr:uid="{00000000-0005-0000-0000-00000A3C0000}"/>
    <cellStyle name="Normal 3 17 17 15" xfId="27131" xr:uid="{00000000-0005-0000-0000-00000B3C0000}"/>
    <cellStyle name="Normal 3 17 17 2" xfId="9561" xr:uid="{00000000-0005-0000-0000-00000C3C0000}"/>
    <cellStyle name="Normal 3 17 17 2 2" xfId="27137" xr:uid="{00000000-0005-0000-0000-00000D3C0000}"/>
    <cellStyle name="Normal 3 17 17 3" xfId="9562" xr:uid="{00000000-0005-0000-0000-00000E3C0000}"/>
    <cellStyle name="Normal 3 17 17 3 2" xfId="27138" xr:uid="{00000000-0005-0000-0000-00000F3C0000}"/>
    <cellStyle name="Normal 3 17 17 4" xfId="9563" xr:uid="{00000000-0005-0000-0000-0000103C0000}"/>
    <cellStyle name="Normal 3 17 17 4 2" xfId="27139" xr:uid="{00000000-0005-0000-0000-0000113C0000}"/>
    <cellStyle name="Normal 3 17 17 5" xfId="9564" xr:uid="{00000000-0005-0000-0000-0000123C0000}"/>
    <cellStyle name="Normal 3 17 17 5 2" xfId="27140" xr:uid="{00000000-0005-0000-0000-0000133C0000}"/>
    <cellStyle name="Normal 3 17 17 6" xfId="9565" xr:uid="{00000000-0005-0000-0000-0000143C0000}"/>
    <cellStyle name="Normal 3 17 17 6 2" xfId="27141" xr:uid="{00000000-0005-0000-0000-0000153C0000}"/>
    <cellStyle name="Normal 3 17 17 7" xfId="9566" xr:uid="{00000000-0005-0000-0000-0000163C0000}"/>
    <cellStyle name="Normal 3 17 17 7 2" xfId="27142" xr:uid="{00000000-0005-0000-0000-0000173C0000}"/>
    <cellStyle name="Normal 3 17 17 8" xfId="9567" xr:uid="{00000000-0005-0000-0000-0000183C0000}"/>
    <cellStyle name="Normal 3 17 17 8 2" xfId="27143" xr:uid="{00000000-0005-0000-0000-0000193C0000}"/>
    <cellStyle name="Normal 3 17 17 9" xfId="9568" xr:uid="{00000000-0005-0000-0000-00001A3C0000}"/>
    <cellStyle name="Normal 3 17 17 9 2" xfId="27144" xr:uid="{00000000-0005-0000-0000-00001B3C0000}"/>
    <cellStyle name="Normal 3 17 18" xfId="9569" xr:uid="{00000000-0005-0000-0000-00001C3C0000}"/>
    <cellStyle name="Normal 3 17 18 10" xfId="9570" xr:uid="{00000000-0005-0000-0000-00001D3C0000}"/>
    <cellStyle name="Normal 3 17 18 10 2" xfId="27146" xr:uid="{00000000-0005-0000-0000-00001E3C0000}"/>
    <cellStyle name="Normal 3 17 18 11" xfId="9571" xr:uid="{00000000-0005-0000-0000-00001F3C0000}"/>
    <cellStyle name="Normal 3 17 18 11 2" xfId="27147" xr:uid="{00000000-0005-0000-0000-0000203C0000}"/>
    <cellStyle name="Normal 3 17 18 12" xfId="9572" xr:uid="{00000000-0005-0000-0000-0000213C0000}"/>
    <cellStyle name="Normal 3 17 18 12 2" xfId="27148" xr:uid="{00000000-0005-0000-0000-0000223C0000}"/>
    <cellStyle name="Normal 3 17 18 13" xfId="9573" xr:uid="{00000000-0005-0000-0000-0000233C0000}"/>
    <cellStyle name="Normal 3 17 18 13 2" xfId="27149" xr:uid="{00000000-0005-0000-0000-0000243C0000}"/>
    <cellStyle name="Normal 3 17 18 14" xfId="9574" xr:uid="{00000000-0005-0000-0000-0000253C0000}"/>
    <cellStyle name="Normal 3 17 18 14 2" xfId="27150" xr:uid="{00000000-0005-0000-0000-0000263C0000}"/>
    <cellStyle name="Normal 3 17 18 15" xfId="27145" xr:uid="{00000000-0005-0000-0000-0000273C0000}"/>
    <cellStyle name="Normal 3 17 18 2" xfId="9575" xr:uid="{00000000-0005-0000-0000-0000283C0000}"/>
    <cellStyle name="Normal 3 17 18 2 2" xfId="27151" xr:uid="{00000000-0005-0000-0000-0000293C0000}"/>
    <cellStyle name="Normal 3 17 18 3" xfId="9576" xr:uid="{00000000-0005-0000-0000-00002A3C0000}"/>
    <cellStyle name="Normal 3 17 18 3 2" xfId="27152" xr:uid="{00000000-0005-0000-0000-00002B3C0000}"/>
    <cellStyle name="Normal 3 17 18 4" xfId="9577" xr:uid="{00000000-0005-0000-0000-00002C3C0000}"/>
    <cellStyle name="Normal 3 17 18 4 2" xfId="27153" xr:uid="{00000000-0005-0000-0000-00002D3C0000}"/>
    <cellStyle name="Normal 3 17 18 5" xfId="9578" xr:uid="{00000000-0005-0000-0000-00002E3C0000}"/>
    <cellStyle name="Normal 3 17 18 5 2" xfId="27154" xr:uid="{00000000-0005-0000-0000-00002F3C0000}"/>
    <cellStyle name="Normal 3 17 18 6" xfId="9579" xr:uid="{00000000-0005-0000-0000-0000303C0000}"/>
    <cellStyle name="Normal 3 17 18 6 2" xfId="27155" xr:uid="{00000000-0005-0000-0000-0000313C0000}"/>
    <cellStyle name="Normal 3 17 18 7" xfId="9580" xr:uid="{00000000-0005-0000-0000-0000323C0000}"/>
    <cellStyle name="Normal 3 17 18 7 2" xfId="27156" xr:uid="{00000000-0005-0000-0000-0000333C0000}"/>
    <cellStyle name="Normal 3 17 18 8" xfId="9581" xr:uid="{00000000-0005-0000-0000-0000343C0000}"/>
    <cellStyle name="Normal 3 17 18 8 2" xfId="27157" xr:uid="{00000000-0005-0000-0000-0000353C0000}"/>
    <cellStyle name="Normal 3 17 18 9" xfId="9582" xr:uid="{00000000-0005-0000-0000-0000363C0000}"/>
    <cellStyle name="Normal 3 17 18 9 2" xfId="27158" xr:uid="{00000000-0005-0000-0000-0000373C0000}"/>
    <cellStyle name="Normal 3 17 2" xfId="9583" xr:uid="{00000000-0005-0000-0000-0000383C0000}"/>
    <cellStyle name="Normal 3 17 2 10" xfId="9584" xr:uid="{00000000-0005-0000-0000-0000393C0000}"/>
    <cellStyle name="Normal 3 17 2 10 2" xfId="27160" xr:uid="{00000000-0005-0000-0000-00003A3C0000}"/>
    <cellStyle name="Normal 3 17 2 11" xfId="9585" xr:uid="{00000000-0005-0000-0000-00003B3C0000}"/>
    <cellStyle name="Normal 3 17 2 11 2" xfId="27161" xr:uid="{00000000-0005-0000-0000-00003C3C0000}"/>
    <cellStyle name="Normal 3 17 2 12" xfId="9586" xr:uid="{00000000-0005-0000-0000-00003D3C0000}"/>
    <cellStyle name="Normal 3 17 2 12 2" xfId="27162" xr:uid="{00000000-0005-0000-0000-00003E3C0000}"/>
    <cellStyle name="Normal 3 17 2 13" xfId="9587" xr:uid="{00000000-0005-0000-0000-00003F3C0000}"/>
    <cellStyle name="Normal 3 17 2 13 2" xfId="27163" xr:uid="{00000000-0005-0000-0000-0000403C0000}"/>
    <cellStyle name="Normal 3 17 2 14" xfId="9588" xr:uid="{00000000-0005-0000-0000-0000413C0000}"/>
    <cellStyle name="Normal 3 17 2 14 2" xfId="27164" xr:uid="{00000000-0005-0000-0000-0000423C0000}"/>
    <cellStyle name="Normal 3 17 2 15" xfId="9589" xr:uid="{00000000-0005-0000-0000-0000433C0000}"/>
    <cellStyle name="Normal 3 17 2 15 2" xfId="27165" xr:uid="{00000000-0005-0000-0000-0000443C0000}"/>
    <cellStyle name="Normal 3 17 2 16" xfId="9590" xr:uid="{00000000-0005-0000-0000-0000453C0000}"/>
    <cellStyle name="Normal 3 17 2 16 2" xfId="27166" xr:uid="{00000000-0005-0000-0000-0000463C0000}"/>
    <cellStyle name="Normal 3 17 2 17" xfId="9591" xr:uid="{00000000-0005-0000-0000-0000473C0000}"/>
    <cellStyle name="Normal 3 17 2 17 2" xfId="27167" xr:uid="{00000000-0005-0000-0000-0000483C0000}"/>
    <cellStyle name="Normal 3 17 2 18" xfId="27159" xr:uid="{00000000-0005-0000-0000-0000493C0000}"/>
    <cellStyle name="Normal 3 17 2 2" xfId="9592" xr:uid="{00000000-0005-0000-0000-00004A3C0000}"/>
    <cellStyle name="Normal 3 17 2 3" xfId="9593" xr:uid="{00000000-0005-0000-0000-00004B3C0000}"/>
    <cellStyle name="Normal 3 17 2 4" xfId="9594" xr:uid="{00000000-0005-0000-0000-00004C3C0000}"/>
    <cellStyle name="Normal 3 17 2 5" xfId="9595" xr:uid="{00000000-0005-0000-0000-00004D3C0000}"/>
    <cellStyle name="Normal 3 17 2 5 2" xfId="27168" xr:uid="{00000000-0005-0000-0000-00004E3C0000}"/>
    <cellStyle name="Normal 3 17 2 6" xfId="9596" xr:uid="{00000000-0005-0000-0000-00004F3C0000}"/>
    <cellStyle name="Normal 3 17 2 6 2" xfId="27169" xr:uid="{00000000-0005-0000-0000-0000503C0000}"/>
    <cellStyle name="Normal 3 17 2 7" xfId="9597" xr:uid="{00000000-0005-0000-0000-0000513C0000}"/>
    <cellStyle name="Normal 3 17 2 7 2" xfId="27170" xr:uid="{00000000-0005-0000-0000-0000523C0000}"/>
    <cellStyle name="Normal 3 17 2 8" xfId="9598" xr:uid="{00000000-0005-0000-0000-0000533C0000}"/>
    <cellStyle name="Normal 3 17 2 8 2" xfId="27171" xr:uid="{00000000-0005-0000-0000-0000543C0000}"/>
    <cellStyle name="Normal 3 17 2 9" xfId="9599" xr:uid="{00000000-0005-0000-0000-0000553C0000}"/>
    <cellStyle name="Normal 3 17 2 9 2" xfId="27172" xr:uid="{00000000-0005-0000-0000-0000563C0000}"/>
    <cellStyle name="Normal 3 17 3" xfId="9600" xr:uid="{00000000-0005-0000-0000-0000573C0000}"/>
    <cellStyle name="Normal 3 17 4" xfId="9601" xr:uid="{00000000-0005-0000-0000-0000583C0000}"/>
    <cellStyle name="Normal 3 17 5" xfId="9602" xr:uid="{00000000-0005-0000-0000-0000593C0000}"/>
    <cellStyle name="Normal 3 17 6" xfId="9603" xr:uid="{00000000-0005-0000-0000-00005A3C0000}"/>
    <cellStyle name="Normal 3 17 6 10" xfId="9604" xr:uid="{00000000-0005-0000-0000-00005B3C0000}"/>
    <cellStyle name="Normal 3 17 6 10 2" xfId="27174" xr:uid="{00000000-0005-0000-0000-00005C3C0000}"/>
    <cellStyle name="Normal 3 17 6 11" xfId="9605" xr:uid="{00000000-0005-0000-0000-00005D3C0000}"/>
    <cellStyle name="Normal 3 17 6 11 2" xfId="27175" xr:uid="{00000000-0005-0000-0000-00005E3C0000}"/>
    <cellStyle name="Normal 3 17 6 12" xfId="9606" xr:uid="{00000000-0005-0000-0000-00005F3C0000}"/>
    <cellStyle name="Normal 3 17 6 12 2" xfId="27176" xr:uid="{00000000-0005-0000-0000-0000603C0000}"/>
    <cellStyle name="Normal 3 17 6 13" xfId="9607" xr:uid="{00000000-0005-0000-0000-0000613C0000}"/>
    <cellStyle name="Normal 3 17 6 13 2" xfId="27177" xr:uid="{00000000-0005-0000-0000-0000623C0000}"/>
    <cellStyle name="Normal 3 17 6 14" xfId="9608" xr:uid="{00000000-0005-0000-0000-0000633C0000}"/>
    <cellStyle name="Normal 3 17 6 14 2" xfId="27178" xr:uid="{00000000-0005-0000-0000-0000643C0000}"/>
    <cellStyle name="Normal 3 17 6 15" xfId="9609" xr:uid="{00000000-0005-0000-0000-0000653C0000}"/>
    <cellStyle name="Normal 3 17 6 15 2" xfId="27179" xr:uid="{00000000-0005-0000-0000-0000663C0000}"/>
    <cellStyle name="Normal 3 17 6 16" xfId="27173" xr:uid="{00000000-0005-0000-0000-0000673C0000}"/>
    <cellStyle name="Normal 3 17 6 2" xfId="9610" xr:uid="{00000000-0005-0000-0000-0000683C0000}"/>
    <cellStyle name="Normal 3 17 6 2 10" xfId="9611" xr:uid="{00000000-0005-0000-0000-0000693C0000}"/>
    <cellStyle name="Normal 3 17 6 2 10 2" xfId="27181" xr:uid="{00000000-0005-0000-0000-00006A3C0000}"/>
    <cellStyle name="Normal 3 17 6 2 11" xfId="9612" xr:uid="{00000000-0005-0000-0000-00006B3C0000}"/>
    <cellStyle name="Normal 3 17 6 2 11 2" xfId="27182" xr:uid="{00000000-0005-0000-0000-00006C3C0000}"/>
    <cellStyle name="Normal 3 17 6 2 12" xfId="9613" xr:uid="{00000000-0005-0000-0000-00006D3C0000}"/>
    <cellStyle name="Normal 3 17 6 2 12 2" xfId="27183" xr:uid="{00000000-0005-0000-0000-00006E3C0000}"/>
    <cellStyle name="Normal 3 17 6 2 13" xfId="9614" xr:uid="{00000000-0005-0000-0000-00006F3C0000}"/>
    <cellStyle name="Normal 3 17 6 2 13 2" xfId="27184" xr:uid="{00000000-0005-0000-0000-0000703C0000}"/>
    <cellStyle name="Normal 3 17 6 2 14" xfId="9615" xr:uid="{00000000-0005-0000-0000-0000713C0000}"/>
    <cellStyle name="Normal 3 17 6 2 14 2" xfId="27185" xr:uid="{00000000-0005-0000-0000-0000723C0000}"/>
    <cellStyle name="Normal 3 17 6 2 15" xfId="27180" xr:uid="{00000000-0005-0000-0000-0000733C0000}"/>
    <cellStyle name="Normal 3 17 6 2 2" xfId="9616" xr:uid="{00000000-0005-0000-0000-0000743C0000}"/>
    <cellStyle name="Normal 3 17 6 2 2 2" xfId="27186" xr:uid="{00000000-0005-0000-0000-0000753C0000}"/>
    <cellStyle name="Normal 3 17 6 2 3" xfId="9617" xr:uid="{00000000-0005-0000-0000-0000763C0000}"/>
    <cellStyle name="Normal 3 17 6 2 3 2" xfId="27187" xr:uid="{00000000-0005-0000-0000-0000773C0000}"/>
    <cellStyle name="Normal 3 17 6 2 4" xfId="9618" xr:uid="{00000000-0005-0000-0000-0000783C0000}"/>
    <cellStyle name="Normal 3 17 6 2 4 2" xfId="27188" xr:uid="{00000000-0005-0000-0000-0000793C0000}"/>
    <cellStyle name="Normal 3 17 6 2 5" xfId="9619" xr:uid="{00000000-0005-0000-0000-00007A3C0000}"/>
    <cellStyle name="Normal 3 17 6 2 5 2" xfId="27189" xr:uid="{00000000-0005-0000-0000-00007B3C0000}"/>
    <cellStyle name="Normal 3 17 6 2 6" xfId="9620" xr:uid="{00000000-0005-0000-0000-00007C3C0000}"/>
    <cellStyle name="Normal 3 17 6 2 6 2" xfId="27190" xr:uid="{00000000-0005-0000-0000-00007D3C0000}"/>
    <cellStyle name="Normal 3 17 6 2 7" xfId="9621" xr:uid="{00000000-0005-0000-0000-00007E3C0000}"/>
    <cellStyle name="Normal 3 17 6 2 7 2" xfId="27191" xr:uid="{00000000-0005-0000-0000-00007F3C0000}"/>
    <cellStyle name="Normal 3 17 6 2 8" xfId="9622" xr:uid="{00000000-0005-0000-0000-0000803C0000}"/>
    <cellStyle name="Normal 3 17 6 2 8 2" xfId="27192" xr:uid="{00000000-0005-0000-0000-0000813C0000}"/>
    <cellStyle name="Normal 3 17 6 2 9" xfId="9623" xr:uid="{00000000-0005-0000-0000-0000823C0000}"/>
    <cellStyle name="Normal 3 17 6 2 9 2" xfId="27193" xr:uid="{00000000-0005-0000-0000-0000833C0000}"/>
    <cellStyle name="Normal 3 17 6 3" xfId="9624" xr:uid="{00000000-0005-0000-0000-0000843C0000}"/>
    <cellStyle name="Normal 3 17 6 3 2" xfId="27194" xr:uid="{00000000-0005-0000-0000-0000853C0000}"/>
    <cellStyle name="Normal 3 17 6 4" xfId="9625" xr:uid="{00000000-0005-0000-0000-0000863C0000}"/>
    <cellStyle name="Normal 3 17 6 4 2" xfId="27195" xr:uid="{00000000-0005-0000-0000-0000873C0000}"/>
    <cellStyle name="Normal 3 17 6 5" xfId="9626" xr:uid="{00000000-0005-0000-0000-0000883C0000}"/>
    <cellStyle name="Normal 3 17 6 5 2" xfId="27196" xr:uid="{00000000-0005-0000-0000-0000893C0000}"/>
    <cellStyle name="Normal 3 17 6 6" xfId="9627" xr:uid="{00000000-0005-0000-0000-00008A3C0000}"/>
    <cellStyle name="Normal 3 17 6 6 2" xfId="27197" xr:uid="{00000000-0005-0000-0000-00008B3C0000}"/>
    <cellStyle name="Normal 3 17 6 7" xfId="9628" xr:uid="{00000000-0005-0000-0000-00008C3C0000}"/>
    <cellStyle name="Normal 3 17 6 7 2" xfId="27198" xr:uid="{00000000-0005-0000-0000-00008D3C0000}"/>
    <cellStyle name="Normal 3 17 6 8" xfId="9629" xr:uid="{00000000-0005-0000-0000-00008E3C0000}"/>
    <cellStyle name="Normal 3 17 6 8 2" xfId="27199" xr:uid="{00000000-0005-0000-0000-00008F3C0000}"/>
    <cellStyle name="Normal 3 17 6 9" xfId="9630" xr:uid="{00000000-0005-0000-0000-0000903C0000}"/>
    <cellStyle name="Normal 3 17 6 9 2" xfId="27200" xr:uid="{00000000-0005-0000-0000-0000913C0000}"/>
    <cellStyle name="Normal 3 17 7" xfId="9631" xr:uid="{00000000-0005-0000-0000-0000923C0000}"/>
    <cellStyle name="Normal 3 17 7 10" xfId="9632" xr:uid="{00000000-0005-0000-0000-0000933C0000}"/>
    <cellStyle name="Normal 3 17 7 10 2" xfId="27202" xr:uid="{00000000-0005-0000-0000-0000943C0000}"/>
    <cellStyle name="Normal 3 17 7 11" xfId="9633" xr:uid="{00000000-0005-0000-0000-0000953C0000}"/>
    <cellStyle name="Normal 3 17 7 11 2" xfId="27203" xr:uid="{00000000-0005-0000-0000-0000963C0000}"/>
    <cellStyle name="Normal 3 17 7 12" xfId="9634" xr:uid="{00000000-0005-0000-0000-0000973C0000}"/>
    <cellStyle name="Normal 3 17 7 12 2" xfId="27204" xr:uid="{00000000-0005-0000-0000-0000983C0000}"/>
    <cellStyle name="Normal 3 17 7 13" xfId="9635" xr:uid="{00000000-0005-0000-0000-0000993C0000}"/>
    <cellStyle name="Normal 3 17 7 13 2" xfId="27205" xr:uid="{00000000-0005-0000-0000-00009A3C0000}"/>
    <cellStyle name="Normal 3 17 7 14" xfId="9636" xr:uid="{00000000-0005-0000-0000-00009B3C0000}"/>
    <cellStyle name="Normal 3 17 7 14 2" xfId="27206" xr:uid="{00000000-0005-0000-0000-00009C3C0000}"/>
    <cellStyle name="Normal 3 17 7 15" xfId="9637" xr:uid="{00000000-0005-0000-0000-00009D3C0000}"/>
    <cellStyle name="Normal 3 17 7 15 2" xfId="27207" xr:uid="{00000000-0005-0000-0000-00009E3C0000}"/>
    <cellStyle name="Normal 3 17 7 16" xfId="27201" xr:uid="{00000000-0005-0000-0000-00009F3C0000}"/>
    <cellStyle name="Normal 3 17 7 2" xfId="9638" xr:uid="{00000000-0005-0000-0000-0000A03C0000}"/>
    <cellStyle name="Normal 3 17 7 2 10" xfId="9639" xr:uid="{00000000-0005-0000-0000-0000A13C0000}"/>
    <cellStyle name="Normal 3 17 7 2 10 2" xfId="27209" xr:uid="{00000000-0005-0000-0000-0000A23C0000}"/>
    <cellStyle name="Normal 3 17 7 2 11" xfId="9640" xr:uid="{00000000-0005-0000-0000-0000A33C0000}"/>
    <cellStyle name="Normal 3 17 7 2 11 2" xfId="27210" xr:uid="{00000000-0005-0000-0000-0000A43C0000}"/>
    <cellStyle name="Normal 3 17 7 2 12" xfId="9641" xr:uid="{00000000-0005-0000-0000-0000A53C0000}"/>
    <cellStyle name="Normal 3 17 7 2 12 2" xfId="27211" xr:uid="{00000000-0005-0000-0000-0000A63C0000}"/>
    <cellStyle name="Normal 3 17 7 2 13" xfId="9642" xr:uid="{00000000-0005-0000-0000-0000A73C0000}"/>
    <cellStyle name="Normal 3 17 7 2 13 2" xfId="27212" xr:uid="{00000000-0005-0000-0000-0000A83C0000}"/>
    <cellStyle name="Normal 3 17 7 2 14" xfId="9643" xr:uid="{00000000-0005-0000-0000-0000A93C0000}"/>
    <cellStyle name="Normal 3 17 7 2 14 2" xfId="27213" xr:uid="{00000000-0005-0000-0000-0000AA3C0000}"/>
    <cellStyle name="Normal 3 17 7 2 15" xfId="27208" xr:uid="{00000000-0005-0000-0000-0000AB3C0000}"/>
    <cellStyle name="Normal 3 17 7 2 2" xfId="9644" xr:uid="{00000000-0005-0000-0000-0000AC3C0000}"/>
    <cellStyle name="Normal 3 17 7 2 2 2" xfId="27214" xr:uid="{00000000-0005-0000-0000-0000AD3C0000}"/>
    <cellStyle name="Normal 3 17 7 2 3" xfId="9645" xr:uid="{00000000-0005-0000-0000-0000AE3C0000}"/>
    <cellStyle name="Normal 3 17 7 2 3 2" xfId="27215" xr:uid="{00000000-0005-0000-0000-0000AF3C0000}"/>
    <cellStyle name="Normal 3 17 7 2 4" xfId="9646" xr:uid="{00000000-0005-0000-0000-0000B03C0000}"/>
    <cellStyle name="Normal 3 17 7 2 4 2" xfId="27216" xr:uid="{00000000-0005-0000-0000-0000B13C0000}"/>
    <cellStyle name="Normal 3 17 7 2 5" xfId="9647" xr:uid="{00000000-0005-0000-0000-0000B23C0000}"/>
    <cellStyle name="Normal 3 17 7 2 5 2" xfId="27217" xr:uid="{00000000-0005-0000-0000-0000B33C0000}"/>
    <cellStyle name="Normal 3 17 7 2 6" xfId="9648" xr:uid="{00000000-0005-0000-0000-0000B43C0000}"/>
    <cellStyle name="Normal 3 17 7 2 6 2" xfId="27218" xr:uid="{00000000-0005-0000-0000-0000B53C0000}"/>
    <cellStyle name="Normal 3 17 7 2 7" xfId="9649" xr:uid="{00000000-0005-0000-0000-0000B63C0000}"/>
    <cellStyle name="Normal 3 17 7 2 7 2" xfId="27219" xr:uid="{00000000-0005-0000-0000-0000B73C0000}"/>
    <cellStyle name="Normal 3 17 7 2 8" xfId="9650" xr:uid="{00000000-0005-0000-0000-0000B83C0000}"/>
    <cellStyle name="Normal 3 17 7 2 8 2" xfId="27220" xr:uid="{00000000-0005-0000-0000-0000B93C0000}"/>
    <cellStyle name="Normal 3 17 7 2 9" xfId="9651" xr:uid="{00000000-0005-0000-0000-0000BA3C0000}"/>
    <cellStyle name="Normal 3 17 7 2 9 2" xfId="27221" xr:uid="{00000000-0005-0000-0000-0000BB3C0000}"/>
    <cellStyle name="Normal 3 17 7 3" xfId="9652" xr:uid="{00000000-0005-0000-0000-0000BC3C0000}"/>
    <cellStyle name="Normal 3 17 7 3 2" xfId="27222" xr:uid="{00000000-0005-0000-0000-0000BD3C0000}"/>
    <cellStyle name="Normal 3 17 7 4" xfId="9653" xr:uid="{00000000-0005-0000-0000-0000BE3C0000}"/>
    <cellStyle name="Normal 3 17 7 4 2" xfId="27223" xr:uid="{00000000-0005-0000-0000-0000BF3C0000}"/>
    <cellStyle name="Normal 3 17 7 5" xfId="9654" xr:uid="{00000000-0005-0000-0000-0000C03C0000}"/>
    <cellStyle name="Normal 3 17 7 5 2" xfId="27224" xr:uid="{00000000-0005-0000-0000-0000C13C0000}"/>
    <cellStyle name="Normal 3 17 7 6" xfId="9655" xr:uid="{00000000-0005-0000-0000-0000C23C0000}"/>
    <cellStyle name="Normal 3 17 7 6 2" xfId="27225" xr:uid="{00000000-0005-0000-0000-0000C33C0000}"/>
    <cellStyle name="Normal 3 17 7 7" xfId="9656" xr:uid="{00000000-0005-0000-0000-0000C43C0000}"/>
    <cellStyle name="Normal 3 17 7 7 2" xfId="27226" xr:uid="{00000000-0005-0000-0000-0000C53C0000}"/>
    <cellStyle name="Normal 3 17 7 8" xfId="9657" xr:uid="{00000000-0005-0000-0000-0000C63C0000}"/>
    <cellStyle name="Normal 3 17 7 8 2" xfId="27227" xr:uid="{00000000-0005-0000-0000-0000C73C0000}"/>
    <cellStyle name="Normal 3 17 7 9" xfId="9658" xr:uid="{00000000-0005-0000-0000-0000C83C0000}"/>
    <cellStyle name="Normal 3 17 7 9 2" xfId="27228" xr:uid="{00000000-0005-0000-0000-0000C93C0000}"/>
    <cellStyle name="Normal 3 17 8" xfId="9659" xr:uid="{00000000-0005-0000-0000-0000CA3C0000}"/>
    <cellStyle name="Normal 3 17 8 10" xfId="9660" xr:uid="{00000000-0005-0000-0000-0000CB3C0000}"/>
    <cellStyle name="Normal 3 17 8 10 2" xfId="27230" xr:uid="{00000000-0005-0000-0000-0000CC3C0000}"/>
    <cellStyle name="Normal 3 17 8 11" xfId="9661" xr:uid="{00000000-0005-0000-0000-0000CD3C0000}"/>
    <cellStyle name="Normal 3 17 8 11 2" xfId="27231" xr:uid="{00000000-0005-0000-0000-0000CE3C0000}"/>
    <cellStyle name="Normal 3 17 8 12" xfId="9662" xr:uid="{00000000-0005-0000-0000-0000CF3C0000}"/>
    <cellStyle name="Normal 3 17 8 12 2" xfId="27232" xr:uid="{00000000-0005-0000-0000-0000D03C0000}"/>
    <cellStyle name="Normal 3 17 8 13" xfId="9663" xr:uid="{00000000-0005-0000-0000-0000D13C0000}"/>
    <cellStyle name="Normal 3 17 8 13 2" xfId="27233" xr:uid="{00000000-0005-0000-0000-0000D23C0000}"/>
    <cellStyle name="Normal 3 17 8 14" xfId="9664" xr:uid="{00000000-0005-0000-0000-0000D33C0000}"/>
    <cellStyle name="Normal 3 17 8 14 2" xfId="27234" xr:uid="{00000000-0005-0000-0000-0000D43C0000}"/>
    <cellStyle name="Normal 3 17 8 15" xfId="9665" xr:uid="{00000000-0005-0000-0000-0000D53C0000}"/>
    <cellStyle name="Normal 3 17 8 15 2" xfId="27235" xr:uid="{00000000-0005-0000-0000-0000D63C0000}"/>
    <cellStyle name="Normal 3 17 8 16" xfId="27229" xr:uid="{00000000-0005-0000-0000-0000D73C0000}"/>
    <cellStyle name="Normal 3 17 8 2" xfId="9666" xr:uid="{00000000-0005-0000-0000-0000D83C0000}"/>
    <cellStyle name="Normal 3 17 8 2 10" xfId="9667" xr:uid="{00000000-0005-0000-0000-0000D93C0000}"/>
    <cellStyle name="Normal 3 17 8 2 10 2" xfId="27237" xr:uid="{00000000-0005-0000-0000-0000DA3C0000}"/>
    <cellStyle name="Normal 3 17 8 2 11" xfId="9668" xr:uid="{00000000-0005-0000-0000-0000DB3C0000}"/>
    <cellStyle name="Normal 3 17 8 2 11 2" xfId="27238" xr:uid="{00000000-0005-0000-0000-0000DC3C0000}"/>
    <cellStyle name="Normal 3 17 8 2 12" xfId="9669" xr:uid="{00000000-0005-0000-0000-0000DD3C0000}"/>
    <cellStyle name="Normal 3 17 8 2 12 2" xfId="27239" xr:uid="{00000000-0005-0000-0000-0000DE3C0000}"/>
    <cellStyle name="Normal 3 17 8 2 13" xfId="9670" xr:uid="{00000000-0005-0000-0000-0000DF3C0000}"/>
    <cellStyle name="Normal 3 17 8 2 13 2" xfId="27240" xr:uid="{00000000-0005-0000-0000-0000E03C0000}"/>
    <cellStyle name="Normal 3 17 8 2 14" xfId="9671" xr:uid="{00000000-0005-0000-0000-0000E13C0000}"/>
    <cellStyle name="Normal 3 17 8 2 14 2" xfId="27241" xr:uid="{00000000-0005-0000-0000-0000E23C0000}"/>
    <cellStyle name="Normal 3 17 8 2 15" xfId="27236" xr:uid="{00000000-0005-0000-0000-0000E33C0000}"/>
    <cellStyle name="Normal 3 17 8 2 2" xfId="9672" xr:uid="{00000000-0005-0000-0000-0000E43C0000}"/>
    <cellStyle name="Normal 3 17 8 2 2 2" xfId="27242" xr:uid="{00000000-0005-0000-0000-0000E53C0000}"/>
    <cellStyle name="Normal 3 17 8 2 3" xfId="9673" xr:uid="{00000000-0005-0000-0000-0000E63C0000}"/>
    <cellStyle name="Normal 3 17 8 2 3 2" xfId="27243" xr:uid="{00000000-0005-0000-0000-0000E73C0000}"/>
    <cellStyle name="Normal 3 17 8 2 4" xfId="9674" xr:uid="{00000000-0005-0000-0000-0000E83C0000}"/>
    <cellStyle name="Normal 3 17 8 2 4 2" xfId="27244" xr:uid="{00000000-0005-0000-0000-0000E93C0000}"/>
    <cellStyle name="Normal 3 17 8 2 5" xfId="9675" xr:uid="{00000000-0005-0000-0000-0000EA3C0000}"/>
    <cellStyle name="Normal 3 17 8 2 5 2" xfId="27245" xr:uid="{00000000-0005-0000-0000-0000EB3C0000}"/>
    <cellStyle name="Normal 3 17 8 2 6" xfId="9676" xr:uid="{00000000-0005-0000-0000-0000EC3C0000}"/>
    <cellStyle name="Normal 3 17 8 2 6 2" xfId="27246" xr:uid="{00000000-0005-0000-0000-0000ED3C0000}"/>
    <cellStyle name="Normal 3 17 8 2 7" xfId="9677" xr:uid="{00000000-0005-0000-0000-0000EE3C0000}"/>
    <cellStyle name="Normal 3 17 8 2 7 2" xfId="27247" xr:uid="{00000000-0005-0000-0000-0000EF3C0000}"/>
    <cellStyle name="Normal 3 17 8 2 8" xfId="9678" xr:uid="{00000000-0005-0000-0000-0000F03C0000}"/>
    <cellStyle name="Normal 3 17 8 2 8 2" xfId="27248" xr:uid="{00000000-0005-0000-0000-0000F13C0000}"/>
    <cellStyle name="Normal 3 17 8 2 9" xfId="9679" xr:uid="{00000000-0005-0000-0000-0000F23C0000}"/>
    <cellStyle name="Normal 3 17 8 2 9 2" xfId="27249" xr:uid="{00000000-0005-0000-0000-0000F33C0000}"/>
    <cellStyle name="Normal 3 17 8 3" xfId="9680" xr:uid="{00000000-0005-0000-0000-0000F43C0000}"/>
    <cellStyle name="Normal 3 17 8 3 2" xfId="27250" xr:uid="{00000000-0005-0000-0000-0000F53C0000}"/>
    <cellStyle name="Normal 3 17 8 4" xfId="9681" xr:uid="{00000000-0005-0000-0000-0000F63C0000}"/>
    <cellStyle name="Normal 3 17 8 4 2" xfId="27251" xr:uid="{00000000-0005-0000-0000-0000F73C0000}"/>
    <cellStyle name="Normal 3 17 8 5" xfId="9682" xr:uid="{00000000-0005-0000-0000-0000F83C0000}"/>
    <cellStyle name="Normal 3 17 8 5 2" xfId="27252" xr:uid="{00000000-0005-0000-0000-0000F93C0000}"/>
    <cellStyle name="Normal 3 17 8 6" xfId="9683" xr:uid="{00000000-0005-0000-0000-0000FA3C0000}"/>
    <cellStyle name="Normal 3 17 8 6 2" xfId="27253" xr:uid="{00000000-0005-0000-0000-0000FB3C0000}"/>
    <cellStyle name="Normal 3 17 8 7" xfId="9684" xr:uid="{00000000-0005-0000-0000-0000FC3C0000}"/>
    <cellStyle name="Normal 3 17 8 7 2" xfId="27254" xr:uid="{00000000-0005-0000-0000-0000FD3C0000}"/>
    <cellStyle name="Normal 3 17 8 8" xfId="9685" xr:uid="{00000000-0005-0000-0000-0000FE3C0000}"/>
    <cellStyle name="Normal 3 17 8 8 2" xfId="27255" xr:uid="{00000000-0005-0000-0000-0000FF3C0000}"/>
    <cellStyle name="Normal 3 17 8 9" xfId="9686" xr:uid="{00000000-0005-0000-0000-0000003D0000}"/>
    <cellStyle name="Normal 3 17 8 9 2" xfId="27256" xr:uid="{00000000-0005-0000-0000-0000013D0000}"/>
    <cellStyle name="Normal 3 17 9" xfId="9687" xr:uid="{00000000-0005-0000-0000-0000023D0000}"/>
    <cellStyle name="Normal 3 17 9 10" xfId="9688" xr:uid="{00000000-0005-0000-0000-0000033D0000}"/>
    <cellStyle name="Normal 3 17 9 10 2" xfId="27258" xr:uid="{00000000-0005-0000-0000-0000043D0000}"/>
    <cellStyle name="Normal 3 17 9 11" xfId="9689" xr:uid="{00000000-0005-0000-0000-0000053D0000}"/>
    <cellStyle name="Normal 3 17 9 11 2" xfId="27259" xr:uid="{00000000-0005-0000-0000-0000063D0000}"/>
    <cellStyle name="Normal 3 17 9 12" xfId="9690" xr:uid="{00000000-0005-0000-0000-0000073D0000}"/>
    <cellStyle name="Normal 3 17 9 12 2" xfId="27260" xr:uid="{00000000-0005-0000-0000-0000083D0000}"/>
    <cellStyle name="Normal 3 17 9 13" xfId="9691" xr:uid="{00000000-0005-0000-0000-0000093D0000}"/>
    <cellStyle name="Normal 3 17 9 13 2" xfId="27261" xr:uid="{00000000-0005-0000-0000-00000A3D0000}"/>
    <cellStyle name="Normal 3 17 9 14" xfId="9692" xr:uid="{00000000-0005-0000-0000-00000B3D0000}"/>
    <cellStyle name="Normal 3 17 9 14 2" xfId="27262" xr:uid="{00000000-0005-0000-0000-00000C3D0000}"/>
    <cellStyle name="Normal 3 17 9 15" xfId="27257" xr:uid="{00000000-0005-0000-0000-00000D3D0000}"/>
    <cellStyle name="Normal 3 17 9 2" xfId="9693" xr:uid="{00000000-0005-0000-0000-00000E3D0000}"/>
    <cellStyle name="Normal 3 17 9 2 2" xfId="27263" xr:uid="{00000000-0005-0000-0000-00000F3D0000}"/>
    <cellStyle name="Normal 3 17 9 3" xfId="9694" xr:uid="{00000000-0005-0000-0000-0000103D0000}"/>
    <cellStyle name="Normal 3 17 9 3 2" xfId="27264" xr:uid="{00000000-0005-0000-0000-0000113D0000}"/>
    <cellStyle name="Normal 3 17 9 4" xfId="9695" xr:uid="{00000000-0005-0000-0000-0000123D0000}"/>
    <cellStyle name="Normal 3 17 9 4 2" xfId="27265" xr:uid="{00000000-0005-0000-0000-0000133D0000}"/>
    <cellStyle name="Normal 3 17 9 5" xfId="9696" xr:uid="{00000000-0005-0000-0000-0000143D0000}"/>
    <cellStyle name="Normal 3 17 9 5 2" xfId="27266" xr:uid="{00000000-0005-0000-0000-0000153D0000}"/>
    <cellStyle name="Normal 3 17 9 6" xfId="9697" xr:uid="{00000000-0005-0000-0000-0000163D0000}"/>
    <cellStyle name="Normal 3 17 9 6 2" xfId="27267" xr:uid="{00000000-0005-0000-0000-0000173D0000}"/>
    <cellStyle name="Normal 3 17 9 7" xfId="9698" xr:uid="{00000000-0005-0000-0000-0000183D0000}"/>
    <cellStyle name="Normal 3 17 9 7 2" xfId="27268" xr:uid="{00000000-0005-0000-0000-0000193D0000}"/>
    <cellStyle name="Normal 3 17 9 8" xfId="9699" xr:uid="{00000000-0005-0000-0000-00001A3D0000}"/>
    <cellStyle name="Normal 3 17 9 8 2" xfId="27269" xr:uid="{00000000-0005-0000-0000-00001B3D0000}"/>
    <cellStyle name="Normal 3 17 9 9" xfId="9700" xr:uid="{00000000-0005-0000-0000-00001C3D0000}"/>
    <cellStyle name="Normal 3 17 9 9 2" xfId="27270" xr:uid="{00000000-0005-0000-0000-00001D3D0000}"/>
    <cellStyle name="Normal 3 18" xfId="9701" xr:uid="{00000000-0005-0000-0000-00001E3D0000}"/>
    <cellStyle name="Normal 3 18 10" xfId="9702" xr:uid="{00000000-0005-0000-0000-00001F3D0000}"/>
    <cellStyle name="Normal 3 18 10 10" xfId="9703" xr:uid="{00000000-0005-0000-0000-0000203D0000}"/>
    <cellStyle name="Normal 3 18 10 10 2" xfId="27273" xr:uid="{00000000-0005-0000-0000-0000213D0000}"/>
    <cellStyle name="Normal 3 18 10 11" xfId="9704" xr:uid="{00000000-0005-0000-0000-0000223D0000}"/>
    <cellStyle name="Normal 3 18 10 11 2" xfId="27274" xr:uid="{00000000-0005-0000-0000-0000233D0000}"/>
    <cellStyle name="Normal 3 18 10 12" xfId="9705" xr:uid="{00000000-0005-0000-0000-0000243D0000}"/>
    <cellStyle name="Normal 3 18 10 12 2" xfId="27275" xr:uid="{00000000-0005-0000-0000-0000253D0000}"/>
    <cellStyle name="Normal 3 18 10 13" xfId="9706" xr:uid="{00000000-0005-0000-0000-0000263D0000}"/>
    <cellStyle name="Normal 3 18 10 13 2" xfId="27276" xr:uid="{00000000-0005-0000-0000-0000273D0000}"/>
    <cellStyle name="Normal 3 18 10 14" xfId="9707" xr:uid="{00000000-0005-0000-0000-0000283D0000}"/>
    <cellStyle name="Normal 3 18 10 14 2" xfId="27277" xr:uid="{00000000-0005-0000-0000-0000293D0000}"/>
    <cellStyle name="Normal 3 18 10 15" xfId="27272" xr:uid="{00000000-0005-0000-0000-00002A3D0000}"/>
    <cellStyle name="Normal 3 18 10 2" xfId="9708" xr:uid="{00000000-0005-0000-0000-00002B3D0000}"/>
    <cellStyle name="Normal 3 18 10 2 2" xfId="27278" xr:uid="{00000000-0005-0000-0000-00002C3D0000}"/>
    <cellStyle name="Normal 3 18 10 3" xfId="9709" xr:uid="{00000000-0005-0000-0000-00002D3D0000}"/>
    <cellStyle name="Normal 3 18 10 3 2" xfId="27279" xr:uid="{00000000-0005-0000-0000-00002E3D0000}"/>
    <cellStyle name="Normal 3 18 10 4" xfId="9710" xr:uid="{00000000-0005-0000-0000-00002F3D0000}"/>
    <cellStyle name="Normal 3 18 10 4 2" xfId="27280" xr:uid="{00000000-0005-0000-0000-0000303D0000}"/>
    <cellStyle name="Normal 3 18 10 5" xfId="9711" xr:uid="{00000000-0005-0000-0000-0000313D0000}"/>
    <cellStyle name="Normal 3 18 10 5 2" xfId="27281" xr:uid="{00000000-0005-0000-0000-0000323D0000}"/>
    <cellStyle name="Normal 3 18 10 6" xfId="9712" xr:uid="{00000000-0005-0000-0000-0000333D0000}"/>
    <cellStyle name="Normal 3 18 10 6 2" xfId="27282" xr:uid="{00000000-0005-0000-0000-0000343D0000}"/>
    <cellStyle name="Normal 3 18 10 7" xfId="9713" xr:uid="{00000000-0005-0000-0000-0000353D0000}"/>
    <cellStyle name="Normal 3 18 10 7 2" xfId="27283" xr:uid="{00000000-0005-0000-0000-0000363D0000}"/>
    <cellStyle name="Normal 3 18 10 8" xfId="9714" xr:uid="{00000000-0005-0000-0000-0000373D0000}"/>
    <cellStyle name="Normal 3 18 10 8 2" xfId="27284" xr:uid="{00000000-0005-0000-0000-0000383D0000}"/>
    <cellStyle name="Normal 3 18 10 9" xfId="9715" xr:uid="{00000000-0005-0000-0000-0000393D0000}"/>
    <cellStyle name="Normal 3 18 10 9 2" xfId="27285" xr:uid="{00000000-0005-0000-0000-00003A3D0000}"/>
    <cellStyle name="Normal 3 18 11" xfId="9716" xr:uid="{00000000-0005-0000-0000-00003B3D0000}"/>
    <cellStyle name="Normal 3 18 11 10" xfId="9717" xr:uid="{00000000-0005-0000-0000-00003C3D0000}"/>
    <cellStyle name="Normal 3 18 11 10 2" xfId="27287" xr:uid="{00000000-0005-0000-0000-00003D3D0000}"/>
    <cellStyle name="Normal 3 18 11 11" xfId="9718" xr:uid="{00000000-0005-0000-0000-00003E3D0000}"/>
    <cellStyle name="Normal 3 18 11 11 2" xfId="27288" xr:uid="{00000000-0005-0000-0000-00003F3D0000}"/>
    <cellStyle name="Normal 3 18 11 12" xfId="9719" xr:uid="{00000000-0005-0000-0000-0000403D0000}"/>
    <cellStyle name="Normal 3 18 11 12 2" xfId="27289" xr:uid="{00000000-0005-0000-0000-0000413D0000}"/>
    <cellStyle name="Normal 3 18 11 13" xfId="9720" xr:uid="{00000000-0005-0000-0000-0000423D0000}"/>
    <cellStyle name="Normal 3 18 11 13 2" xfId="27290" xr:uid="{00000000-0005-0000-0000-0000433D0000}"/>
    <cellStyle name="Normal 3 18 11 14" xfId="9721" xr:uid="{00000000-0005-0000-0000-0000443D0000}"/>
    <cellStyle name="Normal 3 18 11 14 2" xfId="27291" xr:uid="{00000000-0005-0000-0000-0000453D0000}"/>
    <cellStyle name="Normal 3 18 11 15" xfId="27286" xr:uid="{00000000-0005-0000-0000-0000463D0000}"/>
    <cellStyle name="Normal 3 18 11 2" xfId="9722" xr:uid="{00000000-0005-0000-0000-0000473D0000}"/>
    <cellStyle name="Normal 3 18 11 2 2" xfId="27292" xr:uid="{00000000-0005-0000-0000-0000483D0000}"/>
    <cellStyle name="Normal 3 18 11 3" xfId="9723" xr:uid="{00000000-0005-0000-0000-0000493D0000}"/>
    <cellStyle name="Normal 3 18 11 3 2" xfId="27293" xr:uid="{00000000-0005-0000-0000-00004A3D0000}"/>
    <cellStyle name="Normal 3 18 11 4" xfId="9724" xr:uid="{00000000-0005-0000-0000-00004B3D0000}"/>
    <cellStyle name="Normal 3 18 11 4 2" xfId="27294" xr:uid="{00000000-0005-0000-0000-00004C3D0000}"/>
    <cellStyle name="Normal 3 18 11 5" xfId="9725" xr:uid="{00000000-0005-0000-0000-00004D3D0000}"/>
    <cellStyle name="Normal 3 18 11 5 2" xfId="27295" xr:uid="{00000000-0005-0000-0000-00004E3D0000}"/>
    <cellStyle name="Normal 3 18 11 6" xfId="9726" xr:uid="{00000000-0005-0000-0000-00004F3D0000}"/>
    <cellStyle name="Normal 3 18 11 6 2" xfId="27296" xr:uid="{00000000-0005-0000-0000-0000503D0000}"/>
    <cellStyle name="Normal 3 18 11 7" xfId="9727" xr:uid="{00000000-0005-0000-0000-0000513D0000}"/>
    <cellStyle name="Normal 3 18 11 7 2" xfId="27297" xr:uid="{00000000-0005-0000-0000-0000523D0000}"/>
    <cellStyle name="Normal 3 18 11 8" xfId="9728" xr:uid="{00000000-0005-0000-0000-0000533D0000}"/>
    <cellStyle name="Normal 3 18 11 8 2" xfId="27298" xr:uid="{00000000-0005-0000-0000-0000543D0000}"/>
    <cellStyle name="Normal 3 18 11 9" xfId="9729" xr:uid="{00000000-0005-0000-0000-0000553D0000}"/>
    <cellStyle name="Normal 3 18 11 9 2" xfId="27299" xr:uid="{00000000-0005-0000-0000-0000563D0000}"/>
    <cellStyle name="Normal 3 18 12" xfId="9730" xr:uid="{00000000-0005-0000-0000-0000573D0000}"/>
    <cellStyle name="Normal 3 18 12 10" xfId="9731" xr:uid="{00000000-0005-0000-0000-0000583D0000}"/>
    <cellStyle name="Normal 3 18 12 10 2" xfId="27301" xr:uid="{00000000-0005-0000-0000-0000593D0000}"/>
    <cellStyle name="Normal 3 18 12 11" xfId="9732" xr:uid="{00000000-0005-0000-0000-00005A3D0000}"/>
    <cellStyle name="Normal 3 18 12 11 2" xfId="27302" xr:uid="{00000000-0005-0000-0000-00005B3D0000}"/>
    <cellStyle name="Normal 3 18 12 12" xfId="9733" xr:uid="{00000000-0005-0000-0000-00005C3D0000}"/>
    <cellStyle name="Normal 3 18 12 12 2" xfId="27303" xr:uid="{00000000-0005-0000-0000-00005D3D0000}"/>
    <cellStyle name="Normal 3 18 12 13" xfId="9734" xr:uid="{00000000-0005-0000-0000-00005E3D0000}"/>
    <cellStyle name="Normal 3 18 12 13 2" xfId="27304" xr:uid="{00000000-0005-0000-0000-00005F3D0000}"/>
    <cellStyle name="Normal 3 18 12 14" xfId="9735" xr:uid="{00000000-0005-0000-0000-0000603D0000}"/>
    <cellStyle name="Normal 3 18 12 14 2" xfId="27305" xr:uid="{00000000-0005-0000-0000-0000613D0000}"/>
    <cellStyle name="Normal 3 18 12 15" xfId="27300" xr:uid="{00000000-0005-0000-0000-0000623D0000}"/>
    <cellStyle name="Normal 3 18 12 2" xfId="9736" xr:uid="{00000000-0005-0000-0000-0000633D0000}"/>
    <cellStyle name="Normal 3 18 12 2 2" xfId="27306" xr:uid="{00000000-0005-0000-0000-0000643D0000}"/>
    <cellStyle name="Normal 3 18 12 3" xfId="9737" xr:uid="{00000000-0005-0000-0000-0000653D0000}"/>
    <cellStyle name="Normal 3 18 12 3 2" xfId="27307" xr:uid="{00000000-0005-0000-0000-0000663D0000}"/>
    <cellStyle name="Normal 3 18 12 4" xfId="9738" xr:uid="{00000000-0005-0000-0000-0000673D0000}"/>
    <cellStyle name="Normal 3 18 12 4 2" xfId="27308" xr:uid="{00000000-0005-0000-0000-0000683D0000}"/>
    <cellStyle name="Normal 3 18 12 5" xfId="9739" xr:uid="{00000000-0005-0000-0000-0000693D0000}"/>
    <cellStyle name="Normal 3 18 12 5 2" xfId="27309" xr:uid="{00000000-0005-0000-0000-00006A3D0000}"/>
    <cellStyle name="Normal 3 18 12 6" xfId="9740" xr:uid="{00000000-0005-0000-0000-00006B3D0000}"/>
    <cellStyle name="Normal 3 18 12 6 2" xfId="27310" xr:uid="{00000000-0005-0000-0000-00006C3D0000}"/>
    <cellStyle name="Normal 3 18 12 7" xfId="9741" xr:uid="{00000000-0005-0000-0000-00006D3D0000}"/>
    <cellStyle name="Normal 3 18 12 7 2" xfId="27311" xr:uid="{00000000-0005-0000-0000-00006E3D0000}"/>
    <cellStyle name="Normal 3 18 12 8" xfId="9742" xr:uid="{00000000-0005-0000-0000-00006F3D0000}"/>
    <cellStyle name="Normal 3 18 12 8 2" xfId="27312" xr:uid="{00000000-0005-0000-0000-0000703D0000}"/>
    <cellStyle name="Normal 3 18 12 9" xfId="9743" xr:uid="{00000000-0005-0000-0000-0000713D0000}"/>
    <cellStyle name="Normal 3 18 12 9 2" xfId="27313" xr:uid="{00000000-0005-0000-0000-0000723D0000}"/>
    <cellStyle name="Normal 3 18 13" xfId="9744" xr:uid="{00000000-0005-0000-0000-0000733D0000}"/>
    <cellStyle name="Normal 3 18 13 10" xfId="9745" xr:uid="{00000000-0005-0000-0000-0000743D0000}"/>
    <cellStyle name="Normal 3 18 13 10 2" xfId="27315" xr:uid="{00000000-0005-0000-0000-0000753D0000}"/>
    <cellStyle name="Normal 3 18 13 11" xfId="9746" xr:uid="{00000000-0005-0000-0000-0000763D0000}"/>
    <cellStyle name="Normal 3 18 13 11 2" xfId="27316" xr:uid="{00000000-0005-0000-0000-0000773D0000}"/>
    <cellStyle name="Normal 3 18 13 12" xfId="9747" xr:uid="{00000000-0005-0000-0000-0000783D0000}"/>
    <cellStyle name="Normal 3 18 13 12 2" xfId="27317" xr:uid="{00000000-0005-0000-0000-0000793D0000}"/>
    <cellStyle name="Normal 3 18 13 13" xfId="9748" xr:uid="{00000000-0005-0000-0000-00007A3D0000}"/>
    <cellStyle name="Normal 3 18 13 13 2" xfId="27318" xr:uid="{00000000-0005-0000-0000-00007B3D0000}"/>
    <cellStyle name="Normal 3 18 13 14" xfId="9749" xr:uid="{00000000-0005-0000-0000-00007C3D0000}"/>
    <cellStyle name="Normal 3 18 13 14 2" xfId="27319" xr:uid="{00000000-0005-0000-0000-00007D3D0000}"/>
    <cellStyle name="Normal 3 18 13 15" xfId="27314" xr:uid="{00000000-0005-0000-0000-00007E3D0000}"/>
    <cellStyle name="Normal 3 18 13 2" xfId="9750" xr:uid="{00000000-0005-0000-0000-00007F3D0000}"/>
    <cellStyle name="Normal 3 18 13 2 2" xfId="27320" xr:uid="{00000000-0005-0000-0000-0000803D0000}"/>
    <cellStyle name="Normal 3 18 13 3" xfId="9751" xr:uid="{00000000-0005-0000-0000-0000813D0000}"/>
    <cellStyle name="Normal 3 18 13 3 2" xfId="27321" xr:uid="{00000000-0005-0000-0000-0000823D0000}"/>
    <cellStyle name="Normal 3 18 13 4" xfId="9752" xr:uid="{00000000-0005-0000-0000-0000833D0000}"/>
    <cellStyle name="Normal 3 18 13 4 2" xfId="27322" xr:uid="{00000000-0005-0000-0000-0000843D0000}"/>
    <cellStyle name="Normal 3 18 13 5" xfId="9753" xr:uid="{00000000-0005-0000-0000-0000853D0000}"/>
    <cellStyle name="Normal 3 18 13 5 2" xfId="27323" xr:uid="{00000000-0005-0000-0000-0000863D0000}"/>
    <cellStyle name="Normal 3 18 13 6" xfId="9754" xr:uid="{00000000-0005-0000-0000-0000873D0000}"/>
    <cellStyle name="Normal 3 18 13 6 2" xfId="27324" xr:uid="{00000000-0005-0000-0000-0000883D0000}"/>
    <cellStyle name="Normal 3 18 13 7" xfId="9755" xr:uid="{00000000-0005-0000-0000-0000893D0000}"/>
    <cellStyle name="Normal 3 18 13 7 2" xfId="27325" xr:uid="{00000000-0005-0000-0000-00008A3D0000}"/>
    <cellStyle name="Normal 3 18 13 8" xfId="9756" xr:uid="{00000000-0005-0000-0000-00008B3D0000}"/>
    <cellStyle name="Normal 3 18 13 8 2" xfId="27326" xr:uid="{00000000-0005-0000-0000-00008C3D0000}"/>
    <cellStyle name="Normal 3 18 13 9" xfId="9757" xr:uid="{00000000-0005-0000-0000-00008D3D0000}"/>
    <cellStyle name="Normal 3 18 13 9 2" xfId="27327" xr:uid="{00000000-0005-0000-0000-00008E3D0000}"/>
    <cellStyle name="Normal 3 18 14" xfId="9758" xr:uid="{00000000-0005-0000-0000-00008F3D0000}"/>
    <cellStyle name="Normal 3 18 14 10" xfId="9759" xr:uid="{00000000-0005-0000-0000-0000903D0000}"/>
    <cellStyle name="Normal 3 18 14 10 2" xfId="27329" xr:uid="{00000000-0005-0000-0000-0000913D0000}"/>
    <cellStyle name="Normal 3 18 14 11" xfId="9760" xr:uid="{00000000-0005-0000-0000-0000923D0000}"/>
    <cellStyle name="Normal 3 18 14 11 2" xfId="27330" xr:uid="{00000000-0005-0000-0000-0000933D0000}"/>
    <cellStyle name="Normal 3 18 14 12" xfId="9761" xr:uid="{00000000-0005-0000-0000-0000943D0000}"/>
    <cellStyle name="Normal 3 18 14 12 2" xfId="27331" xr:uid="{00000000-0005-0000-0000-0000953D0000}"/>
    <cellStyle name="Normal 3 18 14 13" xfId="9762" xr:uid="{00000000-0005-0000-0000-0000963D0000}"/>
    <cellStyle name="Normal 3 18 14 13 2" xfId="27332" xr:uid="{00000000-0005-0000-0000-0000973D0000}"/>
    <cellStyle name="Normal 3 18 14 14" xfId="9763" xr:uid="{00000000-0005-0000-0000-0000983D0000}"/>
    <cellStyle name="Normal 3 18 14 14 2" xfId="27333" xr:uid="{00000000-0005-0000-0000-0000993D0000}"/>
    <cellStyle name="Normal 3 18 14 15" xfId="27328" xr:uid="{00000000-0005-0000-0000-00009A3D0000}"/>
    <cellStyle name="Normal 3 18 14 2" xfId="9764" xr:uid="{00000000-0005-0000-0000-00009B3D0000}"/>
    <cellStyle name="Normal 3 18 14 2 2" xfId="27334" xr:uid="{00000000-0005-0000-0000-00009C3D0000}"/>
    <cellStyle name="Normal 3 18 14 3" xfId="9765" xr:uid="{00000000-0005-0000-0000-00009D3D0000}"/>
    <cellStyle name="Normal 3 18 14 3 2" xfId="27335" xr:uid="{00000000-0005-0000-0000-00009E3D0000}"/>
    <cellStyle name="Normal 3 18 14 4" xfId="9766" xr:uid="{00000000-0005-0000-0000-00009F3D0000}"/>
    <cellStyle name="Normal 3 18 14 4 2" xfId="27336" xr:uid="{00000000-0005-0000-0000-0000A03D0000}"/>
    <cellStyle name="Normal 3 18 14 5" xfId="9767" xr:uid="{00000000-0005-0000-0000-0000A13D0000}"/>
    <cellStyle name="Normal 3 18 14 5 2" xfId="27337" xr:uid="{00000000-0005-0000-0000-0000A23D0000}"/>
    <cellStyle name="Normal 3 18 14 6" xfId="9768" xr:uid="{00000000-0005-0000-0000-0000A33D0000}"/>
    <cellStyle name="Normal 3 18 14 6 2" xfId="27338" xr:uid="{00000000-0005-0000-0000-0000A43D0000}"/>
    <cellStyle name="Normal 3 18 14 7" xfId="9769" xr:uid="{00000000-0005-0000-0000-0000A53D0000}"/>
    <cellStyle name="Normal 3 18 14 7 2" xfId="27339" xr:uid="{00000000-0005-0000-0000-0000A63D0000}"/>
    <cellStyle name="Normal 3 18 14 8" xfId="9770" xr:uid="{00000000-0005-0000-0000-0000A73D0000}"/>
    <cellStyle name="Normal 3 18 14 8 2" xfId="27340" xr:uid="{00000000-0005-0000-0000-0000A83D0000}"/>
    <cellStyle name="Normal 3 18 14 9" xfId="9771" xr:uid="{00000000-0005-0000-0000-0000A93D0000}"/>
    <cellStyle name="Normal 3 18 14 9 2" xfId="27341" xr:uid="{00000000-0005-0000-0000-0000AA3D0000}"/>
    <cellStyle name="Normal 3 18 15" xfId="9772" xr:uid="{00000000-0005-0000-0000-0000AB3D0000}"/>
    <cellStyle name="Normal 3 18 15 2" xfId="27342" xr:uid="{00000000-0005-0000-0000-0000AC3D0000}"/>
    <cellStyle name="Normal 3 18 16" xfId="9773" xr:uid="{00000000-0005-0000-0000-0000AD3D0000}"/>
    <cellStyle name="Normal 3 18 16 2" xfId="27343" xr:uid="{00000000-0005-0000-0000-0000AE3D0000}"/>
    <cellStyle name="Normal 3 18 17" xfId="9774" xr:uid="{00000000-0005-0000-0000-0000AF3D0000}"/>
    <cellStyle name="Normal 3 18 17 2" xfId="27344" xr:uid="{00000000-0005-0000-0000-0000B03D0000}"/>
    <cellStyle name="Normal 3 18 18" xfId="9775" xr:uid="{00000000-0005-0000-0000-0000B13D0000}"/>
    <cellStyle name="Normal 3 18 18 2" xfId="27345" xr:uid="{00000000-0005-0000-0000-0000B23D0000}"/>
    <cellStyle name="Normal 3 18 19" xfId="9776" xr:uid="{00000000-0005-0000-0000-0000B33D0000}"/>
    <cellStyle name="Normal 3 18 19 2" xfId="27346" xr:uid="{00000000-0005-0000-0000-0000B43D0000}"/>
    <cellStyle name="Normal 3 18 2" xfId="9777" xr:uid="{00000000-0005-0000-0000-0000B53D0000}"/>
    <cellStyle name="Normal 3 18 20" xfId="9778" xr:uid="{00000000-0005-0000-0000-0000B63D0000}"/>
    <cellStyle name="Normal 3 18 20 2" xfId="27347" xr:uid="{00000000-0005-0000-0000-0000B73D0000}"/>
    <cellStyle name="Normal 3 18 21" xfId="9779" xr:uid="{00000000-0005-0000-0000-0000B83D0000}"/>
    <cellStyle name="Normal 3 18 21 2" xfId="27348" xr:uid="{00000000-0005-0000-0000-0000B93D0000}"/>
    <cellStyle name="Normal 3 18 22" xfId="9780" xr:uid="{00000000-0005-0000-0000-0000BA3D0000}"/>
    <cellStyle name="Normal 3 18 22 2" xfId="27349" xr:uid="{00000000-0005-0000-0000-0000BB3D0000}"/>
    <cellStyle name="Normal 3 18 23" xfId="9781" xr:uid="{00000000-0005-0000-0000-0000BC3D0000}"/>
    <cellStyle name="Normal 3 18 23 2" xfId="27350" xr:uid="{00000000-0005-0000-0000-0000BD3D0000}"/>
    <cellStyle name="Normal 3 18 24" xfId="9782" xr:uid="{00000000-0005-0000-0000-0000BE3D0000}"/>
    <cellStyle name="Normal 3 18 24 2" xfId="27351" xr:uid="{00000000-0005-0000-0000-0000BF3D0000}"/>
    <cellStyle name="Normal 3 18 25" xfId="9783" xr:uid="{00000000-0005-0000-0000-0000C03D0000}"/>
    <cellStyle name="Normal 3 18 25 2" xfId="27352" xr:uid="{00000000-0005-0000-0000-0000C13D0000}"/>
    <cellStyle name="Normal 3 18 26" xfId="9784" xr:uid="{00000000-0005-0000-0000-0000C23D0000}"/>
    <cellStyle name="Normal 3 18 26 2" xfId="27353" xr:uid="{00000000-0005-0000-0000-0000C33D0000}"/>
    <cellStyle name="Normal 3 18 27" xfId="9785" xr:uid="{00000000-0005-0000-0000-0000C43D0000}"/>
    <cellStyle name="Normal 3 18 27 2" xfId="27354" xr:uid="{00000000-0005-0000-0000-0000C53D0000}"/>
    <cellStyle name="Normal 3 18 28" xfId="27271" xr:uid="{00000000-0005-0000-0000-0000C63D0000}"/>
    <cellStyle name="Normal 3 18 3" xfId="9786" xr:uid="{00000000-0005-0000-0000-0000C73D0000}"/>
    <cellStyle name="Normal 3 18 4" xfId="9787" xr:uid="{00000000-0005-0000-0000-0000C83D0000}"/>
    <cellStyle name="Normal 3 18 5" xfId="9788" xr:uid="{00000000-0005-0000-0000-0000C93D0000}"/>
    <cellStyle name="Normal 3 18 6" xfId="9789" xr:uid="{00000000-0005-0000-0000-0000CA3D0000}"/>
    <cellStyle name="Normal 3 18 6 10" xfId="9790" xr:uid="{00000000-0005-0000-0000-0000CB3D0000}"/>
    <cellStyle name="Normal 3 18 6 10 2" xfId="27356" xr:uid="{00000000-0005-0000-0000-0000CC3D0000}"/>
    <cellStyle name="Normal 3 18 6 11" xfId="9791" xr:uid="{00000000-0005-0000-0000-0000CD3D0000}"/>
    <cellStyle name="Normal 3 18 6 11 2" xfId="27357" xr:uid="{00000000-0005-0000-0000-0000CE3D0000}"/>
    <cellStyle name="Normal 3 18 6 12" xfId="9792" xr:uid="{00000000-0005-0000-0000-0000CF3D0000}"/>
    <cellStyle name="Normal 3 18 6 12 2" xfId="27358" xr:uid="{00000000-0005-0000-0000-0000D03D0000}"/>
    <cellStyle name="Normal 3 18 6 13" xfId="9793" xr:uid="{00000000-0005-0000-0000-0000D13D0000}"/>
    <cellStyle name="Normal 3 18 6 13 2" xfId="27359" xr:uid="{00000000-0005-0000-0000-0000D23D0000}"/>
    <cellStyle name="Normal 3 18 6 14" xfId="9794" xr:uid="{00000000-0005-0000-0000-0000D33D0000}"/>
    <cellStyle name="Normal 3 18 6 14 2" xfId="27360" xr:uid="{00000000-0005-0000-0000-0000D43D0000}"/>
    <cellStyle name="Normal 3 18 6 15" xfId="9795" xr:uid="{00000000-0005-0000-0000-0000D53D0000}"/>
    <cellStyle name="Normal 3 18 6 15 2" xfId="27361" xr:uid="{00000000-0005-0000-0000-0000D63D0000}"/>
    <cellStyle name="Normal 3 18 6 16" xfId="27355" xr:uid="{00000000-0005-0000-0000-0000D73D0000}"/>
    <cellStyle name="Normal 3 18 6 2" xfId="9796" xr:uid="{00000000-0005-0000-0000-0000D83D0000}"/>
    <cellStyle name="Normal 3 18 6 2 10" xfId="9797" xr:uid="{00000000-0005-0000-0000-0000D93D0000}"/>
    <cellStyle name="Normal 3 18 6 2 10 2" xfId="27363" xr:uid="{00000000-0005-0000-0000-0000DA3D0000}"/>
    <cellStyle name="Normal 3 18 6 2 11" xfId="9798" xr:uid="{00000000-0005-0000-0000-0000DB3D0000}"/>
    <cellStyle name="Normal 3 18 6 2 11 2" xfId="27364" xr:uid="{00000000-0005-0000-0000-0000DC3D0000}"/>
    <cellStyle name="Normal 3 18 6 2 12" xfId="9799" xr:uid="{00000000-0005-0000-0000-0000DD3D0000}"/>
    <cellStyle name="Normal 3 18 6 2 12 2" xfId="27365" xr:uid="{00000000-0005-0000-0000-0000DE3D0000}"/>
    <cellStyle name="Normal 3 18 6 2 13" xfId="9800" xr:uid="{00000000-0005-0000-0000-0000DF3D0000}"/>
    <cellStyle name="Normal 3 18 6 2 13 2" xfId="27366" xr:uid="{00000000-0005-0000-0000-0000E03D0000}"/>
    <cellStyle name="Normal 3 18 6 2 14" xfId="9801" xr:uid="{00000000-0005-0000-0000-0000E13D0000}"/>
    <cellStyle name="Normal 3 18 6 2 14 2" xfId="27367" xr:uid="{00000000-0005-0000-0000-0000E23D0000}"/>
    <cellStyle name="Normal 3 18 6 2 15" xfId="27362" xr:uid="{00000000-0005-0000-0000-0000E33D0000}"/>
    <cellStyle name="Normal 3 18 6 2 2" xfId="9802" xr:uid="{00000000-0005-0000-0000-0000E43D0000}"/>
    <cellStyle name="Normal 3 18 6 2 2 2" xfId="27368" xr:uid="{00000000-0005-0000-0000-0000E53D0000}"/>
    <cellStyle name="Normal 3 18 6 2 3" xfId="9803" xr:uid="{00000000-0005-0000-0000-0000E63D0000}"/>
    <cellStyle name="Normal 3 18 6 2 3 2" xfId="27369" xr:uid="{00000000-0005-0000-0000-0000E73D0000}"/>
    <cellStyle name="Normal 3 18 6 2 4" xfId="9804" xr:uid="{00000000-0005-0000-0000-0000E83D0000}"/>
    <cellStyle name="Normal 3 18 6 2 4 2" xfId="27370" xr:uid="{00000000-0005-0000-0000-0000E93D0000}"/>
    <cellStyle name="Normal 3 18 6 2 5" xfId="9805" xr:uid="{00000000-0005-0000-0000-0000EA3D0000}"/>
    <cellStyle name="Normal 3 18 6 2 5 2" xfId="27371" xr:uid="{00000000-0005-0000-0000-0000EB3D0000}"/>
    <cellStyle name="Normal 3 18 6 2 6" xfId="9806" xr:uid="{00000000-0005-0000-0000-0000EC3D0000}"/>
    <cellStyle name="Normal 3 18 6 2 6 2" xfId="27372" xr:uid="{00000000-0005-0000-0000-0000ED3D0000}"/>
    <cellStyle name="Normal 3 18 6 2 7" xfId="9807" xr:uid="{00000000-0005-0000-0000-0000EE3D0000}"/>
    <cellStyle name="Normal 3 18 6 2 7 2" xfId="27373" xr:uid="{00000000-0005-0000-0000-0000EF3D0000}"/>
    <cellStyle name="Normal 3 18 6 2 8" xfId="9808" xr:uid="{00000000-0005-0000-0000-0000F03D0000}"/>
    <cellStyle name="Normal 3 18 6 2 8 2" xfId="27374" xr:uid="{00000000-0005-0000-0000-0000F13D0000}"/>
    <cellStyle name="Normal 3 18 6 2 9" xfId="9809" xr:uid="{00000000-0005-0000-0000-0000F23D0000}"/>
    <cellStyle name="Normal 3 18 6 2 9 2" xfId="27375" xr:uid="{00000000-0005-0000-0000-0000F33D0000}"/>
    <cellStyle name="Normal 3 18 6 3" xfId="9810" xr:uid="{00000000-0005-0000-0000-0000F43D0000}"/>
    <cellStyle name="Normal 3 18 6 3 2" xfId="27376" xr:uid="{00000000-0005-0000-0000-0000F53D0000}"/>
    <cellStyle name="Normal 3 18 6 4" xfId="9811" xr:uid="{00000000-0005-0000-0000-0000F63D0000}"/>
    <cellStyle name="Normal 3 18 6 4 2" xfId="27377" xr:uid="{00000000-0005-0000-0000-0000F73D0000}"/>
    <cellStyle name="Normal 3 18 6 5" xfId="9812" xr:uid="{00000000-0005-0000-0000-0000F83D0000}"/>
    <cellStyle name="Normal 3 18 6 5 2" xfId="27378" xr:uid="{00000000-0005-0000-0000-0000F93D0000}"/>
    <cellStyle name="Normal 3 18 6 6" xfId="9813" xr:uid="{00000000-0005-0000-0000-0000FA3D0000}"/>
    <cellStyle name="Normal 3 18 6 6 2" xfId="27379" xr:uid="{00000000-0005-0000-0000-0000FB3D0000}"/>
    <cellStyle name="Normal 3 18 6 7" xfId="9814" xr:uid="{00000000-0005-0000-0000-0000FC3D0000}"/>
    <cellStyle name="Normal 3 18 6 7 2" xfId="27380" xr:uid="{00000000-0005-0000-0000-0000FD3D0000}"/>
    <cellStyle name="Normal 3 18 6 8" xfId="9815" xr:uid="{00000000-0005-0000-0000-0000FE3D0000}"/>
    <cellStyle name="Normal 3 18 6 8 2" xfId="27381" xr:uid="{00000000-0005-0000-0000-0000FF3D0000}"/>
    <cellStyle name="Normal 3 18 6 9" xfId="9816" xr:uid="{00000000-0005-0000-0000-0000003E0000}"/>
    <cellStyle name="Normal 3 18 6 9 2" xfId="27382" xr:uid="{00000000-0005-0000-0000-0000013E0000}"/>
    <cellStyle name="Normal 3 18 7" xfId="9817" xr:uid="{00000000-0005-0000-0000-0000023E0000}"/>
    <cellStyle name="Normal 3 18 7 10" xfId="9818" xr:uid="{00000000-0005-0000-0000-0000033E0000}"/>
    <cellStyle name="Normal 3 18 7 10 2" xfId="27384" xr:uid="{00000000-0005-0000-0000-0000043E0000}"/>
    <cellStyle name="Normal 3 18 7 11" xfId="9819" xr:uid="{00000000-0005-0000-0000-0000053E0000}"/>
    <cellStyle name="Normal 3 18 7 11 2" xfId="27385" xr:uid="{00000000-0005-0000-0000-0000063E0000}"/>
    <cellStyle name="Normal 3 18 7 12" xfId="9820" xr:uid="{00000000-0005-0000-0000-0000073E0000}"/>
    <cellStyle name="Normal 3 18 7 12 2" xfId="27386" xr:uid="{00000000-0005-0000-0000-0000083E0000}"/>
    <cellStyle name="Normal 3 18 7 13" xfId="9821" xr:uid="{00000000-0005-0000-0000-0000093E0000}"/>
    <cellStyle name="Normal 3 18 7 13 2" xfId="27387" xr:uid="{00000000-0005-0000-0000-00000A3E0000}"/>
    <cellStyle name="Normal 3 18 7 14" xfId="9822" xr:uid="{00000000-0005-0000-0000-00000B3E0000}"/>
    <cellStyle name="Normal 3 18 7 14 2" xfId="27388" xr:uid="{00000000-0005-0000-0000-00000C3E0000}"/>
    <cellStyle name="Normal 3 18 7 15" xfId="9823" xr:uid="{00000000-0005-0000-0000-00000D3E0000}"/>
    <cellStyle name="Normal 3 18 7 15 2" xfId="27389" xr:uid="{00000000-0005-0000-0000-00000E3E0000}"/>
    <cellStyle name="Normal 3 18 7 16" xfId="27383" xr:uid="{00000000-0005-0000-0000-00000F3E0000}"/>
    <cellStyle name="Normal 3 18 7 2" xfId="9824" xr:uid="{00000000-0005-0000-0000-0000103E0000}"/>
    <cellStyle name="Normal 3 18 7 2 10" xfId="9825" xr:uid="{00000000-0005-0000-0000-0000113E0000}"/>
    <cellStyle name="Normal 3 18 7 2 10 2" xfId="27391" xr:uid="{00000000-0005-0000-0000-0000123E0000}"/>
    <cellStyle name="Normal 3 18 7 2 11" xfId="9826" xr:uid="{00000000-0005-0000-0000-0000133E0000}"/>
    <cellStyle name="Normal 3 18 7 2 11 2" xfId="27392" xr:uid="{00000000-0005-0000-0000-0000143E0000}"/>
    <cellStyle name="Normal 3 18 7 2 12" xfId="9827" xr:uid="{00000000-0005-0000-0000-0000153E0000}"/>
    <cellStyle name="Normal 3 18 7 2 12 2" xfId="27393" xr:uid="{00000000-0005-0000-0000-0000163E0000}"/>
    <cellStyle name="Normal 3 18 7 2 13" xfId="9828" xr:uid="{00000000-0005-0000-0000-0000173E0000}"/>
    <cellStyle name="Normal 3 18 7 2 13 2" xfId="27394" xr:uid="{00000000-0005-0000-0000-0000183E0000}"/>
    <cellStyle name="Normal 3 18 7 2 14" xfId="9829" xr:uid="{00000000-0005-0000-0000-0000193E0000}"/>
    <cellStyle name="Normal 3 18 7 2 14 2" xfId="27395" xr:uid="{00000000-0005-0000-0000-00001A3E0000}"/>
    <cellStyle name="Normal 3 18 7 2 15" xfId="27390" xr:uid="{00000000-0005-0000-0000-00001B3E0000}"/>
    <cellStyle name="Normal 3 18 7 2 2" xfId="9830" xr:uid="{00000000-0005-0000-0000-00001C3E0000}"/>
    <cellStyle name="Normal 3 18 7 2 2 2" xfId="27396" xr:uid="{00000000-0005-0000-0000-00001D3E0000}"/>
    <cellStyle name="Normal 3 18 7 2 3" xfId="9831" xr:uid="{00000000-0005-0000-0000-00001E3E0000}"/>
    <cellStyle name="Normal 3 18 7 2 3 2" xfId="27397" xr:uid="{00000000-0005-0000-0000-00001F3E0000}"/>
    <cellStyle name="Normal 3 18 7 2 4" xfId="9832" xr:uid="{00000000-0005-0000-0000-0000203E0000}"/>
    <cellStyle name="Normal 3 18 7 2 4 2" xfId="27398" xr:uid="{00000000-0005-0000-0000-0000213E0000}"/>
    <cellStyle name="Normal 3 18 7 2 5" xfId="9833" xr:uid="{00000000-0005-0000-0000-0000223E0000}"/>
    <cellStyle name="Normal 3 18 7 2 5 2" xfId="27399" xr:uid="{00000000-0005-0000-0000-0000233E0000}"/>
    <cellStyle name="Normal 3 18 7 2 6" xfId="9834" xr:uid="{00000000-0005-0000-0000-0000243E0000}"/>
    <cellStyle name="Normal 3 18 7 2 6 2" xfId="27400" xr:uid="{00000000-0005-0000-0000-0000253E0000}"/>
    <cellStyle name="Normal 3 18 7 2 7" xfId="9835" xr:uid="{00000000-0005-0000-0000-0000263E0000}"/>
    <cellStyle name="Normal 3 18 7 2 7 2" xfId="27401" xr:uid="{00000000-0005-0000-0000-0000273E0000}"/>
    <cellStyle name="Normal 3 18 7 2 8" xfId="9836" xr:uid="{00000000-0005-0000-0000-0000283E0000}"/>
    <cellStyle name="Normal 3 18 7 2 8 2" xfId="27402" xr:uid="{00000000-0005-0000-0000-0000293E0000}"/>
    <cellStyle name="Normal 3 18 7 2 9" xfId="9837" xr:uid="{00000000-0005-0000-0000-00002A3E0000}"/>
    <cellStyle name="Normal 3 18 7 2 9 2" xfId="27403" xr:uid="{00000000-0005-0000-0000-00002B3E0000}"/>
    <cellStyle name="Normal 3 18 7 3" xfId="9838" xr:uid="{00000000-0005-0000-0000-00002C3E0000}"/>
    <cellStyle name="Normal 3 18 7 3 2" xfId="27404" xr:uid="{00000000-0005-0000-0000-00002D3E0000}"/>
    <cellStyle name="Normal 3 18 7 4" xfId="9839" xr:uid="{00000000-0005-0000-0000-00002E3E0000}"/>
    <cellStyle name="Normal 3 18 7 4 2" xfId="27405" xr:uid="{00000000-0005-0000-0000-00002F3E0000}"/>
    <cellStyle name="Normal 3 18 7 5" xfId="9840" xr:uid="{00000000-0005-0000-0000-0000303E0000}"/>
    <cellStyle name="Normal 3 18 7 5 2" xfId="27406" xr:uid="{00000000-0005-0000-0000-0000313E0000}"/>
    <cellStyle name="Normal 3 18 7 6" xfId="9841" xr:uid="{00000000-0005-0000-0000-0000323E0000}"/>
    <cellStyle name="Normal 3 18 7 6 2" xfId="27407" xr:uid="{00000000-0005-0000-0000-0000333E0000}"/>
    <cellStyle name="Normal 3 18 7 7" xfId="9842" xr:uid="{00000000-0005-0000-0000-0000343E0000}"/>
    <cellStyle name="Normal 3 18 7 7 2" xfId="27408" xr:uid="{00000000-0005-0000-0000-0000353E0000}"/>
    <cellStyle name="Normal 3 18 7 8" xfId="9843" xr:uid="{00000000-0005-0000-0000-0000363E0000}"/>
    <cellStyle name="Normal 3 18 7 8 2" xfId="27409" xr:uid="{00000000-0005-0000-0000-0000373E0000}"/>
    <cellStyle name="Normal 3 18 7 9" xfId="9844" xr:uid="{00000000-0005-0000-0000-0000383E0000}"/>
    <cellStyle name="Normal 3 18 7 9 2" xfId="27410" xr:uid="{00000000-0005-0000-0000-0000393E0000}"/>
    <cellStyle name="Normal 3 18 8" xfId="9845" xr:uid="{00000000-0005-0000-0000-00003A3E0000}"/>
    <cellStyle name="Normal 3 18 8 10" xfId="9846" xr:uid="{00000000-0005-0000-0000-00003B3E0000}"/>
    <cellStyle name="Normal 3 18 8 10 2" xfId="27412" xr:uid="{00000000-0005-0000-0000-00003C3E0000}"/>
    <cellStyle name="Normal 3 18 8 11" xfId="9847" xr:uid="{00000000-0005-0000-0000-00003D3E0000}"/>
    <cellStyle name="Normal 3 18 8 11 2" xfId="27413" xr:uid="{00000000-0005-0000-0000-00003E3E0000}"/>
    <cellStyle name="Normal 3 18 8 12" xfId="9848" xr:uid="{00000000-0005-0000-0000-00003F3E0000}"/>
    <cellStyle name="Normal 3 18 8 12 2" xfId="27414" xr:uid="{00000000-0005-0000-0000-0000403E0000}"/>
    <cellStyle name="Normal 3 18 8 13" xfId="9849" xr:uid="{00000000-0005-0000-0000-0000413E0000}"/>
    <cellStyle name="Normal 3 18 8 13 2" xfId="27415" xr:uid="{00000000-0005-0000-0000-0000423E0000}"/>
    <cellStyle name="Normal 3 18 8 14" xfId="9850" xr:uid="{00000000-0005-0000-0000-0000433E0000}"/>
    <cellStyle name="Normal 3 18 8 14 2" xfId="27416" xr:uid="{00000000-0005-0000-0000-0000443E0000}"/>
    <cellStyle name="Normal 3 18 8 15" xfId="9851" xr:uid="{00000000-0005-0000-0000-0000453E0000}"/>
    <cellStyle name="Normal 3 18 8 15 2" xfId="27417" xr:uid="{00000000-0005-0000-0000-0000463E0000}"/>
    <cellStyle name="Normal 3 18 8 16" xfId="27411" xr:uid="{00000000-0005-0000-0000-0000473E0000}"/>
    <cellStyle name="Normal 3 18 8 2" xfId="9852" xr:uid="{00000000-0005-0000-0000-0000483E0000}"/>
    <cellStyle name="Normal 3 18 8 2 10" xfId="9853" xr:uid="{00000000-0005-0000-0000-0000493E0000}"/>
    <cellStyle name="Normal 3 18 8 2 10 2" xfId="27419" xr:uid="{00000000-0005-0000-0000-00004A3E0000}"/>
    <cellStyle name="Normal 3 18 8 2 11" xfId="9854" xr:uid="{00000000-0005-0000-0000-00004B3E0000}"/>
    <cellStyle name="Normal 3 18 8 2 11 2" xfId="27420" xr:uid="{00000000-0005-0000-0000-00004C3E0000}"/>
    <cellStyle name="Normal 3 18 8 2 12" xfId="9855" xr:uid="{00000000-0005-0000-0000-00004D3E0000}"/>
    <cellStyle name="Normal 3 18 8 2 12 2" xfId="27421" xr:uid="{00000000-0005-0000-0000-00004E3E0000}"/>
    <cellStyle name="Normal 3 18 8 2 13" xfId="9856" xr:uid="{00000000-0005-0000-0000-00004F3E0000}"/>
    <cellStyle name="Normal 3 18 8 2 13 2" xfId="27422" xr:uid="{00000000-0005-0000-0000-0000503E0000}"/>
    <cellStyle name="Normal 3 18 8 2 14" xfId="9857" xr:uid="{00000000-0005-0000-0000-0000513E0000}"/>
    <cellStyle name="Normal 3 18 8 2 14 2" xfId="27423" xr:uid="{00000000-0005-0000-0000-0000523E0000}"/>
    <cellStyle name="Normal 3 18 8 2 15" xfId="27418" xr:uid="{00000000-0005-0000-0000-0000533E0000}"/>
    <cellStyle name="Normal 3 18 8 2 2" xfId="9858" xr:uid="{00000000-0005-0000-0000-0000543E0000}"/>
    <cellStyle name="Normal 3 18 8 2 2 2" xfId="27424" xr:uid="{00000000-0005-0000-0000-0000553E0000}"/>
    <cellStyle name="Normal 3 18 8 2 3" xfId="9859" xr:uid="{00000000-0005-0000-0000-0000563E0000}"/>
    <cellStyle name="Normal 3 18 8 2 3 2" xfId="27425" xr:uid="{00000000-0005-0000-0000-0000573E0000}"/>
    <cellStyle name="Normal 3 18 8 2 4" xfId="9860" xr:uid="{00000000-0005-0000-0000-0000583E0000}"/>
    <cellStyle name="Normal 3 18 8 2 4 2" xfId="27426" xr:uid="{00000000-0005-0000-0000-0000593E0000}"/>
    <cellStyle name="Normal 3 18 8 2 5" xfId="9861" xr:uid="{00000000-0005-0000-0000-00005A3E0000}"/>
    <cellStyle name="Normal 3 18 8 2 5 2" xfId="27427" xr:uid="{00000000-0005-0000-0000-00005B3E0000}"/>
    <cellStyle name="Normal 3 18 8 2 6" xfId="9862" xr:uid="{00000000-0005-0000-0000-00005C3E0000}"/>
    <cellStyle name="Normal 3 18 8 2 6 2" xfId="27428" xr:uid="{00000000-0005-0000-0000-00005D3E0000}"/>
    <cellStyle name="Normal 3 18 8 2 7" xfId="9863" xr:uid="{00000000-0005-0000-0000-00005E3E0000}"/>
    <cellStyle name="Normal 3 18 8 2 7 2" xfId="27429" xr:uid="{00000000-0005-0000-0000-00005F3E0000}"/>
    <cellStyle name="Normal 3 18 8 2 8" xfId="9864" xr:uid="{00000000-0005-0000-0000-0000603E0000}"/>
    <cellStyle name="Normal 3 18 8 2 8 2" xfId="27430" xr:uid="{00000000-0005-0000-0000-0000613E0000}"/>
    <cellStyle name="Normal 3 18 8 2 9" xfId="9865" xr:uid="{00000000-0005-0000-0000-0000623E0000}"/>
    <cellStyle name="Normal 3 18 8 2 9 2" xfId="27431" xr:uid="{00000000-0005-0000-0000-0000633E0000}"/>
    <cellStyle name="Normal 3 18 8 3" xfId="9866" xr:uid="{00000000-0005-0000-0000-0000643E0000}"/>
    <cellStyle name="Normal 3 18 8 3 2" xfId="27432" xr:uid="{00000000-0005-0000-0000-0000653E0000}"/>
    <cellStyle name="Normal 3 18 8 4" xfId="9867" xr:uid="{00000000-0005-0000-0000-0000663E0000}"/>
    <cellStyle name="Normal 3 18 8 4 2" xfId="27433" xr:uid="{00000000-0005-0000-0000-0000673E0000}"/>
    <cellStyle name="Normal 3 18 8 5" xfId="9868" xr:uid="{00000000-0005-0000-0000-0000683E0000}"/>
    <cellStyle name="Normal 3 18 8 5 2" xfId="27434" xr:uid="{00000000-0005-0000-0000-0000693E0000}"/>
    <cellStyle name="Normal 3 18 8 6" xfId="9869" xr:uid="{00000000-0005-0000-0000-00006A3E0000}"/>
    <cellStyle name="Normal 3 18 8 6 2" xfId="27435" xr:uid="{00000000-0005-0000-0000-00006B3E0000}"/>
    <cellStyle name="Normal 3 18 8 7" xfId="9870" xr:uid="{00000000-0005-0000-0000-00006C3E0000}"/>
    <cellStyle name="Normal 3 18 8 7 2" xfId="27436" xr:uid="{00000000-0005-0000-0000-00006D3E0000}"/>
    <cellStyle name="Normal 3 18 8 8" xfId="9871" xr:uid="{00000000-0005-0000-0000-00006E3E0000}"/>
    <cellStyle name="Normal 3 18 8 8 2" xfId="27437" xr:uid="{00000000-0005-0000-0000-00006F3E0000}"/>
    <cellStyle name="Normal 3 18 8 9" xfId="9872" xr:uid="{00000000-0005-0000-0000-0000703E0000}"/>
    <cellStyle name="Normal 3 18 8 9 2" xfId="27438" xr:uid="{00000000-0005-0000-0000-0000713E0000}"/>
    <cellStyle name="Normal 3 18 9" xfId="9873" xr:uid="{00000000-0005-0000-0000-0000723E0000}"/>
    <cellStyle name="Normal 3 18 9 10" xfId="9874" xr:uid="{00000000-0005-0000-0000-0000733E0000}"/>
    <cellStyle name="Normal 3 18 9 10 2" xfId="27440" xr:uid="{00000000-0005-0000-0000-0000743E0000}"/>
    <cellStyle name="Normal 3 18 9 11" xfId="9875" xr:uid="{00000000-0005-0000-0000-0000753E0000}"/>
    <cellStyle name="Normal 3 18 9 11 2" xfId="27441" xr:uid="{00000000-0005-0000-0000-0000763E0000}"/>
    <cellStyle name="Normal 3 18 9 12" xfId="9876" xr:uid="{00000000-0005-0000-0000-0000773E0000}"/>
    <cellStyle name="Normal 3 18 9 12 2" xfId="27442" xr:uid="{00000000-0005-0000-0000-0000783E0000}"/>
    <cellStyle name="Normal 3 18 9 13" xfId="9877" xr:uid="{00000000-0005-0000-0000-0000793E0000}"/>
    <cellStyle name="Normal 3 18 9 13 2" xfId="27443" xr:uid="{00000000-0005-0000-0000-00007A3E0000}"/>
    <cellStyle name="Normal 3 18 9 14" xfId="9878" xr:uid="{00000000-0005-0000-0000-00007B3E0000}"/>
    <cellStyle name="Normal 3 18 9 14 2" xfId="27444" xr:uid="{00000000-0005-0000-0000-00007C3E0000}"/>
    <cellStyle name="Normal 3 18 9 15" xfId="27439" xr:uid="{00000000-0005-0000-0000-00007D3E0000}"/>
    <cellStyle name="Normal 3 18 9 2" xfId="9879" xr:uid="{00000000-0005-0000-0000-00007E3E0000}"/>
    <cellStyle name="Normal 3 18 9 2 2" xfId="27445" xr:uid="{00000000-0005-0000-0000-00007F3E0000}"/>
    <cellStyle name="Normal 3 18 9 3" xfId="9880" xr:uid="{00000000-0005-0000-0000-0000803E0000}"/>
    <cellStyle name="Normal 3 18 9 3 2" xfId="27446" xr:uid="{00000000-0005-0000-0000-0000813E0000}"/>
    <cellStyle name="Normal 3 18 9 4" xfId="9881" xr:uid="{00000000-0005-0000-0000-0000823E0000}"/>
    <cellStyle name="Normal 3 18 9 4 2" xfId="27447" xr:uid="{00000000-0005-0000-0000-0000833E0000}"/>
    <cellStyle name="Normal 3 18 9 5" xfId="9882" xr:uid="{00000000-0005-0000-0000-0000843E0000}"/>
    <cellStyle name="Normal 3 18 9 5 2" xfId="27448" xr:uid="{00000000-0005-0000-0000-0000853E0000}"/>
    <cellStyle name="Normal 3 18 9 6" xfId="9883" xr:uid="{00000000-0005-0000-0000-0000863E0000}"/>
    <cellStyle name="Normal 3 18 9 6 2" xfId="27449" xr:uid="{00000000-0005-0000-0000-0000873E0000}"/>
    <cellStyle name="Normal 3 18 9 7" xfId="9884" xr:uid="{00000000-0005-0000-0000-0000883E0000}"/>
    <cellStyle name="Normal 3 18 9 7 2" xfId="27450" xr:uid="{00000000-0005-0000-0000-0000893E0000}"/>
    <cellStyle name="Normal 3 18 9 8" xfId="9885" xr:uid="{00000000-0005-0000-0000-00008A3E0000}"/>
    <cellStyle name="Normal 3 18 9 8 2" xfId="27451" xr:uid="{00000000-0005-0000-0000-00008B3E0000}"/>
    <cellStyle name="Normal 3 18 9 9" xfId="9886" xr:uid="{00000000-0005-0000-0000-00008C3E0000}"/>
    <cellStyle name="Normal 3 18 9 9 2" xfId="27452" xr:uid="{00000000-0005-0000-0000-00008D3E0000}"/>
    <cellStyle name="Normal 3 19" xfId="9887" xr:uid="{00000000-0005-0000-0000-00008E3E0000}"/>
    <cellStyle name="Normal 3 19 10" xfId="9888" xr:uid="{00000000-0005-0000-0000-00008F3E0000}"/>
    <cellStyle name="Normal 3 19 10 10" xfId="9889" xr:uid="{00000000-0005-0000-0000-0000903E0000}"/>
    <cellStyle name="Normal 3 19 10 10 2" xfId="27455" xr:uid="{00000000-0005-0000-0000-0000913E0000}"/>
    <cellStyle name="Normal 3 19 10 11" xfId="9890" xr:uid="{00000000-0005-0000-0000-0000923E0000}"/>
    <cellStyle name="Normal 3 19 10 11 2" xfId="27456" xr:uid="{00000000-0005-0000-0000-0000933E0000}"/>
    <cellStyle name="Normal 3 19 10 12" xfId="9891" xr:uid="{00000000-0005-0000-0000-0000943E0000}"/>
    <cellStyle name="Normal 3 19 10 12 2" xfId="27457" xr:uid="{00000000-0005-0000-0000-0000953E0000}"/>
    <cellStyle name="Normal 3 19 10 13" xfId="9892" xr:uid="{00000000-0005-0000-0000-0000963E0000}"/>
    <cellStyle name="Normal 3 19 10 13 2" xfId="27458" xr:uid="{00000000-0005-0000-0000-0000973E0000}"/>
    <cellStyle name="Normal 3 19 10 14" xfId="9893" xr:uid="{00000000-0005-0000-0000-0000983E0000}"/>
    <cellStyle name="Normal 3 19 10 14 2" xfId="27459" xr:uid="{00000000-0005-0000-0000-0000993E0000}"/>
    <cellStyle name="Normal 3 19 10 15" xfId="27454" xr:uid="{00000000-0005-0000-0000-00009A3E0000}"/>
    <cellStyle name="Normal 3 19 10 2" xfId="9894" xr:uid="{00000000-0005-0000-0000-00009B3E0000}"/>
    <cellStyle name="Normal 3 19 10 2 2" xfId="27460" xr:uid="{00000000-0005-0000-0000-00009C3E0000}"/>
    <cellStyle name="Normal 3 19 10 3" xfId="9895" xr:uid="{00000000-0005-0000-0000-00009D3E0000}"/>
    <cellStyle name="Normal 3 19 10 3 2" xfId="27461" xr:uid="{00000000-0005-0000-0000-00009E3E0000}"/>
    <cellStyle name="Normal 3 19 10 4" xfId="9896" xr:uid="{00000000-0005-0000-0000-00009F3E0000}"/>
    <cellStyle name="Normal 3 19 10 4 2" xfId="27462" xr:uid="{00000000-0005-0000-0000-0000A03E0000}"/>
    <cellStyle name="Normal 3 19 10 5" xfId="9897" xr:uid="{00000000-0005-0000-0000-0000A13E0000}"/>
    <cellStyle name="Normal 3 19 10 5 2" xfId="27463" xr:uid="{00000000-0005-0000-0000-0000A23E0000}"/>
    <cellStyle name="Normal 3 19 10 6" xfId="9898" xr:uid="{00000000-0005-0000-0000-0000A33E0000}"/>
    <cellStyle name="Normal 3 19 10 6 2" xfId="27464" xr:uid="{00000000-0005-0000-0000-0000A43E0000}"/>
    <cellStyle name="Normal 3 19 10 7" xfId="9899" xr:uid="{00000000-0005-0000-0000-0000A53E0000}"/>
    <cellStyle name="Normal 3 19 10 7 2" xfId="27465" xr:uid="{00000000-0005-0000-0000-0000A63E0000}"/>
    <cellStyle name="Normal 3 19 10 8" xfId="9900" xr:uid="{00000000-0005-0000-0000-0000A73E0000}"/>
    <cellStyle name="Normal 3 19 10 8 2" xfId="27466" xr:uid="{00000000-0005-0000-0000-0000A83E0000}"/>
    <cellStyle name="Normal 3 19 10 9" xfId="9901" xr:uid="{00000000-0005-0000-0000-0000A93E0000}"/>
    <cellStyle name="Normal 3 19 10 9 2" xfId="27467" xr:uid="{00000000-0005-0000-0000-0000AA3E0000}"/>
    <cellStyle name="Normal 3 19 11" xfId="9902" xr:uid="{00000000-0005-0000-0000-0000AB3E0000}"/>
    <cellStyle name="Normal 3 19 11 10" xfId="9903" xr:uid="{00000000-0005-0000-0000-0000AC3E0000}"/>
    <cellStyle name="Normal 3 19 11 10 2" xfId="27469" xr:uid="{00000000-0005-0000-0000-0000AD3E0000}"/>
    <cellStyle name="Normal 3 19 11 11" xfId="9904" xr:uid="{00000000-0005-0000-0000-0000AE3E0000}"/>
    <cellStyle name="Normal 3 19 11 11 2" xfId="27470" xr:uid="{00000000-0005-0000-0000-0000AF3E0000}"/>
    <cellStyle name="Normal 3 19 11 12" xfId="9905" xr:uid="{00000000-0005-0000-0000-0000B03E0000}"/>
    <cellStyle name="Normal 3 19 11 12 2" xfId="27471" xr:uid="{00000000-0005-0000-0000-0000B13E0000}"/>
    <cellStyle name="Normal 3 19 11 13" xfId="9906" xr:uid="{00000000-0005-0000-0000-0000B23E0000}"/>
    <cellStyle name="Normal 3 19 11 13 2" xfId="27472" xr:uid="{00000000-0005-0000-0000-0000B33E0000}"/>
    <cellStyle name="Normal 3 19 11 14" xfId="9907" xr:uid="{00000000-0005-0000-0000-0000B43E0000}"/>
    <cellStyle name="Normal 3 19 11 14 2" xfId="27473" xr:uid="{00000000-0005-0000-0000-0000B53E0000}"/>
    <cellStyle name="Normal 3 19 11 15" xfId="27468" xr:uid="{00000000-0005-0000-0000-0000B63E0000}"/>
    <cellStyle name="Normal 3 19 11 2" xfId="9908" xr:uid="{00000000-0005-0000-0000-0000B73E0000}"/>
    <cellStyle name="Normal 3 19 11 2 2" xfId="27474" xr:uid="{00000000-0005-0000-0000-0000B83E0000}"/>
    <cellStyle name="Normal 3 19 11 3" xfId="9909" xr:uid="{00000000-0005-0000-0000-0000B93E0000}"/>
    <cellStyle name="Normal 3 19 11 3 2" xfId="27475" xr:uid="{00000000-0005-0000-0000-0000BA3E0000}"/>
    <cellStyle name="Normal 3 19 11 4" xfId="9910" xr:uid="{00000000-0005-0000-0000-0000BB3E0000}"/>
    <cellStyle name="Normal 3 19 11 4 2" xfId="27476" xr:uid="{00000000-0005-0000-0000-0000BC3E0000}"/>
    <cellStyle name="Normal 3 19 11 5" xfId="9911" xr:uid="{00000000-0005-0000-0000-0000BD3E0000}"/>
    <cellStyle name="Normal 3 19 11 5 2" xfId="27477" xr:uid="{00000000-0005-0000-0000-0000BE3E0000}"/>
    <cellStyle name="Normal 3 19 11 6" xfId="9912" xr:uid="{00000000-0005-0000-0000-0000BF3E0000}"/>
    <cellStyle name="Normal 3 19 11 6 2" xfId="27478" xr:uid="{00000000-0005-0000-0000-0000C03E0000}"/>
    <cellStyle name="Normal 3 19 11 7" xfId="9913" xr:uid="{00000000-0005-0000-0000-0000C13E0000}"/>
    <cellStyle name="Normal 3 19 11 7 2" xfId="27479" xr:uid="{00000000-0005-0000-0000-0000C23E0000}"/>
    <cellStyle name="Normal 3 19 11 8" xfId="9914" xr:uid="{00000000-0005-0000-0000-0000C33E0000}"/>
    <cellStyle name="Normal 3 19 11 8 2" xfId="27480" xr:uid="{00000000-0005-0000-0000-0000C43E0000}"/>
    <cellStyle name="Normal 3 19 11 9" xfId="9915" xr:uid="{00000000-0005-0000-0000-0000C53E0000}"/>
    <cellStyle name="Normal 3 19 11 9 2" xfId="27481" xr:uid="{00000000-0005-0000-0000-0000C63E0000}"/>
    <cellStyle name="Normal 3 19 12" xfId="9916" xr:uid="{00000000-0005-0000-0000-0000C73E0000}"/>
    <cellStyle name="Normal 3 19 12 10" xfId="9917" xr:uid="{00000000-0005-0000-0000-0000C83E0000}"/>
    <cellStyle name="Normal 3 19 12 10 2" xfId="27483" xr:uid="{00000000-0005-0000-0000-0000C93E0000}"/>
    <cellStyle name="Normal 3 19 12 11" xfId="9918" xr:uid="{00000000-0005-0000-0000-0000CA3E0000}"/>
    <cellStyle name="Normal 3 19 12 11 2" xfId="27484" xr:uid="{00000000-0005-0000-0000-0000CB3E0000}"/>
    <cellStyle name="Normal 3 19 12 12" xfId="9919" xr:uid="{00000000-0005-0000-0000-0000CC3E0000}"/>
    <cellStyle name="Normal 3 19 12 12 2" xfId="27485" xr:uid="{00000000-0005-0000-0000-0000CD3E0000}"/>
    <cellStyle name="Normal 3 19 12 13" xfId="9920" xr:uid="{00000000-0005-0000-0000-0000CE3E0000}"/>
    <cellStyle name="Normal 3 19 12 13 2" xfId="27486" xr:uid="{00000000-0005-0000-0000-0000CF3E0000}"/>
    <cellStyle name="Normal 3 19 12 14" xfId="9921" xr:uid="{00000000-0005-0000-0000-0000D03E0000}"/>
    <cellStyle name="Normal 3 19 12 14 2" xfId="27487" xr:uid="{00000000-0005-0000-0000-0000D13E0000}"/>
    <cellStyle name="Normal 3 19 12 15" xfId="27482" xr:uid="{00000000-0005-0000-0000-0000D23E0000}"/>
    <cellStyle name="Normal 3 19 12 2" xfId="9922" xr:uid="{00000000-0005-0000-0000-0000D33E0000}"/>
    <cellStyle name="Normal 3 19 12 2 2" xfId="27488" xr:uid="{00000000-0005-0000-0000-0000D43E0000}"/>
    <cellStyle name="Normal 3 19 12 3" xfId="9923" xr:uid="{00000000-0005-0000-0000-0000D53E0000}"/>
    <cellStyle name="Normal 3 19 12 3 2" xfId="27489" xr:uid="{00000000-0005-0000-0000-0000D63E0000}"/>
    <cellStyle name="Normal 3 19 12 4" xfId="9924" xr:uid="{00000000-0005-0000-0000-0000D73E0000}"/>
    <cellStyle name="Normal 3 19 12 4 2" xfId="27490" xr:uid="{00000000-0005-0000-0000-0000D83E0000}"/>
    <cellStyle name="Normal 3 19 12 5" xfId="9925" xr:uid="{00000000-0005-0000-0000-0000D93E0000}"/>
    <cellStyle name="Normal 3 19 12 5 2" xfId="27491" xr:uid="{00000000-0005-0000-0000-0000DA3E0000}"/>
    <cellStyle name="Normal 3 19 12 6" xfId="9926" xr:uid="{00000000-0005-0000-0000-0000DB3E0000}"/>
    <cellStyle name="Normal 3 19 12 6 2" xfId="27492" xr:uid="{00000000-0005-0000-0000-0000DC3E0000}"/>
    <cellStyle name="Normal 3 19 12 7" xfId="9927" xr:uid="{00000000-0005-0000-0000-0000DD3E0000}"/>
    <cellStyle name="Normal 3 19 12 7 2" xfId="27493" xr:uid="{00000000-0005-0000-0000-0000DE3E0000}"/>
    <cellStyle name="Normal 3 19 12 8" xfId="9928" xr:uid="{00000000-0005-0000-0000-0000DF3E0000}"/>
    <cellStyle name="Normal 3 19 12 8 2" xfId="27494" xr:uid="{00000000-0005-0000-0000-0000E03E0000}"/>
    <cellStyle name="Normal 3 19 12 9" xfId="9929" xr:uid="{00000000-0005-0000-0000-0000E13E0000}"/>
    <cellStyle name="Normal 3 19 12 9 2" xfId="27495" xr:uid="{00000000-0005-0000-0000-0000E23E0000}"/>
    <cellStyle name="Normal 3 19 13" xfId="9930" xr:uid="{00000000-0005-0000-0000-0000E33E0000}"/>
    <cellStyle name="Normal 3 19 13 10" xfId="9931" xr:uid="{00000000-0005-0000-0000-0000E43E0000}"/>
    <cellStyle name="Normal 3 19 13 10 2" xfId="27497" xr:uid="{00000000-0005-0000-0000-0000E53E0000}"/>
    <cellStyle name="Normal 3 19 13 11" xfId="9932" xr:uid="{00000000-0005-0000-0000-0000E63E0000}"/>
    <cellStyle name="Normal 3 19 13 11 2" xfId="27498" xr:uid="{00000000-0005-0000-0000-0000E73E0000}"/>
    <cellStyle name="Normal 3 19 13 12" xfId="9933" xr:uid="{00000000-0005-0000-0000-0000E83E0000}"/>
    <cellStyle name="Normal 3 19 13 12 2" xfId="27499" xr:uid="{00000000-0005-0000-0000-0000E93E0000}"/>
    <cellStyle name="Normal 3 19 13 13" xfId="9934" xr:uid="{00000000-0005-0000-0000-0000EA3E0000}"/>
    <cellStyle name="Normal 3 19 13 13 2" xfId="27500" xr:uid="{00000000-0005-0000-0000-0000EB3E0000}"/>
    <cellStyle name="Normal 3 19 13 14" xfId="9935" xr:uid="{00000000-0005-0000-0000-0000EC3E0000}"/>
    <cellStyle name="Normal 3 19 13 14 2" xfId="27501" xr:uid="{00000000-0005-0000-0000-0000ED3E0000}"/>
    <cellStyle name="Normal 3 19 13 15" xfId="27496" xr:uid="{00000000-0005-0000-0000-0000EE3E0000}"/>
    <cellStyle name="Normal 3 19 13 2" xfId="9936" xr:uid="{00000000-0005-0000-0000-0000EF3E0000}"/>
    <cellStyle name="Normal 3 19 13 2 2" xfId="27502" xr:uid="{00000000-0005-0000-0000-0000F03E0000}"/>
    <cellStyle name="Normal 3 19 13 3" xfId="9937" xr:uid="{00000000-0005-0000-0000-0000F13E0000}"/>
    <cellStyle name="Normal 3 19 13 3 2" xfId="27503" xr:uid="{00000000-0005-0000-0000-0000F23E0000}"/>
    <cellStyle name="Normal 3 19 13 4" xfId="9938" xr:uid="{00000000-0005-0000-0000-0000F33E0000}"/>
    <cellStyle name="Normal 3 19 13 4 2" xfId="27504" xr:uid="{00000000-0005-0000-0000-0000F43E0000}"/>
    <cellStyle name="Normal 3 19 13 5" xfId="9939" xr:uid="{00000000-0005-0000-0000-0000F53E0000}"/>
    <cellStyle name="Normal 3 19 13 5 2" xfId="27505" xr:uid="{00000000-0005-0000-0000-0000F63E0000}"/>
    <cellStyle name="Normal 3 19 13 6" xfId="9940" xr:uid="{00000000-0005-0000-0000-0000F73E0000}"/>
    <cellStyle name="Normal 3 19 13 6 2" xfId="27506" xr:uid="{00000000-0005-0000-0000-0000F83E0000}"/>
    <cellStyle name="Normal 3 19 13 7" xfId="9941" xr:uid="{00000000-0005-0000-0000-0000F93E0000}"/>
    <cellStyle name="Normal 3 19 13 7 2" xfId="27507" xr:uid="{00000000-0005-0000-0000-0000FA3E0000}"/>
    <cellStyle name="Normal 3 19 13 8" xfId="9942" xr:uid="{00000000-0005-0000-0000-0000FB3E0000}"/>
    <cellStyle name="Normal 3 19 13 8 2" xfId="27508" xr:uid="{00000000-0005-0000-0000-0000FC3E0000}"/>
    <cellStyle name="Normal 3 19 13 9" xfId="9943" xr:uid="{00000000-0005-0000-0000-0000FD3E0000}"/>
    <cellStyle name="Normal 3 19 13 9 2" xfId="27509" xr:uid="{00000000-0005-0000-0000-0000FE3E0000}"/>
    <cellStyle name="Normal 3 19 14" xfId="9944" xr:uid="{00000000-0005-0000-0000-0000FF3E0000}"/>
    <cellStyle name="Normal 3 19 14 10" xfId="9945" xr:uid="{00000000-0005-0000-0000-0000003F0000}"/>
    <cellStyle name="Normal 3 19 14 10 2" xfId="27511" xr:uid="{00000000-0005-0000-0000-0000013F0000}"/>
    <cellStyle name="Normal 3 19 14 11" xfId="9946" xr:uid="{00000000-0005-0000-0000-0000023F0000}"/>
    <cellStyle name="Normal 3 19 14 11 2" xfId="27512" xr:uid="{00000000-0005-0000-0000-0000033F0000}"/>
    <cellStyle name="Normal 3 19 14 12" xfId="9947" xr:uid="{00000000-0005-0000-0000-0000043F0000}"/>
    <cellStyle name="Normal 3 19 14 12 2" xfId="27513" xr:uid="{00000000-0005-0000-0000-0000053F0000}"/>
    <cellStyle name="Normal 3 19 14 13" xfId="9948" xr:uid="{00000000-0005-0000-0000-0000063F0000}"/>
    <cellStyle name="Normal 3 19 14 13 2" xfId="27514" xr:uid="{00000000-0005-0000-0000-0000073F0000}"/>
    <cellStyle name="Normal 3 19 14 14" xfId="9949" xr:uid="{00000000-0005-0000-0000-0000083F0000}"/>
    <cellStyle name="Normal 3 19 14 14 2" xfId="27515" xr:uid="{00000000-0005-0000-0000-0000093F0000}"/>
    <cellStyle name="Normal 3 19 14 15" xfId="27510" xr:uid="{00000000-0005-0000-0000-00000A3F0000}"/>
    <cellStyle name="Normal 3 19 14 2" xfId="9950" xr:uid="{00000000-0005-0000-0000-00000B3F0000}"/>
    <cellStyle name="Normal 3 19 14 2 2" xfId="27516" xr:uid="{00000000-0005-0000-0000-00000C3F0000}"/>
    <cellStyle name="Normal 3 19 14 3" xfId="9951" xr:uid="{00000000-0005-0000-0000-00000D3F0000}"/>
    <cellStyle name="Normal 3 19 14 3 2" xfId="27517" xr:uid="{00000000-0005-0000-0000-00000E3F0000}"/>
    <cellStyle name="Normal 3 19 14 4" xfId="9952" xr:uid="{00000000-0005-0000-0000-00000F3F0000}"/>
    <cellStyle name="Normal 3 19 14 4 2" xfId="27518" xr:uid="{00000000-0005-0000-0000-0000103F0000}"/>
    <cellStyle name="Normal 3 19 14 5" xfId="9953" xr:uid="{00000000-0005-0000-0000-0000113F0000}"/>
    <cellStyle name="Normal 3 19 14 5 2" xfId="27519" xr:uid="{00000000-0005-0000-0000-0000123F0000}"/>
    <cellStyle name="Normal 3 19 14 6" xfId="9954" xr:uid="{00000000-0005-0000-0000-0000133F0000}"/>
    <cellStyle name="Normal 3 19 14 6 2" xfId="27520" xr:uid="{00000000-0005-0000-0000-0000143F0000}"/>
    <cellStyle name="Normal 3 19 14 7" xfId="9955" xr:uid="{00000000-0005-0000-0000-0000153F0000}"/>
    <cellStyle name="Normal 3 19 14 7 2" xfId="27521" xr:uid="{00000000-0005-0000-0000-0000163F0000}"/>
    <cellStyle name="Normal 3 19 14 8" xfId="9956" xr:uid="{00000000-0005-0000-0000-0000173F0000}"/>
    <cellStyle name="Normal 3 19 14 8 2" xfId="27522" xr:uid="{00000000-0005-0000-0000-0000183F0000}"/>
    <cellStyle name="Normal 3 19 14 9" xfId="9957" xr:uid="{00000000-0005-0000-0000-0000193F0000}"/>
    <cellStyle name="Normal 3 19 14 9 2" xfId="27523" xr:uid="{00000000-0005-0000-0000-00001A3F0000}"/>
    <cellStyle name="Normal 3 19 15" xfId="9958" xr:uid="{00000000-0005-0000-0000-00001B3F0000}"/>
    <cellStyle name="Normal 3 19 15 2" xfId="27524" xr:uid="{00000000-0005-0000-0000-00001C3F0000}"/>
    <cellStyle name="Normal 3 19 16" xfId="9959" xr:uid="{00000000-0005-0000-0000-00001D3F0000}"/>
    <cellStyle name="Normal 3 19 16 2" xfId="27525" xr:uid="{00000000-0005-0000-0000-00001E3F0000}"/>
    <cellStyle name="Normal 3 19 17" xfId="9960" xr:uid="{00000000-0005-0000-0000-00001F3F0000}"/>
    <cellStyle name="Normal 3 19 17 2" xfId="27526" xr:uid="{00000000-0005-0000-0000-0000203F0000}"/>
    <cellStyle name="Normal 3 19 18" xfId="9961" xr:uid="{00000000-0005-0000-0000-0000213F0000}"/>
    <cellStyle name="Normal 3 19 18 2" xfId="27527" xr:uid="{00000000-0005-0000-0000-0000223F0000}"/>
    <cellStyle name="Normal 3 19 19" xfId="9962" xr:uid="{00000000-0005-0000-0000-0000233F0000}"/>
    <cellStyle name="Normal 3 19 19 2" xfId="27528" xr:uid="{00000000-0005-0000-0000-0000243F0000}"/>
    <cellStyle name="Normal 3 19 2" xfId="9963" xr:uid="{00000000-0005-0000-0000-0000253F0000}"/>
    <cellStyle name="Normal 3 19 20" xfId="9964" xr:uid="{00000000-0005-0000-0000-0000263F0000}"/>
    <cellStyle name="Normal 3 19 20 2" xfId="27529" xr:uid="{00000000-0005-0000-0000-0000273F0000}"/>
    <cellStyle name="Normal 3 19 21" xfId="9965" xr:uid="{00000000-0005-0000-0000-0000283F0000}"/>
    <cellStyle name="Normal 3 19 21 2" xfId="27530" xr:uid="{00000000-0005-0000-0000-0000293F0000}"/>
    <cellStyle name="Normal 3 19 22" xfId="9966" xr:uid="{00000000-0005-0000-0000-00002A3F0000}"/>
    <cellStyle name="Normal 3 19 22 2" xfId="27531" xr:uid="{00000000-0005-0000-0000-00002B3F0000}"/>
    <cellStyle name="Normal 3 19 23" xfId="9967" xr:uid="{00000000-0005-0000-0000-00002C3F0000}"/>
    <cellStyle name="Normal 3 19 23 2" xfId="27532" xr:uid="{00000000-0005-0000-0000-00002D3F0000}"/>
    <cellStyle name="Normal 3 19 24" xfId="9968" xr:uid="{00000000-0005-0000-0000-00002E3F0000}"/>
    <cellStyle name="Normal 3 19 24 2" xfId="27533" xr:uid="{00000000-0005-0000-0000-00002F3F0000}"/>
    <cellStyle name="Normal 3 19 25" xfId="9969" xr:uid="{00000000-0005-0000-0000-0000303F0000}"/>
    <cellStyle name="Normal 3 19 25 2" xfId="27534" xr:uid="{00000000-0005-0000-0000-0000313F0000}"/>
    <cellStyle name="Normal 3 19 26" xfId="9970" xr:uid="{00000000-0005-0000-0000-0000323F0000}"/>
    <cellStyle name="Normal 3 19 26 2" xfId="27535" xr:uid="{00000000-0005-0000-0000-0000333F0000}"/>
    <cellStyle name="Normal 3 19 27" xfId="9971" xr:uid="{00000000-0005-0000-0000-0000343F0000}"/>
    <cellStyle name="Normal 3 19 27 2" xfId="27536" xr:uid="{00000000-0005-0000-0000-0000353F0000}"/>
    <cellStyle name="Normal 3 19 28" xfId="27453" xr:uid="{00000000-0005-0000-0000-0000363F0000}"/>
    <cellStyle name="Normal 3 19 3" xfId="9972" xr:uid="{00000000-0005-0000-0000-0000373F0000}"/>
    <cellStyle name="Normal 3 19 4" xfId="9973" xr:uid="{00000000-0005-0000-0000-0000383F0000}"/>
    <cellStyle name="Normal 3 19 5" xfId="9974" xr:uid="{00000000-0005-0000-0000-0000393F0000}"/>
    <cellStyle name="Normal 3 19 6" xfId="9975" xr:uid="{00000000-0005-0000-0000-00003A3F0000}"/>
    <cellStyle name="Normal 3 19 6 10" xfId="9976" xr:uid="{00000000-0005-0000-0000-00003B3F0000}"/>
    <cellStyle name="Normal 3 19 6 10 2" xfId="27538" xr:uid="{00000000-0005-0000-0000-00003C3F0000}"/>
    <cellStyle name="Normal 3 19 6 11" xfId="9977" xr:uid="{00000000-0005-0000-0000-00003D3F0000}"/>
    <cellStyle name="Normal 3 19 6 11 2" xfId="27539" xr:uid="{00000000-0005-0000-0000-00003E3F0000}"/>
    <cellStyle name="Normal 3 19 6 12" xfId="9978" xr:uid="{00000000-0005-0000-0000-00003F3F0000}"/>
    <cellStyle name="Normal 3 19 6 12 2" xfId="27540" xr:uid="{00000000-0005-0000-0000-0000403F0000}"/>
    <cellStyle name="Normal 3 19 6 13" xfId="9979" xr:uid="{00000000-0005-0000-0000-0000413F0000}"/>
    <cellStyle name="Normal 3 19 6 13 2" xfId="27541" xr:uid="{00000000-0005-0000-0000-0000423F0000}"/>
    <cellStyle name="Normal 3 19 6 14" xfId="9980" xr:uid="{00000000-0005-0000-0000-0000433F0000}"/>
    <cellStyle name="Normal 3 19 6 14 2" xfId="27542" xr:uid="{00000000-0005-0000-0000-0000443F0000}"/>
    <cellStyle name="Normal 3 19 6 15" xfId="9981" xr:uid="{00000000-0005-0000-0000-0000453F0000}"/>
    <cellStyle name="Normal 3 19 6 15 2" xfId="27543" xr:uid="{00000000-0005-0000-0000-0000463F0000}"/>
    <cellStyle name="Normal 3 19 6 16" xfId="27537" xr:uid="{00000000-0005-0000-0000-0000473F0000}"/>
    <cellStyle name="Normal 3 19 6 2" xfId="9982" xr:uid="{00000000-0005-0000-0000-0000483F0000}"/>
    <cellStyle name="Normal 3 19 6 2 10" xfId="9983" xr:uid="{00000000-0005-0000-0000-0000493F0000}"/>
    <cellStyle name="Normal 3 19 6 2 10 2" xfId="27545" xr:uid="{00000000-0005-0000-0000-00004A3F0000}"/>
    <cellStyle name="Normal 3 19 6 2 11" xfId="9984" xr:uid="{00000000-0005-0000-0000-00004B3F0000}"/>
    <cellStyle name="Normal 3 19 6 2 11 2" xfId="27546" xr:uid="{00000000-0005-0000-0000-00004C3F0000}"/>
    <cellStyle name="Normal 3 19 6 2 12" xfId="9985" xr:uid="{00000000-0005-0000-0000-00004D3F0000}"/>
    <cellStyle name="Normal 3 19 6 2 12 2" xfId="27547" xr:uid="{00000000-0005-0000-0000-00004E3F0000}"/>
    <cellStyle name="Normal 3 19 6 2 13" xfId="9986" xr:uid="{00000000-0005-0000-0000-00004F3F0000}"/>
    <cellStyle name="Normal 3 19 6 2 13 2" xfId="27548" xr:uid="{00000000-0005-0000-0000-0000503F0000}"/>
    <cellStyle name="Normal 3 19 6 2 14" xfId="9987" xr:uid="{00000000-0005-0000-0000-0000513F0000}"/>
    <cellStyle name="Normal 3 19 6 2 14 2" xfId="27549" xr:uid="{00000000-0005-0000-0000-0000523F0000}"/>
    <cellStyle name="Normal 3 19 6 2 15" xfId="27544" xr:uid="{00000000-0005-0000-0000-0000533F0000}"/>
    <cellStyle name="Normal 3 19 6 2 2" xfId="9988" xr:uid="{00000000-0005-0000-0000-0000543F0000}"/>
    <cellStyle name="Normal 3 19 6 2 2 2" xfId="27550" xr:uid="{00000000-0005-0000-0000-0000553F0000}"/>
    <cellStyle name="Normal 3 19 6 2 3" xfId="9989" xr:uid="{00000000-0005-0000-0000-0000563F0000}"/>
    <cellStyle name="Normal 3 19 6 2 3 2" xfId="27551" xr:uid="{00000000-0005-0000-0000-0000573F0000}"/>
    <cellStyle name="Normal 3 19 6 2 4" xfId="9990" xr:uid="{00000000-0005-0000-0000-0000583F0000}"/>
    <cellStyle name="Normal 3 19 6 2 4 2" xfId="27552" xr:uid="{00000000-0005-0000-0000-0000593F0000}"/>
    <cellStyle name="Normal 3 19 6 2 5" xfId="9991" xr:uid="{00000000-0005-0000-0000-00005A3F0000}"/>
    <cellStyle name="Normal 3 19 6 2 5 2" xfId="27553" xr:uid="{00000000-0005-0000-0000-00005B3F0000}"/>
    <cellStyle name="Normal 3 19 6 2 6" xfId="9992" xr:uid="{00000000-0005-0000-0000-00005C3F0000}"/>
    <cellStyle name="Normal 3 19 6 2 6 2" xfId="27554" xr:uid="{00000000-0005-0000-0000-00005D3F0000}"/>
    <cellStyle name="Normal 3 19 6 2 7" xfId="9993" xr:uid="{00000000-0005-0000-0000-00005E3F0000}"/>
    <cellStyle name="Normal 3 19 6 2 7 2" xfId="27555" xr:uid="{00000000-0005-0000-0000-00005F3F0000}"/>
    <cellStyle name="Normal 3 19 6 2 8" xfId="9994" xr:uid="{00000000-0005-0000-0000-0000603F0000}"/>
    <cellStyle name="Normal 3 19 6 2 8 2" xfId="27556" xr:uid="{00000000-0005-0000-0000-0000613F0000}"/>
    <cellStyle name="Normal 3 19 6 2 9" xfId="9995" xr:uid="{00000000-0005-0000-0000-0000623F0000}"/>
    <cellStyle name="Normal 3 19 6 2 9 2" xfId="27557" xr:uid="{00000000-0005-0000-0000-0000633F0000}"/>
    <cellStyle name="Normal 3 19 6 3" xfId="9996" xr:uid="{00000000-0005-0000-0000-0000643F0000}"/>
    <cellStyle name="Normal 3 19 6 3 2" xfId="27558" xr:uid="{00000000-0005-0000-0000-0000653F0000}"/>
    <cellStyle name="Normal 3 19 6 4" xfId="9997" xr:uid="{00000000-0005-0000-0000-0000663F0000}"/>
    <cellStyle name="Normal 3 19 6 4 2" xfId="27559" xr:uid="{00000000-0005-0000-0000-0000673F0000}"/>
    <cellStyle name="Normal 3 19 6 5" xfId="9998" xr:uid="{00000000-0005-0000-0000-0000683F0000}"/>
    <cellStyle name="Normal 3 19 6 5 2" xfId="27560" xr:uid="{00000000-0005-0000-0000-0000693F0000}"/>
    <cellStyle name="Normal 3 19 6 6" xfId="9999" xr:uid="{00000000-0005-0000-0000-00006A3F0000}"/>
    <cellStyle name="Normal 3 19 6 6 2" xfId="27561" xr:uid="{00000000-0005-0000-0000-00006B3F0000}"/>
    <cellStyle name="Normal 3 19 6 7" xfId="10000" xr:uid="{00000000-0005-0000-0000-00006C3F0000}"/>
    <cellStyle name="Normal 3 19 6 7 2" xfId="27562" xr:uid="{00000000-0005-0000-0000-00006D3F0000}"/>
    <cellStyle name="Normal 3 19 6 8" xfId="10001" xr:uid="{00000000-0005-0000-0000-00006E3F0000}"/>
    <cellStyle name="Normal 3 19 6 8 2" xfId="27563" xr:uid="{00000000-0005-0000-0000-00006F3F0000}"/>
    <cellStyle name="Normal 3 19 6 9" xfId="10002" xr:uid="{00000000-0005-0000-0000-0000703F0000}"/>
    <cellStyle name="Normal 3 19 6 9 2" xfId="27564" xr:uid="{00000000-0005-0000-0000-0000713F0000}"/>
    <cellStyle name="Normal 3 19 7" xfId="10003" xr:uid="{00000000-0005-0000-0000-0000723F0000}"/>
    <cellStyle name="Normal 3 19 7 10" xfId="10004" xr:uid="{00000000-0005-0000-0000-0000733F0000}"/>
    <cellStyle name="Normal 3 19 7 10 2" xfId="27566" xr:uid="{00000000-0005-0000-0000-0000743F0000}"/>
    <cellStyle name="Normal 3 19 7 11" xfId="10005" xr:uid="{00000000-0005-0000-0000-0000753F0000}"/>
    <cellStyle name="Normal 3 19 7 11 2" xfId="27567" xr:uid="{00000000-0005-0000-0000-0000763F0000}"/>
    <cellStyle name="Normal 3 19 7 12" xfId="10006" xr:uid="{00000000-0005-0000-0000-0000773F0000}"/>
    <cellStyle name="Normal 3 19 7 12 2" xfId="27568" xr:uid="{00000000-0005-0000-0000-0000783F0000}"/>
    <cellStyle name="Normal 3 19 7 13" xfId="10007" xr:uid="{00000000-0005-0000-0000-0000793F0000}"/>
    <cellStyle name="Normal 3 19 7 13 2" xfId="27569" xr:uid="{00000000-0005-0000-0000-00007A3F0000}"/>
    <cellStyle name="Normal 3 19 7 14" xfId="10008" xr:uid="{00000000-0005-0000-0000-00007B3F0000}"/>
    <cellStyle name="Normal 3 19 7 14 2" xfId="27570" xr:uid="{00000000-0005-0000-0000-00007C3F0000}"/>
    <cellStyle name="Normal 3 19 7 15" xfId="10009" xr:uid="{00000000-0005-0000-0000-00007D3F0000}"/>
    <cellStyle name="Normal 3 19 7 15 2" xfId="27571" xr:uid="{00000000-0005-0000-0000-00007E3F0000}"/>
    <cellStyle name="Normal 3 19 7 16" xfId="27565" xr:uid="{00000000-0005-0000-0000-00007F3F0000}"/>
    <cellStyle name="Normal 3 19 7 2" xfId="10010" xr:uid="{00000000-0005-0000-0000-0000803F0000}"/>
    <cellStyle name="Normal 3 19 7 2 10" xfId="10011" xr:uid="{00000000-0005-0000-0000-0000813F0000}"/>
    <cellStyle name="Normal 3 19 7 2 10 2" xfId="27573" xr:uid="{00000000-0005-0000-0000-0000823F0000}"/>
    <cellStyle name="Normal 3 19 7 2 11" xfId="10012" xr:uid="{00000000-0005-0000-0000-0000833F0000}"/>
    <cellStyle name="Normal 3 19 7 2 11 2" xfId="27574" xr:uid="{00000000-0005-0000-0000-0000843F0000}"/>
    <cellStyle name="Normal 3 19 7 2 12" xfId="10013" xr:uid="{00000000-0005-0000-0000-0000853F0000}"/>
    <cellStyle name="Normal 3 19 7 2 12 2" xfId="27575" xr:uid="{00000000-0005-0000-0000-0000863F0000}"/>
    <cellStyle name="Normal 3 19 7 2 13" xfId="10014" xr:uid="{00000000-0005-0000-0000-0000873F0000}"/>
    <cellStyle name="Normal 3 19 7 2 13 2" xfId="27576" xr:uid="{00000000-0005-0000-0000-0000883F0000}"/>
    <cellStyle name="Normal 3 19 7 2 14" xfId="10015" xr:uid="{00000000-0005-0000-0000-0000893F0000}"/>
    <cellStyle name="Normal 3 19 7 2 14 2" xfId="27577" xr:uid="{00000000-0005-0000-0000-00008A3F0000}"/>
    <cellStyle name="Normal 3 19 7 2 15" xfId="27572" xr:uid="{00000000-0005-0000-0000-00008B3F0000}"/>
    <cellStyle name="Normal 3 19 7 2 2" xfId="10016" xr:uid="{00000000-0005-0000-0000-00008C3F0000}"/>
    <cellStyle name="Normal 3 19 7 2 2 2" xfId="27578" xr:uid="{00000000-0005-0000-0000-00008D3F0000}"/>
    <cellStyle name="Normal 3 19 7 2 3" xfId="10017" xr:uid="{00000000-0005-0000-0000-00008E3F0000}"/>
    <cellStyle name="Normal 3 19 7 2 3 2" xfId="27579" xr:uid="{00000000-0005-0000-0000-00008F3F0000}"/>
    <cellStyle name="Normal 3 19 7 2 4" xfId="10018" xr:uid="{00000000-0005-0000-0000-0000903F0000}"/>
    <cellStyle name="Normal 3 19 7 2 4 2" xfId="27580" xr:uid="{00000000-0005-0000-0000-0000913F0000}"/>
    <cellStyle name="Normal 3 19 7 2 5" xfId="10019" xr:uid="{00000000-0005-0000-0000-0000923F0000}"/>
    <cellStyle name="Normal 3 19 7 2 5 2" xfId="27581" xr:uid="{00000000-0005-0000-0000-0000933F0000}"/>
    <cellStyle name="Normal 3 19 7 2 6" xfId="10020" xr:uid="{00000000-0005-0000-0000-0000943F0000}"/>
    <cellStyle name="Normal 3 19 7 2 6 2" xfId="27582" xr:uid="{00000000-0005-0000-0000-0000953F0000}"/>
    <cellStyle name="Normal 3 19 7 2 7" xfId="10021" xr:uid="{00000000-0005-0000-0000-0000963F0000}"/>
    <cellStyle name="Normal 3 19 7 2 7 2" xfId="27583" xr:uid="{00000000-0005-0000-0000-0000973F0000}"/>
    <cellStyle name="Normal 3 19 7 2 8" xfId="10022" xr:uid="{00000000-0005-0000-0000-0000983F0000}"/>
    <cellStyle name="Normal 3 19 7 2 8 2" xfId="27584" xr:uid="{00000000-0005-0000-0000-0000993F0000}"/>
    <cellStyle name="Normal 3 19 7 2 9" xfId="10023" xr:uid="{00000000-0005-0000-0000-00009A3F0000}"/>
    <cellStyle name="Normal 3 19 7 2 9 2" xfId="27585" xr:uid="{00000000-0005-0000-0000-00009B3F0000}"/>
    <cellStyle name="Normal 3 19 7 3" xfId="10024" xr:uid="{00000000-0005-0000-0000-00009C3F0000}"/>
    <cellStyle name="Normal 3 19 7 3 2" xfId="27586" xr:uid="{00000000-0005-0000-0000-00009D3F0000}"/>
    <cellStyle name="Normal 3 19 7 4" xfId="10025" xr:uid="{00000000-0005-0000-0000-00009E3F0000}"/>
    <cellStyle name="Normal 3 19 7 4 2" xfId="27587" xr:uid="{00000000-0005-0000-0000-00009F3F0000}"/>
    <cellStyle name="Normal 3 19 7 5" xfId="10026" xr:uid="{00000000-0005-0000-0000-0000A03F0000}"/>
    <cellStyle name="Normal 3 19 7 5 2" xfId="27588" xr:uid="{00000000-0005-0000-0000-0000A13F0000}"/>
    <cellStyle name="Normal 3 19 7 6" xfId="10027" xr:uid="{00000000-0005-0000-0000-0000A23F0000}"/>
    <cellStyle name="Normal 3 19 7 6 2" xfId="27589" xr:uid="{00000000-0005-0000-0000-0000A33F0000}"/>
    <cellStyle name="Normal 3 19 7 7" xfId="10028" xr:uid="{00000000-0005-0000-0000-0000A43F0000}"/>
    <cellStyle name="Normal 3 19 7 7 2" xfId="27590" xr:uid="{00000000-0005-0000-0000-0000A53F0000}"/>
    <cellStyle name="Normal 3 19 7 8" xfId="10029" xr:uid="{00000000-0005-0000-0000-0000A63F0000}"/>
    <cellStyle name="Normal 3 19 7 8 2" xfId="27591" xr:uid="{00000000-0005-0000-0000-0000A73F0000}"/>
    <cellStyle name="Normal 3 19 7 9" xfId="10030" xr:uid="{00000000-0005-0000-0000-0000A83F0000}"/>
    <cellStyle name="Normal 3 19 7 9 2" xfId="27592" xr:uid="{00000000-0005-0000-0000-0000A93F0000}"/>
    <cellStyle name="Normal 3 19 8" xfId="10031" xr:uid="{00000000-0005-0000-0000-0000AA3F0000}"/>
    <cellStyle name="Normal 3 19 8 10" xfId="10032" xr:uid="{00000000-0005-0000-0000-0000AB3F0000}"/>
    <cellStyle name="Normal 3 19 8 10 2" xfId="27594" xr:uid="{00000000-0005-0000-0000-0000AC3F0000}"/>
    <cellStyle name="Normal 3 19 8 11" xfId="10033" xr:uid="{00000000-0005-0000-0000-0000AD3F0000}"/>
    <cellStyle name="Normal 3 19 8 11 2" xfId="27595" xr:uid="{00000000-0005-0000-0000-0000AE3F0000}"/>
    <cellStyle name="Normal 3 19 8 12" xfId="10034" xr:uid="{00000000-0005-0000-0000-0000AF3F0000}"/>
    <cellStyle name="Normal 3 19 8 12 2" xfId="27596" xr:uid="{00000000-0005-0000-0000-0000B03F0000}"/>
    <cellStyle name="Normal 3 19 8 13" xfId="10035" xr:uid="{00000000-0005-0000-0000-0000B13F0000}"/>
    <cellStyle name="Normal 3 19 8 13 2" xfId="27597" xr:uid="{00000000-0005-0000-0000-0000B23F0000}"/>
    <cellStyle name="Normal 3 19 8 14" xfId="10036" xr:uid="{00000000-0005-0000-0000-0000B33F0000}"/>
    <cellStyle name="Normal 3 19 8 14 2" xfId="27598" xr:uid="{00000000-0005-0000-0000-0000B43F0000}"/>
    <cellStyle name="Normal 3 19 8 15" xfId="10037" xr:uid="{00000000-0005-0000-0000-0000B53F0000}"/>
    <cellStyle name="Normal 3 19 8 15 2" xfId="27599" xr:uid="{00000000-0005-0000-0000-0000B63F0000}"/>
    <cellStyle name="Normal 3 19 8 16" xfId="27593" xr:uid="{00000000-0005-0000-0000-0000B73F0000}"/>
    <cellStyle name="Normal 3 19 8 2" xfId="10038" xr:uid="{00000000-0005-0000-0000-0000B83F0000}"/>
    <cellStyle name="Normal 3 19 8 2 10" xfId="10039" xr:uid="{00000000-0005-0000-0000-0000B93F0000}"/>
    <cellStyle name="Normal 3 19 8 2 10 2" xfId="27601" xr:uid="{00000000-0005-0000-0000-0000BA3F0000}"/>
    <cellStyle name="Normal 3 19 8 2 11" xfId="10040" xr:uid="{00000000-0005-0000-0000-0000BB3F0000}"/>
    <cellStyle name="Normal 3 19 8 2 11 2" xfId="27602" xr:uid="{00000000-0005-0000-0000-0000BC3F0000}"/>
    <cellStyle name="Normal 3 19 8 2 12" xfId="10041" xr:uid="{00000000-0005-0000-0000-0000BD3F0000}"/>
    <cellStyle name="Normal 3 19 8 2 12 2" xfId="27603" xr:uid="{00000000-0005-0000-0000-0000BE3F0000}"/>
    <cellStyle name="Normal 3 19 8 2 13" xfId="10042" xr:uid="{00000000-0005-0000-0000-0000BF3F0000}"/>
    <cellStyle name="Normal 3 19 8 2 13 2" xfId="27604" xr:uid="{00000000-0005-0000-0000-0000C03F0000}"/>
    <cellStyle name="Normal 3 19 8 2 14" xfId="10043" xr:uid="{00000000-0005-0000-0000-0000C13F0000}"/>
    <cellStyle name="Normal 3 19 8 2 14 2" xfId="27605" xr:uid="{00000000-0005-0000-0000-0000C23F0000}"/>
    <cellStyle name="Normal 3 19 8 2 15" xfId="27600" xr:uid="{00000000-0005-0000-0000-0000C33F0000}"/>
    <cellStyle name="Normal 3 19 8 2 2" xfId="10044" xr:uid="{00000000-0005-0000-0000-0000C43F0000}"/>
    <cellStyle name="Normal 3 19 8 2 2 2" xfId="27606" xr:uid="{00000000-0005-0000-0000-0000C53F0000}"/>
    <cellStyle name="Normal 3 19 8 2 3" xfId="10045" xr:uid="{00000000-0005-0000-0000-0000C63F0000}"/>
    <cellStyle name="Normal 3 19 8 2 3 2" xfId="27607" xr:uid="{00000000-0005-0000-0000-0000C73F0000}"/>
    <cellStyle name="Normal 3 19 8 2 4" xfId="10046" xr:uid="{00000000-0005-0000-0000-0000C83F0000}"/>
    <cellStyle name="Normal 3 19 8 2 4 2" xfId="27608" xr:uid="{00000000-0005-0000-0000-0000C93F0000}"/>
    <cellStyle name="Normal 3 19 8 2 5" xfId="10047" xr:uid="{00000000-0005-0000-0000-0000CA3F0000}"/>
    <cellStyle name="Normal 3 19 8 2 5 2" xfId="27609" xr:uid="{00000000-0005-0000-0000-0000CB3F0000}"/>
    <cellStyle name="Normal 3 19 8 2 6" xfId="10048" xr:uid="{00000000-0005-0000-0000-0000CC3F0000}"/>
    <cellStyle name="Normal 3 19 8 2 6 2" xfId="27610" xr:uid="{00000000-0005-0000-0000-0000CD3F0000}"/>
    <cellStyle name="Normal 3 19 8 2 7" xfId="10049" xr:uid="{00000000-0005-0000-0000-0000CE3F0000}"/>
    <cellStyle name="Normal 3 19 8 2 7 2" xfId="27611" xr:uid="{00000000-0005-0000-0000-0000CF3F0000}"/>
    <cellStyle name="Normal 3 19 8 2 8" xfId="10050" xr:uid="{00000000-0005-0000-0000-0000D03F0000}"/>
    <cellStyle name="Normal 3 19 8 2 8 2" xfId="27612" xr:uid="{00000000-0005-0000-0000-0000D13F0000}"/>
    <cellStyle name="Normal 3 19 8 2 9" xfId="10051" xr:uid="{00000000-0005-0000-0000-0000D23F0000}"/>
    <cellStyle name="Normal 3 19 8 2 9 2" xfId="27613" xr:uid="{00000000-0005-0000-0000-0000D33F0000}"/>
    <cellStyle name="Normal 3 19 8 3" xfId="10052" xr:uid="{00000000-0005-0000-0000-0000D43F0000}"/>
    <cellStyle name="Normal 3 19 8 3 2" xfId="27614" xr:uid="{00000000-0005-0000-0000-0000D53F0000}"/>
    <cellStyle name="Normal 3 19 8 4" xfId="10053" xr:uid="{00000000-0005-0000-0000-0000D63F0000}"/>
    <cellStyle name="Normal 3 19 8 4 2" xfId="27615" xr:uid="{00000000-0005-0000-0000-0000D73F0000}"/>
    <cellStyle name="Normal 3 19 8 5" xfId="10054" xr:uid="{00000000-0005-0000-0000-0000D83F0000}"/>
    <cellStyle name="Normal 3 19 8 5 2" xfId="27616" xr:uid="{00000000-0005-0000-0000-0000D93F0000}"/>
    <cellStyle name="Normal 3 19 8 6" xfId="10055" xr:uid="{00000000-0005-0000-0000-0000DA3F0000}"/>
    <cellStyle name="Normal 3 19 8 6 2" xfId="27617" xr:uid="{00000000-0005-0000-0000-0000DB3F0000}"/>
    <cellStyle name="Normal 3 19 8 7" xfId="10056" xr:uid="{00000000-0005-0000-0000-0000DC3F0000}"/>
    <cellStyle name="Normal 3 19 8 7 2" xfId="27618" xr:uid="{00000000-0005-0000-0000-0000DD3F0000}"/>
    <cellStyle name="Normal 3 19 8 8" xfId="10057" xr:uid="{00000000-0005-0000-0000-0000DE3F0000}"/>
    <cellStyle name="Normal 3 19 8 8 2" xfId="27619" xr:uid="{00000000-0005-0000-0000-0000DF3F0000}"/>
    <cellStyle name="Normal 3 19 8 9" xfId="10058" xr:uid="{00000000-0005-0000-0000-0000E03F0000}"/>
    <cellStyle name="Normal 3 19 8 9 2" xfId="27620" xr:uid="{00000000-0005-0000-0000-0000E13F0000}"/>
    <cellStyle name="Normal 3 19 9" xfId="10059" xr:uid="{00000000-0005-0000-0000-0000E23F0000}"/>
    <cellStyle name="Normal 3 19 9 10" xfId="10060" xr:uid="{00000000-0005-0000-0000-0000E33F0000}"/>
    <cellStyle name="Normal 3 19 9 10 2" xfId="27622" xr:uid="{00000000-0005-0000-0000-0000E43F0000}"/>
    <cellStyle name="Normal 3 19 9 11" xfId="10061" xr:uid="{00000000-0005-0000-0000-0000E53F0000}"/>
    <cellStyle name="Normal 3 19 9 11 2" xfId="27623" xr:uid="{00000000-0005-0000-0000-0000E63F0000}"/>
    <cellStyle name="Normal 3 19 9 12" xfId="10062" xr:uid="{00000000-0005-0000-0000-0000E73F0000}"/>
    <cellStyle name="Normal 3 19 9 12 2" xfId="27624" xr:uid="{00000000-0005-0000-0000-0000E83F0000}"/>
    <cellStyle name="Normal 3 19 9 13" xfId="10063" xr:uid="{00000000-0005-0000-0000-0000E93F0000}"/>
    <cellStyle name="Normal 3 19 9 13 2" xfId="27625" xr:uid="{00000000-0005-0000-0000-0000EA3F0000}"/>
    <cellStyle name="Normal 3 19 9 14" xfId="10064" xr:uid="{00000000-0005-0000-0000-0000EB3F0000}"/>
    <cellStyle name="Normal 3 19 9 14 2" xfId="27626" xr:uid="{00000000-0005-0000-0000-0000EC3F0000}"/>
    <cellStyle name="Normal 3 19 9 15" xfId="27621" xr:uid="{00000000-0005-0000-0000-0000ED3F0000}"/>
    <cellStyle name="Normal 3 19 9 2" xfId="10065" xr:uid="{00000000-0005-0000-0000-0000EE3F0000}"/>
    <cellStyle name="Normal 3 19 9 2 2" xfId="27627" xr:uid="{00000000-0005-0000-0000-0000EF3F0000}"/>
    <cellStyle name="Normal 3 19 9 3" xfId="10066" xr:uid="{00000000-0005-0000-0000-0000F03F0000}"/>
    <cellStyle name="Normal 3 19 9 3 2" xfId="27628" xr:uid="{00000000-0005-0000-0000-0000F13F0000}"/>
    <cellStyle name="Normal 3 19 9 4" xfId="10067" xr:uid="{00000000-0005-0000-0000-0000F23F0000}"/>
    <cellStyle name="Normal 3 19 9 4 2" xfId="27629" xr:uid="{00000000-0005-0000-0000-0000F33F0000}"/>
    <cellStyle name="Normal 3 19 9 5" xfId="10068" xr:uid="{00000000-0005-0000-0000-0000F43F0000}"/>
    <cellStyle name="Normal 3 19 9 5 2" xfId="27630" xr:uid="{00000000-0005-0000-0000-0000F53F0000}"/>
    <cellStyle name="Normal 3 19 9 6" xfId="10069" xr:uid="{00000000-0005-0000-0000-0000F63F0000}"/>
    <cellStyle name="Normal 3 19 9 6 2" xfId="27631" xr:uid="{00000000-0005-0000-0000-0000F73F0000}"/>
    <cellStyle name="Normal 3 19 9 7" xfId="10070" xr:uid="{00000000-0005-0000-0000-0000F83F0000}"/>
    <cellStyle name="Normal 3 19 9 7 2" xfId="27632" xr:uid="{00000000-0005-0000-0000-0000F93F0000}"/>
    <cellStyle name="Normal 3 19 9 8" xfId="10071" xr:uid="{00000000-0005-0000-0000-0000FA3F0000}"/>
    <cellStyle name="Normal 3 19 9 8 2" xfId="27633" xr:uid="{00000000-0005-0000-0000-0000FB3F0000}"/>
    <cellStyle name="Normal 3 19 9 9" xfId="10072" xr:uid="{00000000-0005-0000-0000-0000FC3F0000}"/>
    <cellStyle name="Normal 3 19 9 9 2" xfId="27634" xr:uid="{00000000-0005-0000-0000-0000FD3F0000}"/>
    <cellStyle name="Normal 3 2" xfId="53" xr:uid="{00000000-0005-0000-0000-0000FE3F0000}"/>
    <cellStyle name="Normal 3 2 10" xfId="177" xr:uid="{00000000-0005-0000-0000-0000FF3F0000}"/>
    <cellStyle name="Normal 3 2 10 2" xfId="502" xr:uid="{00000000-0005-0000-0000-000000400000}"/>
    <cellStyle name="Normal 3 2 11" xfId="10073" xr:uid="{00000000-0005-0000-0000-000001400000}"/>
    <cellStyle name="Normal 3 2 12" xfId="10074" xr:uid="{00000000-0005-0000-0000-000002400000}"/>
    <cellStyle name="Normal 3 2 13" xfId="10075" xr:uid="{00000000-0005-0000-0000-000003400000}"/>
    <cellStyle name="Normal 3 2 14" xfId="10076" xr:uid="{00000000-0005-0000-0000-000004400000}"/>
    <cellStyle name="Normal 3 2 15" xfId="10077" xr:uid="{00000000-0005-0000-0000-000005400000}"/>
    <cellStyle name="Normal 3 2 16" xfId="10078" xr:uid="{00000000-0005-0000-0000-000006400000}"/>
    <cellStyle name="Normal 3 2 17" xfId="10079" xr:uid="{00000000-0005-0000-0000-000007400000}"/>
    <cellStyle name="Normal 3 2 18" xfId="10080" xr:uid="{00000000-0005-0000-0000-000008400000}"/>
    <cellStyle name="Normal 3 2 19" xfId="10081" xr:uid="{00000000-0005-0000-0000-000009400000}"/>
    <cellStyle name="Normal 3 2 2" xfId="54" xr:uid="{00000000-0005-0000-0000-00000A400000}"/>
    <cellStyle name="Normal 3 2 2 2" xfId="37668" xr:uid="{00000000-0005-0000-0000-00000B400000}"/>
    <cellStyle name="Normal 3 2 2 3" xfId="27635" xr:uid="{00000000-0005-0000-0000-00000C400000}"/>
    <cellStyle name="Normal 3 2 20" xfId="10082" xr:uid="{00000000-0005-0000-0000-00000D400000}"/>
    <cellStyle name="Normal 3 2 21" xfId="10083" xr:uid="{00000000-0005-0000-0000-00000E400000}"/>
    <cellStyle name="Normal 3 2 22" xfId="10084" xr:uid="{00000000-0005-0000-0000-00000F400000}"/>
    <cellStyle name="Normal 3 2 23" xfId="10085" xr:uid="{00000000-0005-0000-0000-000010400000}"/>
    <cellStyle name="Normal 3 2 24" xfId="10086" xr:uid="{00000000-0005-0000-0000-000011400000}"/>
    <cellStyle name="Normal 3 2 25" xfId="10087" xr:uid="{00000000-0005-0000-0000-000012400000}"/>
    <cellStyle name="Normal 3 2 25 10" xfId="10088" xr:uid="{00000000-0005-0000-0000-000013400000}"/>
    <cellStyle name="Normal 3 2 25 10 2" xfId="27637" xr:uid="{00000000-0005-0000-0000-000014400000}"/>
    <cellStyle name="Normal 3 2 25 11" xfId="10089" xr:uid="{00000000-0005-0000-0000-000015400000}"/>
    <cellStyle name="Normal 3 2 25 11 2" xfId="27638" xr:uid="{00000000-0005-0000-0000-000016400000}"/>
    <cellStyle name="Normal 3 2 25 12" xfId="10090" xr:uid="{00000000-0005-0000-0000-000017400000}"/>
    <cellStyle name="Normal 3 2 25 12 2" xfId="27639" xr:uid="{00000000-0005-0000-0000-000018400000}"/>
    <cellStyle name="Normal 3 2 25 13" xfId="10091" xr:uid="{00000000-0005-0000-0000-000019400000}"/>
    <cellStyle name="Normal 3 2 25 13 2" xfId="27640" xr:uid="{00000000-0005-0000-0000-00001A400000}"/>
    <cellStyle name="Normal 3 2 25 14" xfId="10092" xr:uid="{00000000-0005-0000-0000-00001B400000}"/>
    <cellStyle name="Normal 3 2 25 14 2" xfId="27641" xr:uid="{00000000-0005-0000-0000-00001C400000}"/>
    <cellStyle name="Normal 3 2 25 15" xfId="10093" xr:uid="{00000000-0005-0000-0000-00001D400000}"/>
    <cellStyle name="Normal 3 2 25 15 2" xfId="27642" xr:uid="{00000000-0005-0000-0000-00001E400000}"/>
    <cellStyle name="Normal 3 2 25 16" xfId="27636" xr:uid="{00000000-0005-0000-0000-00001F400000}"/>
    <cellStyle name="Normal 3 2 25 2" xfId="10094" xr:uid="{00000000-0005-0000-0000-000020400000}"/>
    <cellStyle name="Normal 3 2 25 2 10" xfId="10095" xr:uid="{00000000-0005-0000-0000-000021400000}"/>
    <cellStyle name="Normal 3 2 25 2 10 2" xfId="27644" xr:uid="{00000000-0005-0000-0000-000022400000}"/>
    <cellStyle name="Normal 3 2 25 2 11" xfId="10096" xr:uid="{00000000-0005-0000-0000-000023400000}"/>
    <cellStyle name="Normal 3 2 25 2 11 2" xfId="27645" xr:uid="{00000000-0005-0000-0000-000024400000}"/>
    <cellStyle name="Normal 3 2 25 2 12" xfId="10097" xr:uid="{00000000-0005-0000-0000-000025400000}"/>
    <cellStyle name="Normal 3 2 25 2 12 2" xfId="27646" xr:uid="{00000000-0005-0000-0000-000026400000}"/>
    <cellStyle name="Normal 3 2 25 2 13" xfId="10098" xr:uid="{00000000-0005-0000-0000-000027400000}"/>
    <cellStyle name="Normal 3 2 25 2 13 2" xfId="27647" xr:uid="{00000000-0005-0000-0000-000028400000}"/>
    <cellStyle name="Normal 3 2 25 2 14" xfId="10099" xr:uid="{00000000-0005-0000-0000-000029400000}"/>
    <cellStyle name="Normal 3 2 25 2 14 2" xfId="27648" xr:uid="{00000000-0005-0000-0000-00002A400000}"/>
    <cellStyle name="Normal 3 2 25 2 15" xfId="27643" xr:uid="{00000000-0005-0000-0000-00002B400000}"/>
    <cellStyle name="Normal 3 2 25 2 2" xfId="10100" xr:uid="{00000000-0005-0000-0000-00002C400000}"/>
    <cellStyle name="Normal 3 2 25 2 2 2" xfId="27649" xr:uid="{00000000-0005-0000-0000-00002D400000}"/>
    <cellStyle name="Normal 3 2 25 2 3" xfId="10101" xr:uid="{00000000-0005-0000-0000-00002E400000}"/>
    <cellStyle name="Normal 3 2 25 2 3 2" xfId="27650" xr:uid="{00000000-0005-0000-0000-00002F400000}"/>
    <cellStyle name="Normal 3 2 25 2 4" xfId="10102" xr:uid="{00000000-0005-0000-0000-000030400000}"/>
    <cellStyle name="Normal 3 2 25 2 4 2" xfId="27651" xr:uid="{00000000-0005-0000-0000-000031400000}"/>
    <cellStyle name="Normal 3 2 25 2 5" xfId="10103" xr:uid="{00000000-0005-0000-0000-000032400000}"/>
    <cellStyle name="Normal 3 2 25 2 5 2" xfId="27652" xr:uid="{00000000-0005-0000-0000-000033400000}"/>
    <cellStyle name="Normal 3 2 25 2 6" xfId="10104" xr:uid="{00000000-0005-0000-0000-000034400000}"/>
    <cellStyle name="Normal 3 2 25 2 6 2" xfId="27653" xr:uid="{00000000-0005-0000-0000-000035400000}"/>
    <cellStyle name="Normal 3 2 25 2 7" xfId="10105" xr:uid="{00000000-0005-0000-0000-000036400000}"/>
    <cellStyle name="Normal 3 2 25 2 7 2" xfId="27654" xr:uid="{00000000-0005-0000-0000-000037400000}"/>
    <cellStyle name="Normal 3 2 25 2 8" xfId="10106" xr:uid="{00000000-0005-0000-0000-000038400000}"/>
    <cellStyle name="Normal 3 2 25 2 8 2" xfId="27655" xr:uid="{00000000-0005-0000-0000-000039400000}"/>
    <cellStyle name="Normal 3 2 25 2 9" xfId="10107" xr:uid="{00000000-0005-0000-0000-00003A400000}"/>
    <cellStyle name="Normal 3 2 25 2 9 2" xfId="27656" xr:uid="{00000000-0005-0000-0000-00003B400000}"/>
    <cellStyle name="Normal 3 2 25 3" xfId="10108" xr:uid="{00000000-0005-0000-0000-00003C400000}"/>
    <cellStyle name="Normal 3 2 25 3 2" xfId="27657" xr:uid="{00000000-0005-0000-0000-00003D400000}"/>
    <cellStyle name="Normal 3 2 25 4" xfId="10109" xr:uid="{00000000-0005-0000-0000-00003E400000}"/>
    <cellStyle name="Normal 3 2 25 4 2" xfId="27658" xr:uid="{00000000-0005-0000-0000-00003F400000}"/>
    <cellStyle name="Normal 3 2 25 5" xfId="10110" xr:uid="{00000000-0005-0000-0000-000040400000}"/>
    <cellStyle name="Normal 3 2 25 5 2" xfId="27659" xr:uid="{00000000-0005-0000-0000-000041400000}"/>
    <cellStyle name="Normal 3 2 25 6" xfId="10111" xr:uid="{00000000-0005-0000-0000-000042400000}"/>
    <cellStyle name="Normal 3 2 25 6 2" xfId="27660" xr:uid="{00000000-0005-0000-0000-000043400000}"/>
    <cellStyle name="Normal 3 2 25 7" xfId="10112" xr:uid="{00000000-0005-0000-0000-000044400000}"/>
    <cellStyle name="Normal 3 2 25 7 2" xfId="27661" xr:uid="{00000000-0005-0000-0000-000045400000}"/>
    <cellStyle name="Normal 3 2 25 8" xfId="10113" xr:uid="{00000000-0005-0000-0000-000046400000}"/>
    <cellStyle name="Normal 3 2 25 8 2" xfId="27662" xr:uid="{00000000-0005-0000-0000-000047400000}"/>
    <cellStyle name="Normal 3 2 25 9" xfId="10114" xr:uid="{00000000-0005-0000-0000-000048400000}"/>
    <cellStyle name="Normal 3 2 25 9 2" xfId="27663" xr:uid="{00000000-0005-0000-0000-000049400000}"/>
    <cellStyle name="Normal 3 2 26" xfId="10115" xr:uid="{00000000-0005-0000-0000-00004A400000}"/>
    <cellStyle name="Normal 3 2 26 10" xfId="10116" xr:uid="{00000000-0005-0000-0000-00004B400000}"/>
    <cellStyle name="Normal 3 2 26 10 2" xfId="27665" xr:uid="{00000000-0005-0000-0000-00004C400000}"/>
    <cellStyle name="Normal 3 2 26 11" xfId="10117" xr:uid="{00000000-0005-0000-0000-00004D400000}"/>
    <cellStyle name="Normal 3 2 26 11 2" xfId="27666" xr:uid="{00000000-0005-0000-0000-00004E400000}"/>
    <cellStyle name="Normal 3 2 26 12" xfId="10118" xr:uid="{00000000-0005-0000-0000-00004F400000}"/>
    <cellStyle name="Normal 3 2 26 12 2" xfId="27667" xr:uid="{00000000-0005-0000-0000-000050400000}"/>
    <cellStyle name="Normal 3 2 26 13" xfId="10119" xr:uid="{00000000-0005-0000-0000-000051400000}"/>
    <cellStyle name="Normal 3 2 26 13 2" xfId="27668" xr:uid="{00000000-0005-0000-0000-000052400000}"/>
    <cellStyle name="Normal 3 2 26 14" xfId="10120" xr:uid="{00000000-0005-0000-0000-000053400000}"/>
    <cellStyle name="Normal 3 2 26 14 2" xfId="27669" xr:uid="{00000000-0005-0000-0000-000054400000}"/>
    <cellStyle name="Normal 3 2 26 15" xfId="10121" xr:uid="{00000000-0005-0000-0000-000055400000}"/>
    <cellStyle name="Normal 3 2 26 15 2" xfId="27670" xr:uid="{00000000-0005-0000-0000-000056400000}"/>
    <cellStyle name="Normal 3 2 26 16" xfId="27664" xr:uid="{00000000-0005-0000-0000-000057400000}"/>
    <cellStyle name="Normal 3 2 26 2" xfId="10122" xr:uid="{00000000-0005-0000-0000-000058400000}"/>
    <cellStyle name="Normal 3 2 26 2 10" xfId="10123" xr:uid="{00000000-0005-0000-0000-000059400000}"/>
    <cellStyle name="Normal 3 2 26 2 10 2" xfId="27672" xr:uid="{00000000-0005-0000-0000-00005A400000}"/>
    <cellStyle name="Normal 3 2 26 2 11" xfId="10124" xr:uid="{00000000-0005-0000-0000-00005B400000}"/>
    <cellStyle name="Normal 3 2 26 2 11 2" xfId="27673" xr:uid="{00000000-0005-0000-0000-00005C400000}"/>
    <cellStyle name="Normal 3 2 26 2 12" xfId="10125" xr:uid="{00000000-0005-0000-0000-00005D400000}"/>
    <cellStyle name="Normal 3 2 26 2 12 2" xfId="27674" xr:uid="{00000000-0005-0000-0000-00005E400000}"/>
    <cellStyle name="Normal 3 2 26 2 13" xfId="10126" xr:uid="{00000000-0005-0000-0000-00005F400000}"/>
    <cellStyle name="Normal 3 2 26 2 13 2" xfId="27675" xr:uid="{00000000-0005-0000-0000-000060400000}"/>
    <cellStyle name="Normal 3 2 26 2 14" xfId="10127" xr:uid="{00000000-0005-0000-0000-000061400000}"/>
    <cellStyle name="Normal 3 2 26 2 14 2" xfId="27676" xr:uid="{00000000-0005-0000-0000-000062400000}"/>
    <cellStyle name="Normal 3 2 26 2 15" xfId="27671" xr:uid="{00000000-0005-0000-0000-000063400000}"/>
    <cellStyle name="Normal 3 2 26 2 2" xfId="10128" xr:uid="{00000000-0005-0000-0000-000064400000}"/>
    <cellStyle name="Normal 3 2 26 2 2 2" xfId="27677" xr:uid="{00000000-0005-0000-0000-000065400000}"/>
    <cellStyle name="Normal 3 2 26 2 3" xfId="10129" xr:uid="{00000000-0005-0000-0000-000066400000}"/>
    <cellStyle name="Normal 3 2 26 2 3 2" xfId="27678" xr:uid="{00000000-0005-0000-0000-000067400000}"/>
    <cellStyle name="Normal 3 2 26 2 4" xfId="10130" xr:uid="{00000000-0005-0000-0000-000068400000}"/>
    <cellStyle name="Normal 3 2 26 2 4 2" xfId="27679" xr:uid="{00000000-0005-0000-0000-000069400000}"/>
    <cellStyle name="Normal 3 2 26 2 5" xfId="10131" xr:uid="{00000000-0005-0000-0000-00006A400000}"/>
    <cellStyle name="Normal 3 2 26 2 5 2" xfId="27680" xr:uid="{00000000-0005-0000-0000-00006B400000}"/>
    <cellStyle name="Normal 3 2 26 2 6" xfId="10132" xr:uid="{00000000-0005-0000-0000-00006C400000}"/>
    <cellStyle name="Normal 3 2 26 2 6 2" xfId="27681" xr:uid="{00000000-0005-0000-0000-00006D400000}"/>
    <cellStyle name="Normal 3 2 26 2 7" xfId="10133" xr:uid="{00000000-0005-0000-0000-00006E400000}"/>
    <cellStyle name="Normal 3 2 26 2 7 2" xfId="27682" xr:uid="{00000000-0005-0000-0000-00006F400000}"/>
    <cellStyle name="Normal 3 2 26 2 8" xfId="10134" xr:uid="{00000000-0005-0000-0000-000070400000}"/>
    <cellStyle name="Normal 3 2 26 2 8 2" xfId="27683" xr:uid="{00000000-0005-0000-0000-000071400000}"/>
    <cellStyle name="Normal 3 2 26 2 9" xfId="10135" xr:uid="{00000000-0005-0000-0000-000072400000}"/>
    <cellStyle name="Normal 3 2 26 2 9 2" xfId="27684" xr:uid="{00000000-0005-0000-0000-000073400000}"/>
    <cellStyle name="Normal 3 2 26 3" xfId="10136" xr:uid="{00000000-0005-0000-0000-000074400000}"/>
    <cellStyle name="Normal 3 2 26 3 2" xfId="27685" xr:uid="{00000000-0005-0000-0000-000075400000}"/>
    <cellStyle name="Normal 3 2 26 4" xfId="10137" xr:uid="{00000000-0005-0000-0000-000076400000}"/>
    <cellStyle name="Normal 3 2 26 4 2" xfId="27686" xr:uid="{00000000-0005-0000-0000-000077400000}"/>
    <cellStyle name="Normal 3 2 26 5" xfId="10138" xr:uid="{00000000-0005-0000-0000-000078400000}"/>
    <cellStyle name="Normal 3 2 26 5 2" xfId="27687" xr:uid="{00000000-0005-0000-0000-000079400000}"/>
    <cellStyle name="Normal 3 2 26 6" xfId="10139" xr:uid="{00000000-0005-0000-0000-00007A400000}"/>
    <cellStyle name="Normal 3 2 26 6 2" xfId="27688" xr:uid="{00000000-0005-0000-0000-00007B400000}"/>
    <cellStyle name="Normal 3 2 26 7" xfId="10140" xr:uid="{00000000-0005-0000-0000-00007C400000}"/>
    <cellStyle name="Normal 3 2 26 7 2" xfId="27689" xr:uid="{00000000-0005-0000-0000-00007D400000}"/>
    <cellStyle name="Normal 3 2 26 8" xfId="10141" xr:uid="{00000000-0005-0000-0000-00007E400000}"/>
    <cellStyle name="Normal 3 2 26 8 2" xfId="27690" xr:uid="{00000000-0005-0000-0000-00007F400000}"/>
    <cellStyle name="Normal 3 2 26 9" xfId="10142" xr:uid="{00000000-0005-0000-0000-000080400000}"/>
    <cellStyle name="Normal 3 2 26 9 2" xfId="27691" xr:uid="{00000000-0005-0000-0000-000081400000}"/>
    <cellStyle name="Normal 3 2 27" xfId="10143" xr:uid="{00000000-0005-0000-0000-000082400000}"/>
    <cellStyle name="Normal 3 2 27 10" xfId="10144" xr:uid="{00000000-0005-0000-0000-000083400000}"/>
    <cellStyle name="Normal 3 2 27 10 2" xfId="27693" xr:uid="{00000000-0005-0000-0000-000084400000}"/>
    <cellStyle name="Normal 3 2 27 11" xfId="10145" xr:uid="{00000000-0005-0000-0000-000085400000}"/>
    <cellStyle name="Normal 3 2 27 11 2" xfId="27694" xr:uid="{00000000-0005-0000-0000-000086400000}"/>
    <cellStyle name="Normal 3 2 27 12" xfId="10146" xr:uid="{00000000-0005-0000-0000-000087400000}"/>
    <cellStyle name="Normal 3 2 27 12 2" xfId="27695" xr:uid="{00000000-0005-0000-0000-000088400000}"/>
    <cellStyle name="Normal 3 2 27 13" xfId="10147" xr:uid="{00000000-0005-0000-0000-000089400000}"/>
    <cellStyle name="Normal 3 2 27 13 2" xfId="27696" xr:uid="{00000000-0005-0000-0000-00008A400000}"/>
    <cellStyle name="Normal 3 2 27 14" xfId="10148" xr:uid="{00000000-0005-0000-0000-00008B400000}"/>
    <cellStyle name="Normal 3 2 27 14 2" xfId="27697" xr:uid="{00000000-0005-0000-0000-00008C400000}"/>
    <cellStyle name="Normal 3 2 27 15" xfId="10149" xr:uid="{00000000-0005-0000-0000-00008D400000}"/>
    <cellStyle name="Normal 3 2 27 15 2" xfId="27698" xr:uid="{00000000-0005-0000-0000-00008E400000}"/>
    <cellStyle name="Normal 3 2 27 16" xfId="27692" xr:uid="{00000000-0005-0000-0000-00008F400000}"/>
    <cellStyle name="Normal 3 2 27 2" xfId="10150" xr:uid="{00000000-0005-0000-0000-000090400000}"/>
    <cellStyle name="Normal 3 2 27 2 10" xfId="10151" xr:uid="{00000000-0005-0000-0000-000091400000}"/>
    <cellStyle name="Normal 3 2 27 2 10 2" xfId="27700" xr:uid="{00000000-0005-0000-0000-000092400000}"/>
    <cellStyle name="Normal 3 2 27 2 11" xfId="10152" xr:uid="{00000000-0005-0000-0000-000093400000}"/>
    <cellStyle name="Normal 3 2 27 2 11 2" xfId="27701" xr:uid="{00000000-0005-0000-0000-000094400000}"/>
    <cellStyle name="Normal 3 2 27 2 12" xfId="10153" xr:uid="{00000000-0005-0000-0000-000095400000}"/>
    <cellStyle name="Normal 3 2 27 2 12 2" xfId="27702" xr:uid="{00000000-0005-0000-0000-000096400000}"/>
    <cellStyle name="Normal 3 2 27 2 13" xfId="10154" xr:uid="{00000000-0005-0000-0000-000097400000}"/>
    <cellStyle name="Normal 3 2 27 2 13 2" xfId="27703" xr:uid="{00000000-0005-0000-0000-000098400000}"/>
    <cellStyle name="Normal 3 2 27 2 14" xfId="10155" xr:uid="{00000000-0005-0000-0000-000099400000}"/>
    <cellStyle name="Normal 3 2 27 2 14 2" xfId="27704" xr:uid="{00000000-0005-0000-0000-00009A400000}"/>
    <cellStyle name="Normal 3 2 27 2 15" xfId="27699" xr:uid="{00000000-0005-0000-0000-00009B400000}"/>
    <cellStyle name="Normal 3 2 27 2 2" xfId="10156" xr:uid="{00000000-0005-0000-0000-00009C400000}"/>
    <cellStyle name="Normal 3 2 27 2 2 2" xfId="27705" xr:uid="{00000000-0005-0000-0000-00009D400000}"/>
    <cellStyle name="Normal 3 2 27 2 3" xfId="10157" xr:uid="{00000000-0005-0000-0000-00009E400000}"/>
    <cellStyle name="Normal 3 2 27 2 3 2" xfId="27706" xr:uid="{00000000-0005-0000-0000-00009F400000}"/>
    <cellStyle name="Normal 3 2 27 2 4" xfId="10158" xr:uid="{00000000-0005-0000-0000-0000A0400000}"/>
    <cellStyle name="Normal 3 2 27 2 4 2" xfId="27707" xr:uid="{00000000-0005-0000-0000-0000A1400000}"/>
    <cellStyle name="Normal 3 2 27 2 5" xfId="10159" xr:uid="{00000000-0005-0000-0000-0000A2400000}"/>
    <cellStyle name="Normal 3 2 27 2 5 2" xfId="27708" xr:uid="{00000000-0005-0000-0000-0000A3400000}"/>
    <cellStyle name="Normal 3 2 27 2 6" xfId="10160" xr:uid="{00000000-0005-0000-0000-0000A4400000}"/>
    <cellStyle name="Normal 3 2 27 2 6 2" xfId="27709" xr:uid="{00000000-0005-0000-0000-0000A5400000}"/>
    <cellStyle name="Normal 3 2 27 2 7" xfId="10161" xr:uid="{00000000-0005-0000-0000-0000A6400000}"/>
    <cellStyle name="Normal 3 2 27 2 7 2" xfId="27710" xr:uid="{00000000-0005-0000-0000-0000A7400000}"/>
    <cellStyle name="Normal 3 2 27 2 8" xfId="10162" xr:uid="{00000000-0005-0000-0000-0000A8400000}"/>
    <cellStyle name="Normal 3 2 27 2 8 2" xfId="27711" xr:uid="{00000000-0005-0000-0000-0000A9400000}"/>
    <cellStyle name="Normal 3 2 27 2 9" xfId="10163" xr:uid="{00000000-0005-0000-0000-0000AA400000}"/>
    <cellStyle name="Normal 3 2 27 2 9 2" xfId="27712" xr:uid="{00000000-0005-0000-0000-0000AB400000}"/>
    <cellStyle name="Normal 3 2 27 3" xfId="10164" xr:uid="{00000000-0005-0000-0000-0000AC400000}"/>
    <cellStyle name="Normal 3 2 27 3 2" xfId="27713" xr:uid="{00000000-0005-0000-0000-0000AD400000}"/>
    <cellStyle name="Normal 3 2 27 4" xfId="10165" xr:uid="{00000000-0005-0000-0000-0000AE400000}"/>
    <cellStyle name="Normal 3 2 27 4 2" xfId="27714" xr:uid="{00000000-0005-0000-0000-0000AF400000}"/>
    <cellStyle name="Normal 3 2 27 5" xfId="10166" xr:uid="{00000000-0005-0000-0000-0000B0400000}"/>
    <cellStyle name="Normal 3 2 27 5 2" xfId="27715" xr:uid="{00000000-0005-0000-0000-0000B1400000}"/>
    <cellStyle name="Normal 3 2 27 6" xfId="10167" xr:uid="{00000000-0005-0000-0000-0000B2400000}"/>
    <cellStyle name="Normal 3 2 27 6 2" xfId="27716" xr:uid="{00000000-0005-0000-0000-0000B3400000}"/>
    <cellStyle name="Normal 3 2 27 7" xfId="10168" xr:uid="{00000000-0005-0000-0000-0000B4400000}"/>
    <cellStyle name="Normal 3 2 27 7 2" xfId="27717" xr:uid="{00000000-0005-0000-0000-0000B5400000}"/>
    <cellStyle name="Normal 3 2 27 8" xfId="10169" xr:uid="{00000000-0005-0000-0000-0000B6400000}"/>
    <cellStyle name="Normal 3 2 27 8 2" xfId="27718" xr:uid="{00000000-0005-0000-0000-0000B7400000}"/>
    <cellStyle name="Normal 3 2 27 9" xfId="10170" xr:uid="{00000000-0005-0000-0000-0000B8400000}"/>
    <cellStyle name="Normal 3 2 27 9 2" xfId="27719" xr:uid="{00000000-0005-0000-0000-0000B9400000}"/>
    <cellStyle name="Normal 3 2 28" xfId="10171" xr:uid="{00000000-0005-0000-0000-0000BA400000}"/>
    <cellStyle name="Normal 3 2 28 10" xfId="10172" xr:uid="{00000000-0005-0000-0000-0000BB400000}"/>
    <cellStyle name="Normal 3 2 28 10 2" xfId="27721" xr:uid="{00000000-0005-0000-0000-0000BC400000}"/>
    <cellStyle name="Normal 3 2 28 11" xfId="10173" xr:uid="{00000000-0005-0000-0000-0000BD400000}"/>
    <cellStyle name="Normal 3 2 28 11 2" xfId="27722" xr:uid="{00000000-0005-0000-0000-0000BE400000}"/>
    <cellStyle name="Normal 3 2 28 12" xfId="10174" xr:uid="{00000000-0005-0000-0000-0000BF400000}"/>
    <cellStyle name="Normal 3 2 28 12 2" xfId="27723" xr:uid="{00000000-0005-0000-0000-0000C0400000}"/>
    <cellStyle name="Normal 3 2 28 13" xfId="10175" xr:uid="{00000000-0005-0000-0000-0000C1400000}"/>
    <cellStyle name="Normal 3 2 28 13 2" xfId="27724" xr:uid="{00000000-0005-0000-0000-0000C2400000}"/>
    <cellStyle name="Normal 3 2 28 14" xfId="10176" xr:uid="{00000000-0005-0000-0000-0000C3400000}"/>
    <cellStyle name="Normal 3 2 28 14 2" xfId="27725" xr:uid="{00000000-0005-0000-0000-0000C4400000}"/>
    <cellStyle name="Normal 3 2 28 15" xfId="27720" xr:uid="{00000000-0005-0000-0000-0000C5400000}"/>
    <cellStyle name="Normal 3 2 28 2" xfId="10177" xr:uid="{00000000-0005-0000-0000-0000C6400000}"/>
    <cellStyle name="Normal 3 2 28 2 2" xfId="27726" xr:uid="{00000000-0005-0000-0000-0000C7400000}"/>
    <cellStyle name="Normal 3 2 28 3" xfId="10178" xr:uid="{00000000-0005-0000-0000-0000C8400000}"/>
    <cellStyle name="Normal 3 2 28 3 2" xfId="27727" xr:uid="{00000000-0005-0000-0000-0000C9400000}"/>
    <cellStyle name="Normal 3 2 28 4" xfId="10179" xr:uid="{00000000-0005-0000-0000-0000CA400000}"/>
    <cellStyle name="Normal 3 2 28 4 2" xfId="27728" xr:uid="{00000000-0005-0000-0000-0000CB400000}"/>
    <cellStyle name="Normal 3 2 28 5" xfId="10180" xr:uid="{00000000-0005-0000-0000-0000CC400000}"/>
    <cellStyle name="Normal 3 2 28 5 2" xfId="27729" xr:uid="{00000000-0005-0000-0000-0000CD400000}"/>
    <cellStyle name="Normal 3 2 28 6" xfId="10181" xr:uid="{00000000-0005-0000-0000-0000CE400000}"/>
    <cellStyle name="Normal 3 2 28 6 2" xfId="27730" xr:uid="{00000000-0005-0000-0000-0000CF400000}"/>
    <cellStyle name="Normal 3 2 28 7" xfId="10182" xr:uid="{00000000-0005-0000-0000-0000D0400000}"/>
    <cellStyle name="Normal 3 2 28 7 2" xfId="27731" xr:uid="{00000000-0005-0000-0000-0000D1400000}"/>
    <cellStyle name="Normal 3 2 28 8" xfId="10183" xr:uid="{00000000-0005-0000-0000-0000D2400000}"/>
    <cellStyle name="Normal 3 2 28 8 2" xfId="27732" xr:uid="{00000000-0005-0000-0000-0000D3400000}"/>
    <cellStyle name="Normal 3 2 28 9" xfId="10184" xr:uid="{00000000-0005-0000-0000-0000D4400000}"/>
    <cellStyle name="Normal 3 2 28 9 2" xfId="27733" xr:uid="{00000000-0005-0000-0000-0000D5400000}"/>
    <cellStyle name="Normal 3 2 29" xfId="10185" xr:uid="{00000000-0005-0000-0000-0000D6400000}"/>
    <cellStyle name="Normal 3 2 29 10" xfId="10186" xr:uid="{00000000-0005-0000-0000-0000D7400000}"/>
    <cellStyle name="Normal 3 2 29 10 2" xfId="27735" xr:uid="{00000000-0005-0000-0000-0000D8400000}"/>
    <cellStyle name="Normal 3 2 29 11" xfId="10187" xr:uid="{00000000-0005-0000-0000-0000D9400000}"/>
    <cellStyle name="Normal 3 2 29 11 2" xfId="27736" xr:uid="{00000000-0005-0000-0000-0000DA400000}"/>
    <cellStyle name="Normal 3 2 29 12" xfId="10188" xr:uid="{00000000-0005-0000-0000-0000DB400000}"/>
    <cellStyle name="Normal 3 2 29 12 2" xfId="27737" xr:uid="{00000000-0005-0000-0000-0000DC400000}"/>
    <cellStyle name="Normal 3 2 29 13" xfId="10189" xr:uid="{00000000-0005-0000-0000-0000DD400000}"/>
    <cellStyle name="Normal 3 2 29 13 2" xfId="27738" xr:uid="{00000000-0005-0000-0000-0000DE400000}"/>
    <cellStyle name="Normal 3 2 29 14" xfId="10190" xr:uid="{00000000-0005-0000-0000-0000DF400000}"/>
    <cellStyle name="Normal 3 2 29 14 2" xfId="27739" xr:uid="{00000000-0005-0000-0000-0000E0400000}"/>
    <cellStyle name="Normal 3 2 29 15" xfId="27734" xr:uid="{00000000-0005-0000-0000-0000E1400000}"/>
    <cellStyle name="Normal 3 2 29 2" xfId="10191" xr:uid="{00000000-0005-0000-0000-0000E2400000}"/>
    <cellStyle name="Normal 3 2 29 2 2" xfId="27740" xr:uid="{00000000-0005-0000-0000-0000E3400000}"/>
    <cellStyle name="Normal 3 2 29 3" xfId="10192" xr:uid="{00000000-0005-0000-0000-0000E4400000}"/>
    <cellStyle name="Normal 3 2 29 3 2" xfId="27741" xr:uid="{00000000-0005-0000-0000-0000E5400000}"/>
    <cellStyle name="Normal 3 2 29 4" xfId="10193" xr:uid="{00000000-0005-0000-0000-0000E6400000}"/>
    <cellStyle name="Normal 3 2 29 4 2" xfId="27742" xr:uid="{00000000-0005-0000-0000-0000E7400000}"/>
    <cellStyle name="Normal 3 2 29 5" xfId="10194" xr:uid="{00000000-0005-0000-0000-0000E8400000}"/>
    <cellStyle name="Normal 3 2 29 5 2" xfId="27743" xr:uid="{00000000-0005-0000-0000-0000E9400000}"/>
    <cellStyle name="Normal 3 2 29 6" xfId="10195" xr:uid="{00000000-0005-0000-0000-0000EA400000}"/>
    <cellStyle name="Normal 3 2 29 6 2" xfId="27744" xr:uid="{00000000-0005-0000-0000-0000EB400000}"/>
    <cellStyle name="Normal 3 2 29 7" xfId="10196" xr:uid="{00000000-0005-0000-0000-0000EC400000}"/>
    <cellStyle name="Normal 3 2 29 7 2" xfId="27745" xr:uid="{00000000-0005-0000-0000-0000ED400000}"/>
    <cellStyle name="Normal 3 2 29 8" xfId="10197" xr:uid="{00000000-0005-0000-0000-0000EE400000}"/>
    <cellStyle name="Normal 3 2 29 8 2" xfId="27746" xr:uid="{00000000-0005-0000-0000-0000EF400000}"/>
    <cellStyle name="Normal 3 2 29 9" xfId="10198" xr:uid="{00000000-0005-0000-0000-0000F0400000}"/>
    <cellStyle name="Normal 3 2 29 9 2" xfId="27747" xr:uid="{00000000-0005-0000-0000-0000F1400000}"/>
    <cellStyle name="Normal 3 2 3" xfId="55" xr:uid="{00000000-0005-0000-0000-0000F2400000}"/>
    <cellStyle name="Normal 3 2 3 10" xfId="10199" xr:uid="{00000000-0005-0000-0000-0000F3400000}"/>
    <cellStyle name="Normal 3 2 3 10 2" xfId="27749" xr:uid="{00000000-0005-0000-0000-0000F4400000}"/>
    <cellStyle name="Normal 3 2 3 11" xfId="10200" xr:uid="{00000000-0005-0000-0000-0000F5400000}"/>
    <cellStyle name="Normal 3 2 3 11 2" xfId="27750" xr:uid="{00000000-0005-0000-0000-0000F6400000}"/>
    <cellStyle name="Normal 3 2 3 12" xfId="10201" xr:uid="{00000000-0005-0000-0000-0000F7400000}"/>
    <cellStyle name="Normal 3 2 3 12 2" xfId="27751" xr:uid="{00000000-0005-0000-0000-0000F8400000}"/>
    <cellStyle name="Normal 3 2 3 13" xfId="10202" xr:uid="{00000000-0005-0000-0000-0000F9400000}"/>
    <cellStyle name="Normal 3 2 3 13 2" xfId="27752" xr:uid="{00000000-0005-0000-0000-0000FA400000}"/>
    <cellStyle name="Normal 3 2 3 14" xfId="10203" xr:uid="{00000000-0005-0000-0000-0000FB400000}"/>
    <cellStyle name="Normal 3 2 3 14 2" xfId="27753" xr:uid="{00000000-0005-0000-0000-0000FC400000}"/>
    <cellStyle name="Normal 3 2 3 15" xfId="10204" xr:uid="{00000000-0005-0000-0000-0000FD400000}"/>
    <cellStyle name="Normal 3 2 3 15 2" xfId="27754" xr:uid="{00000000-0005-0000-0000-0000FE400000}"/>
    <cellStyle name="Normal 3 2 3 16" xfId="10205" xr:uid="{00000000-0005-0000-0000-0000FF400000}"/>
    <cellStyle name="Normal 3 2 3 16 2" xfId="27755" xr:uid="{00000000-0005-0000-0000-000000410000}"/>
    <cellStyle name="Normal 3 2 3 17" xfId="10206" xr:uid="{00000000-0005-0000-0000-000001410000}"/>
    <cellStyle name="Normal 3 2 3 17 2" xfId="27756" xr:uid="{00000000-0005-0000-0000-000002410000}"/>
    <cellStyle name="Normal 3 2 3 18" xfId="37669" xr:uid="{00000000-0005-0000-0000-000003410000}"/>
    <cellStyle name="Normal 3 2 3 19" xfId="27748" xr:uid="{00000000-0005-0000-0000-000004410000}"/>
    <cellStyle name="Normal 3 2 3 2" xfId="10207" xr:uid="{00000000-0005-0000-0000-000005410000}"/>
    <cellStyle name="Normal 3 2 3 3" xfId="10208" xr:uid="{00000000-0005-0000-0000-000006410000}"/>
    <cellStyle name="Normal 3 2 3 4" xfId="10209" xr:uid="{00000000-0005-0000-0000-000007410000}"/>
    <cellStyle name="Normal 3 2 3 5" xfId="10210" xr:uid="{00000000-0005-0000-0000-000008410000}"/>
    <cellStyle name="Normal 3 2 3 5 2" xfId="27757" xr:uid="{00000000-0005-0000-0000-000009410000}"/>
    <cellStyle name="Normal 3 2 3 6" xfId="10211" xr:uid="{00000000-0005-0000-0000-00000A410000}"/>
    <cellStyle name="Normal 3 2 3 6 2" xfId="27758" xr:uid="{00000000-0005-0000-0000-00000B410000}"/>
    <cellStyle name="Normal 3 2 3 7" xfId="10212" xr:uid="{00000000-0005-0000-0000-00000C410000}"/>
    <cellStyle name="Normal 3 2 3 7 2" xfId="27759" xr:uid="{00000000-0005-0000-0000-00000D410000}"/>
    <cellStyle name="Normal 3 2 3 8" xfId="10213" xr:uid="{00000000-0005-0000-0000-00000E410000}"/>
    <cellStyle name="Normal 3 2 3 8 2" xfId="27760" xr:uid="{00000000-0005-0000-0000-00000F410000}"/>
    <cellStyle name="Normal 3 2 3 9" xfId="10214" xr:uid="{00000000-0005-0000-0000-000010410000}"/>
    <cellStyle name="Normal 3 2 3 9 2" xfId="27761" xr:uid="{00000000-0005-0000-0000-000011410000}"/>
    <cellStyle name="Normal 3 2 30" xfId="10215" xr:uid="{00000000-0005-0000-0000-000012410000}"/>
    <cellStyle name="Normal 3 2 30 10" xfId="10216" xr:uid="{00000000-0005-0000-0000-000013410000}"/>
    <cellStyle name="Normal 3 2 30 10 2" xfId="27763" xr:uid="{00000000-0005-0000-0000-000014410000}"/>
    <cellStyle name="Normal 3 2 30 11" xfId="10217" xr:uid="{00000000-0005-0000-0000-000015410000}"/>
    <cellStyle name="Normal 3 2 30 11 2" xfId="27764" xr:uid="{00000000-0005-0000-0000-000016410000}"/>
    <cellStyle name="Normal 3 2 30 12" xfId="10218" xr:uid="{00000000-0005-0000-0000-000017410000}"/>
    <cellStyle name="Normal 3 2 30 12 2" xfId="27765" xr:uid="{00000000-0005-0000-0000-000018410000}"/>
    <cellStyle name="Normal 3 2 30 13" xfId="10219" xr:uid="{00000000-0005-0000-0000-000019410000}"/>
    <cellStyle name="Normal 3 2 30 13 2" xfId="27766" xr:uid="{00000000-0005-0000-0000-00001A410000}"/>
    <cellStyle name="Normal 3 2 30 14" xfId="10220" xr:uid="{00000000-0005-0000-0000-00001B410000}"/>
    <cellStyle name="Normal 3 2 30 14 2" xfId="27767" xr:uid="{00000000-0005-0000-0000-00001C410000}"/>
    <cellStyle name="Normal 3 2 30 15" xfId="27762" xr:uid="{00000000-0005-0000-0000-00001D410000}"/>
    <cellStyle name="Normal 3 2 30 2" xfId="10221" xr:uid="{00000000-0005-0000-0000-00001E410000}"/>
    <cellStyle name="Normal 3 2 30 2 2" xfId="27768" xr:uid="{00000000-0005-0000-0000-00001F410000}"/>
    <cellStyle name="Normal 3 2 30 3" xfId="10222" xr:uid="{00000000-0005-0000-0000-000020410000}"/>
    <cellStyle name="Normal 3 2 30 3 2" xfId="27769" xr:uid="{00000000-0005-0000-0000-000021410000}"/>
    <cellStyle name="Normal 3 2 30 4" xfId="10223" xr:uid="{00000000-0005-0000-0000-000022410000}"/>
    <cellStyle name="Normal 3 2 30 4 2" xfId="27770" xr:uid="{00000000-0005-0000-0000-000023410000}"/>
    <cellStyle name="Normal 3 2 30 5" xfId="10224" xr:uid="{00000000-0005-0000-0000-000024410000}"/>
    <cellStyle name="Normal 3 2 30 5 2" xfId="27771" xr:uid="{00000000-0005-0000-0000-000025410000}"/>
    <cellStyle name="Normal 3 2 30 6" xfId="10225" xr:uid="{00000000-0005-0000-0000-000026410000}"/>
    <cellStyle name="Normal 3 2 30 6 2" xfId="27772" xr:uid="{00000000-0005-0000-0000-000027410000}"/>
    <cellStyle name="Normal 3 2 30 7" xfId="10226" xr:uid="{00000000-0005-0000-0000-000028410000}"/>
    <cellStyle name="Normal 3 2 30 7 2" xfId="27773" xr:uid="{00000000-0005-0000-0000-000029410000}"/>
    <cellStyle name="Normal 3 2 30 8" xfId="10227" xr:uid="{00000000-0005-0000-0000-00002A410000}"/>
    <cellStyle name="Normal 3 2 30 8 2" xfId="27774" xr:uid="{00000000-0005-0000-0000-00002B410000}"/>
    <cellStyle name="Normal 3 2 30 9" xfId="10228" xr:uid="{00000000-0005-0000-0000-00002C410000}"/>
    <cellStyle name="Normal 3 2 30 9 2" xfId="27775" xr:uid="{00000000-0005-0000-0000-00002D410000}"/>
    <cellStyle name="Normal 3 2 31" xfId="10229" xr:uid="{00000000-0005-0000-0000-00002E410000}"/>
    <cellStyle name="Normal 3 2 31 10" xfId="10230" xr:uid="{00000000-0005-0000-0000-00002F410000}"/>
    <cellStyle name="Normal 3 2 31 10 2" xfId="27777" xr:uid="{00000000-0005-0000-0000-000030410000}"/>
    <cellStyle name="Normal 3 2 31 11" xfId="10231" xr:uid="{00000000-0005-0000-0000-000031410000}"/>
    <cellStyle name="Normal 3 2 31 11 2" xfId="27778" xr:uid="{00000000-0005-0000-0000-000032410000}"/>
    <cellStyle name="Normal 3 2 31 12" xfId="10232" xr:uid="{00000000-0005-0000-0000-000033410000}"/>
    <cellStyle name="Normal 3 2 31 12 2" xfId="27779" xr:uid="{00000000-0005-0000-0000-000034410000}"/>
    <cellStyle name="Normal 3 2 31 13" xfId="10233" xr:uid="{00000000-0005-0000-0000-000035410000}"/>
    <cellStyle name="Normal 3 2 31 13 2" xfId="27780" xr:uid="{00000000-0005-0000-0000-000036410000}"/>
    <cellStyle name="Normal 3 2 31 14" xfId="10234" xr:uid="{00000000-0005-0000-0000-000037410000}"/>
    <cellStyle name="Normal 3 2 31 14 2" xfId="27781" xr:uid="{00000000-0005-0000-0000-000038410000}"/>
    <cellStyle name="Normal 3 2 31 15" xfId="27776" xr:uid="{00000000-0005-0000-0000-000039410000}"/>
    <cellStyle name="Normal 3 2 31 2" xfId="10235" xr:uid="{00000000-0005-0000-0000-00003A410000}"/>
    <cellStyle name="Normal 3 2 31 2 2" xfId="27782" xr:uid="{00000000-0005-0000-0000-00003B410000}"/>
    <cellStyle name="Normal 3 2 31 3" xfId="10236" xr:uid="{00000000-0005-0000-0000-00003C410000}"/>
    <cellStyle name="Normal 3 2 31 3 2" xfId="27783" xr:uid="{00000000-0005-0000-0000-00003D410000}"/>
    <cellStyle name="Normal 3 2 31 4" xfId="10237" xr:uid="{00000000-0005-0000-0000-00003E410000}"/>
    <cellStyle name="Normal 3 2 31 4 2" xfId="27784" xr:uid="{00000000-0005-0000-0000-00003F410000}"/>
    <cellStyle name="Normal 3 2 31 5" xfId="10238" xr:uid="{00000000-0005-0000-0000-000040410000}"/>
    <cellStyle name="Normal 3 2 31 5 2" xfId="27785" xr:uid="{00000000-0005-0000-0000-000041410000}"/>
    <cellStyle name="Normal 3 2 31 6" xfId="10239" xr:uid="{00000000-0005-0000-0000-000042410000}"/>
    <cellStyle name="Normal 3 2 31 6 2" xfId="27786" xr:uid="{00000000-0005-0000-0000-000043410000}"/>
    <cellStyle name="Normal 3 2 31 7" xfId="10240" xr:uid="{00000000-0005-0000-0000-000044410000}"/>
    <cellStyle name="Normal 3 2 31 7 2" xfId="27787" xr:uid="{00000000-0005-0000-0000-000045410000}"/>
    <cellStyle name="Normal 3 2 31 8" xfId="10241" xr:uid="{00000000-0005-0000-0000-000046410000}"/>
    <cellStyle name="Normal 3 2 31 8 2" xfId="27788" xr:uid="{00000000-0005-0000-0000-000047410000}"/>
    <cellStyle name="Normal 3 2 31 9" xfId="10242" xr:uid="{00000000-0005-0000-0000-000048410000}"/>
    <cellStyle name="Normal 3 2 31 9 2" xfId="27789" xr:uid="{00000000-0005-0000-0000-000049410000}"/>
    <cellStyle name="Normal 3 2 32" xfId="10243" xr:uid="{00000000-0005-0000-0000-00004A410000}"/>
    <cellStyle name="Normal 3 2 32 10" xfId="10244" xr:uid="{00000000-0005-0000-0000-00004B410000}"/>
    <cellStyle name="Normal 3 2 32 10 2" xfId="27791" xr:uid="{00000000-0005-0000-0000-00004C410000}"/>
    <cellStyle name="Normal 3 2 32 11" xfId="10245" xr:uid="{00000000-0005-0000-0000-00004D410000}"/>
    <cellStyle name="Normal 3 2 32 11 2" xfId="27792" xr:uid="{00000000-0005-0000-0000-00004E410000}"/>
    <cellStyle name="Normal 3 2 32 12" xfId="10246" xr:uid="{00000000-0005-0000-0000-00004F410000}"/>
    <cellStyle name="Normal 3 2 32 12 2" xfId="27793" xr:uid="{00000000-0005-0000-0000-000050410000}"/>
    <cellStyle name="Normal 3 2 32 13" xfId="10247" xr:uid="{00000000-0005-0000-0000-000051410000}"/>
    <cellStyle name="Normal 3 2 32 13 2" xfId="27794" xr:uid="{00000000-0005-0000-0000-000052410000}"/>
    <cellStyle name="Normal 3 2 32 14" xfId="10248" xr:uid="{00000000-0005-0000-0000-000053410000}"/>
    <cellStyle name="Normal 3 2 32 14 2" xfId="27795" xr:uid="{00000000-0005-0000-0000-000054410000}"/>
    <cellStyle name="Normal 3 2 32 15" xfId="27790" xr:uid="{00000000-0005-0000-0000-000055410000}"/>
    <cellStyle name="Normal 3 2 32 2" xfId="10249" xr:uid="{00000000-0005-0000-0000-000056410000}"/>
    <cellStyle name="Normal 3 2 32 2 2" xfId="27796" xr:uid="{00000000-0005-0000-0000-000057410000}"/>
    <cellStyle name="Normal 3 2 32 3" xfId="10250" xr:uid="{00000000-0005-0000-0000-000058410000}"/>
    <cellStyle name="Normal 3 2 32 3 2" xfId="27797" xr:uid="{00000000-0005-0000-0000-000059410000}"/>
    <cellStyle name="Normal 3 2 32 4" xfId="10251" xr:uid="{00000000-0005-0000-0000-00005A410000}"/>
    <cellStyle name="Normal 3 2 32 4 2" xfId="27798" xr:uid="{00000000-0005-0000-0000-00005B410000}"/>
    <cellStyle name="Normal 3 2 32 5" xfId="10252" xr:uid="{00000000-0005-0000-0000-00005C410000}"/>
    <cellStyle name="Normal 3 2 32 5 2" xfId="27799" xr:uid="{00000000-0005-0000-0000-00005D410000}"/>
    <cellStyle name="Normal 3 2 32 6" xfId="10253" xr:uid="{00000000-0005-0000-0000-00005E410000}"/>
    <cellStyle name="Normal 3 2 32 6 2" xfId="27800" xr:uid="{00000000-0005-0000-0000-00005F410000}"/>
    <cellStyle name="Normal 3 2 32 7" xfId="10254" xr:uid="{00000000-0005-0000-0000-000060410000}"/>
    <cellStyle name="Normal 3 2 32 7 2" xfId="27801" xr:uid="{00000000-0005-0000-0000-000061410000}"/>
    <cellStyle name="Normal 3 2 32 8" xfId="10255" xr:uid="{00000000-0005-0000-0000-000062410000}"/>
    <cellStyle name="Normal 3 2 32 8 2" xfId="27802" xr:uid="{00000000-0005-0000-0000-000063410000}"/>
    <cellStyle name="Normal 3 2 32 9" xfId="10256" xr:uid="{00000000-0005-0000-0000-000064410000}"/>
    <cellStyle name="Normal 3 2 32 9 2" xfId="27803" xr:uid="{00000000-0005-0000-0000-000065410000}"/>
    <cellStyle name="Normal 3 2 33" xfId="10257" xr:uid="{00000000-0005-0000-0000-000066410000}"/>
    <cellStyle name="Normal 3 2 33 10" xfId="10258" xr:uid="{00000000-0005-0000-0000-000067410000}"/>
    <cellStyle name="Normal 3 2 33 10 2" xfId="27805" xr:uid="{00000000-0005-0000-0000-000068410000}"/>
    <cellStyle name="Normal 3 2 33 11" xfId="10259" xr:uid="{00000000-0005-0000-0000-000069410000}"/>
    <cellStyle name="Normal 3 2 33 11 2" xfId="27806" xr:uid="{00000000-0005-0000-0000-00006A410000}"/>
    <cellStyle name="Normal 3 2 33 12" xfId="10260" xr:uid="{00000000-0005-0000-0000-00006B410000}"/>
    <cellStyle name="Normal 3 2 33 12 2" xfId="27807" xr:uid="{00000000-0005-0000-0000-00006C410000}"/>
    <cellStyle name="Normal 3 2 33 13" xfId="10261" xr:uid="{00000000-0005-0000-0000-00006D410000}"/>
    <cellStyle name="Normal 3 2 33 13 2" xfId="27808" xr:uid="{00000000-0005-0000-0000-00006E410000}"/>
    <cellStyle name="Normal 3 2 33 14" xfId="10262" xr:uid="{00000000-0005-0000-0000-00006F410000}"/>
    <cellStyle name="Normal 3 2 33 14 2" xfId="27809" xr:uid="{00000000-0005-0000-0000-000070410000}"/>
    <cellStyle name="Normal 3 2 33 15" xfId="27804" xr:uid="{00000000-0005-0000-0000-000071410000}"/>
    <cellStyle name="Normal 3 2 33 2" xfId="10263" xr:uid="{00000000-0005-0000-0000-000072410000}"/>
    <cellStyle name="Normal 3 2 33 2 2" xfId="27810" xr:uid="{00000000-0005-0000-0000-000073410000}"/>
    <cellStyle name="Normal 3 2 33 3" xfId="10264" xr:uid="{00000000-0005-0000-0000-000074410000}"/>
    <cellStyle name="Normal 3 2 33 3 2" xfId="27811" xr:uid="{00000000-0005-0000-0000-000075410000}"/>
    <cellStyle name="Normal 3 2 33 4" xfId="10265" xr:uid="{00000000-0005-0000-0000-000076410000}"/>
    <cellStyle name="Normal 3 2 33 4 2" xfId="27812" xr:uid="{00000000-0005-0000-0000-000077410000}"/>
    <cellStyle name="Normal 3 2 33 5" xfId="10266" xr:uid="{00000000-0005-0000-0000-000078410000}"/>
    <cellStyle name="Normal 3 2 33 5 2" xfId="27813" xr:uid="{00000000-0005-0000-0000-000079410000}"/>
    <cellStyle name="Normal 3 2 33 6" xfId="10267" xr:uid="{00000000-0005-0000-0000-00007A410000}"/>
    <cellStyle name="Normal 3 2 33 6 2" xfId="27814" xr:uid="{00000000-0005-0000-0000-00007B410000}"/>
    <cellStyle name="Normal 3 2 33 7" xfId="10268" xr:uid="{00000000-0005-0000-0000-00007C410000}"/>
    <cellStyle name="Normal 3 2 33 7 2" xfId="27815" xr:uid="{00000000-0005-0000-0000-00007D410000}"/>
    <cellStyle name="Normal 3 2 33 8" xfId="10269" xr:uid="{00000000-0005-0000-0000-00007E410000}"/>
    <cellStyle name="Normal 3 2 33 8 2" xfId="27816" xr:uid="{00000000-0005-0000-0000-00007F410000}"/>
    <cellStyle name="Normal 3 2 33 9" xfId="10270" xr:uid="{00000000-0005-0000-0000-000080410000}"/>
    <cellStyle name="Normal 3 2 33 9 2" xfId="27817" xr:uid="{00000000-0005-0000-0000-000081410000}"/>
    <cellStyle name="Normal 3 2 34" xfId="10271" xr:uid="{00000000-0005-0000-0000-000082410000}"/>
    <cellStyle name="Normal 3 2 35" xfId="10272" xr:uid="{00000000-0005-0000-0000-000083410000}"/>
    <cellStyle name="Normal 3 2 36" xfId="10273" xr:uid="{00000000-0005-0000-0000-000084410000}"/>
    <cellStyle name="Normal 3 2 36 10" xfId="10274" xr:uid="{00000000-0005-0000-0000-000085410000}"/>
    <cellStyle name="Normal 3 2 36 10 2" xfId="27819" xr:uid="{00000000-0005-0000-0000-000086410000}"/>
    <cellStyle name="Normal 3 2 36 11" xfId="10275" xr:uid="{00000000-0005-0000-0000-000087410000}"/>
    <cellStyle name="Normal 3 2 36 11 2" xfId="27820" xr:uid="{00000000-0005-0000-0000-000088410000}"/>
    <cellStyle name="Normal 3 2 36 12" xfId="10276" xr:uid="{00000000-0005-0000-0000-000089410000}"/>
    <cellStyle name="Normal 3 2 36 12 2" xfId="27821" xr:uid="{00000000-0005-0000-0000-00008A410000}"/>
    <cellStyle name="Normal 3 2 36 13" xfId="10277" xr:uid="{00000000-0005-0000-0000-00008B410000}"/>
    <cellStyle name="Normal 3 2 36 13 2" xfId="27822" xr:uid="{00000000-0005-0000-0000-00008C410000}"/>
    <cellStyle name="Normal 3 2 36 14" xfId="10278" xr:uid="{00000000-0005-0000-0000-00008D410000}"/>
    <cellStyle name="Normal 3 2 36 14 2" xfId="27823" xr:uid="{00000000-0005-0000-0000-00008E410000}"/>
    <cellStyle name="Normal 3 2 36 15" xfId="27818" xr:uid="{00000000-0005-0000-0000-00008F410000}"/>
    <cellStyle name="Normal 3 2 36 2" xfId="10279" xr:uid="{00000000-0005-0000-0000-000090410000}"/>
    <cellStyle name="Normal 3 2 36 2 2" xfId="27824" xr:uid="{00000000-0005-0000-0000-000091410000}"/>
    <cellStyle name="Normal 3 2 36 3" xfId="10280" xr:uid="{00000000-0005-0000-0000-000092410000}"/>
    <cellStyle name="Normal 3 2 36 3 2" xfId="27825" xr:uid="{00000000-0005-0000-0000-000093410000}"/>
    <cellStyle name="Normal 3 2 36 4" xfId="10281" xr:uid="{00000000-0005-0000-0000-000094410000}"/>
    <cellStyle name="Normal 3 2 36 4 2" xfId="27826" xr:uid="{00000000-0005-0000-0000-000095410000}"/>
    <cellStyle name="Normal 3 2 36 5" xfId="10282" xr:uid="{00000000-0005-0000-0000-000096410000}"/>
    <cellStyle name="Normal 3 2 36 5 2" xfId="27827" xr:uid="{00000000-0005-0000-0000-000097410000}"/>
    <cellStyle name="Normal 3 2 36 6" xfId="10283" xr:uid="{00000000-0005-0000-0000-000098410000}"/>
    <cellStyle name="Normal 3 2 36 6 2" xfId="27828" xr:uid="{00000000-0005-0000-0000-000099410000}"/>
    <cellStyle name="Normal 3 2 36 7" xfId="10284" xr:uid="{00000000-0005-0000-0000-00009A410000}"/>
    <cellStyle name="Normal 3 2 36 7 2" xfId="27829" xr:uid="{00000000-0005-0000-0000-00009B410000}"/>
    <cellStyle name="Normal 3 2 36 8" xfId="10285" xr:uid="{00000000-0005-0000-0000-00009C410000}"/>
    <cellStyle name="Normal 3 2 36 8 2" xfId="27830" xr:uid="{00000000-0005-0000-0000-00009D410000}"/>
    <cellStyle name="Normal 3 2 36 9" xfId="10286" xr:uid="{00000000-0005-0000-0000-00009E410000}"/>
    <cellStyle name="Normal 3 2 36 9 2" xfId="27831" xr:uid="{00000000-0005-0000-0000-00009F410000}"/>
    <cellStyle name="Normal 3 2 37" xfId="10287" xr:uid="{00000000-0005-0000-0000-0000A0410000}"/>
    <cellStyle name="Normal 3 2 37 10" xfId="10288" xr:uid="{00000000-0005-0000-0000-0000A1410000}"/>
    <cellStyle name="Normal 3 2 37 10 2" xfId="27833" xr:uid="{00000000-0005-0000-0000-0000A2410000}"/>
    <cellStyle name="Normal 3 2 37 11" xfId="10289" xr:uid="{00000000-0005-0000-0000-0000A3410000}"/>
    <cellStyle name="Normal 3 2 37 11 2" xfId="27834" xr:uid="{00000000-0005-0000-0000-0000A4410000}"/>
    <cellStyle name="Normal 3 2 37 12" xfId="10290" xr:uid="{00000000-0005-0000-0000-0000A5410000}"/>
    <cellStyle name="Normal 3 2 37 12 2" xfId="27835" xr:uid="{00000000-0005-0000-0000-0000A6410000}"/>
    <cellStyle name="Normal 3 2 37 13" xfId="10291" xr:uid="{00000000-0005-0000-0000-0000A7410000}"/>
    <cellStyle name="Normal 3 2 37 13 2" xfId="27836" xr:uid="{00000000-0005-0000-0000-0000A8410000}"/>
    <cellStyle name="Normal 3 2 37 14" xfId="10292" xr:uid="{00000000-0005-0000-0000-0000A9410000}"/>
    <cellStyle name="Normal 3 2 37 14 2" xfId="27837" xr:uid="{00000000-0005-0000-0000-0000AA410000}"/>
    <cellStyle name="Normal 3 2 37 15" xfId="27832" xr:uid="{00000000-0005-0000-0000-0000AB410000}"/>
    <cellStyle name="Normal 3 2 37 2" xfId="10293" xr:uid="{00000000-0005-0000-0000-0000AC410000}"/>
    <cellStyle name="Normal 3 2 37 2 2" xfId="27838" xr:uid="{00000000-0005-0000-0000-0000AD410000}"/>
    <cellStyle name="Normal 3 2 37 3" xfId="10294" xr:uid="{00000000-0005-0000-0000-0000AE410000}"/>
    <cellStyle name="Normal 3 2 37 3 2" xfId="27839" xr:uid="{00000000-0005-0000-0000-0000AF410000}"/>
    <cellStyle name="Normal 3 2 37 4" xfId="10295" xr:uid="{00000000-0005-0000-0000-0000B0410000}"/>
    <cellStyle name="Normal 3 2 37 4 2" xfId="27840" xr:uid="{00000000-0005-0000-0000-0000B1410000}"/>
    <cellStyle name="Normal 3 2 37 5" xfId="10296" xr:uid="{00000000-0005-0000-0000-0000B2410000}"/>
    <cellStyle name="Normal 3 2 37 5 2" xfId="27841" xr:uid="{00000000-0005-0000-0000-0000B3410000}"/>
    <cellStyle name="Normal 3 2 37 6" xfId="10297" xr:uid="{00000000-0005-0000-0000-0000B4410000}"/>
    <cellStyle name="Normal 3 2 37 6 2" xfId="27842" xr:uid="{00000000-0005-0000-0000-0000B5410000}"/>
    <cellStyle name="Normal 3 2 37 7" xfId="10298" xr:uid="{00000000-0005-0000-0000-0000B6410000}"/>
    <cellStyle name="Normal 3 2 37 7 2" xfId="27843" xr:uid="{00000000-0005-0000-0000-0000B7410000}"/>
    <cellStyle name="Normal 3 2 37 8" xfId="10299" xr:uid="{00000000-0005-0000-0000-0000B8410000}"/>
    <cellStyle name="Normal 3 2 37 8 2" xfId="27844" xr:uid="{00000000-0005-0000-0000-0000B9410000}"/>
    <cellStyle name="Normal 3 2 37 9" xfId="10300" xr:uid="{00000000-0005-0000-0000-0000BA410000}"/>
    <cellStyle name="Normal 3 2 37 9 2" xfId="27845" xr:uid="{00000000-0005-0000-0000-0000BB410000}"/>
    <cellStyle name="Normal 3 2 38" xfId="37667" xr:uid="{00000000-0005-0000-0000-0000BC410000}"/>
    <cellStyle name="Normal 3 2 4" xfId="56" xr:uid="{00000000-0005-0000-0000-0000BD410000}"/>
    <cellStyle name="Normal 3 2 4 2" xfId="37670" xr:uid="{00000000-0005-0000-0000-0000BE410000}"/>
    <cellStyle name="Normal 3 2 4 3" xfId="27846" xr:uid="{00000000-0005-0000-0000-0000BF410000}"/>
    <cellStyle name="Normal 3 2 5" xfId="57" xr:uid="{00000000-0005-0000-0000-0000C0410000}"/>
    <cellStyle name="Normal 3 2 5 2" xfId="37671" xr:uid="{00000000-0005-0000-0000-0000C1410000}"/>
    <cellStyle name="Normal 3 2 5 3" xfId="27847" xr:uid="{00000000-0005-0000-0000-0000C2410000}"/>
    <cellStyle name="Normal 3 2 6" xfId="58" xr:uid="{00000000-0005-0000-0000-0000C3410000}"/>
    <cellStyle name="Normal 3 2 6 2" xfId="37672" xr:uid="{00000000-0005-0000-0000-0000C4410000}"/>
    <cellStyle name="Normal 3 2 6 3" xfId="27848" xr:uid="{00000000-0005-0000-0000-0000C5410000}"/>
    <cellStyle name="Normal 3 2 7" xfId="59" xr:uid="{00000000-0005-0000-0000-0000C6410000}"/>
    <cellStyle name="Normal 3 2 7 2" xfId="37673" xr:uid="{00000000-0005-0000-0000-0000C7410000}"/>
    <cellStyle name="Normal 3 2 7 3" xfId="27849" xr:uid="{00000000-0005-0000-0000-0000C8410000}"/>
    <cellStyle name="Normal 3 2 8" xfId="60" xr:uid="{00000000-0005-0000-0000-0000C9410000}"/>
    <cellStyle name="Normal 3 2 8 2" xfId="37674" xr:uid="{00000000-0005-0000-0000-0000CA410000}"/>
    <cellStyle name="Normal 3 2 8 3" xfId="27850" xr:uid="{00000000-0005-0000-0000-0000CB410000}"/>
    <cellStyle name="Normal 3 2 9" xfId="61" xr:uid="{00000000-0005-0000-0000-0000CC410000}"/>
    <cellStyle name="Normal 3 2 9 2" xfId="37675" xr:uid="{00000000-0005-0000-0000-0000CD410000}"/>
    <cellStyle name="Normal 3 2 9 3" xfId="27851" xr:uid="{00000000-0005-0000-0000-0000CE410000}"/>
    <cellStyle name="Normal 3 20" xfId="10301" xr:uid="{00000000-0005-0000-0000-0000CF410000}"/>
    <cellStyle name="Normal 3 20 10" xfId="10302" xr:uid="{00000000-0005-0000-0000-0000D0410000}"/>
    <cellStyle name="Normal 3 20 10 10" xfId="10303" xr:uid="{00000000-0005-0000-0000-0000D1410000}"/>
    <cellStyle name="Normal 3 20 10 10 2" xfId="27854" xr:uid="{00000000-0005-0000-0000-0000D2410000}"/>
    <cellStyle name="Normal 3 20 10 11" xfId="10304" xr:uid="{00000000-0005-0000-0000-0000D3410000}"/>
    <cellStyle name="Normal 3 20 10 11 2" xfId="27855" xr:uid="{00000000-0005-0000-0000-0000D4410000}"/>
    <cellStyle name="Normal 3 20 10 12" xfId="10305" xr:uid="{00000000-0005-0000-0000-0000D5410000}"/>
    <cellStyle name="Normal 3 20 10 12 2" xfId="27856" xr:uid="{00000000-0005-0000-0000-0000D6410000}"/>
    <cellStyle name="Normal 3 20 10 13" xfId="10306" xr:uid="{00000000-0005-0000-0000-0000D7410000}"/>
    <cellStyle name="Normal 3 20 10 13 2" xfId="27857" xr:uid="{00000000-0005-0000-0000-0000D8410000}"/>
    <cellStyle name="Normal 3 20 10 14" xfId="10307" xr:uid="{00000000-0005-0000-0000-0000D9410000}"/>
    <cellStyle name="Normal 3 20 10 14 2" xfId="27858" xr:uid="{00000000-0005-0000-0000-0000DA410000}"/>
    <cellStyle name="Normal 3 20 10 15" xfId="27853" xr:uid="{00000000-0005-0000-0000-0000DB410000}"/>
    <cellStyle name="Normal 3 20 10 2" xfId="10308" xr:uid="{00000000-0005-0000-0000-0000DC410000}"/>
    <cellStyle name="Normal 3 20 10 2 2" xfId="27859" xr:uid="{00000000-0005-0000-0000-0000DD410000}"/>
    <cellStyle name="Normal 3 20 10 3" xfId="10309" xr:uid="{00000000-0005-0000-0000-0000DE410000}"/>
    <cellStyle name="Normal 3 20 10 3 2" xfId="27860" xr:uid="{00000000-0005-0000-0000-0000DF410000}"/>
    <cellStyle name="Normal 3 20 10 4" xfId="10310" xr:uid="{00000000-0005-0000-0000-0000E0410000}"/>
    <cellStyle name="Normal 3 20 10 4 2" xfId="27861" xr:uid="{00000000-0005-0000-0000-0000E1410000}"/>
    <cellStyle name="Normal 3 20 10 5" xfId="10311" xr:uid="{00000000-0005-0000-0000-0000E2410000}"/>
    <cellStyle name="Normal 3 20 10 5 2" xfId="27862" xr:uid="{00000000-0005-0000-0000-0000E3410000}"/>
    <cellStyle name="Normal 3 20 10 6" xfId="10312" xr:uid="{00000000-0005-0000-0000-0000E4410000}"/>
    <cellStyle name="Normal 3 20 10 6 2" xfId="27863" xr:uid="{00000000-0005-0000-0000-0000E5410000}"/>
    <cellStyle name="Normal 3 20 10 7" xfId="10313" xr:uid="{00000000-0005-0000-0000-0000E6410000}"/>
    <cellStyle name="Normal 3 20 10 7 2" xfId="27864" xr:uid="{00000000-0005-0000-0000-0000E7410000}"/>
    <cellStyle name="Normal 3 20 10 8" xfId="10314" xr:uid="{00000000-0005-0000-0000-0000E8410000}"/>
    <cellStyle name="Normal 3 20 10 8 2" xfId="27865" xr:uid="{00000000-0005-0000-0000-0000E9410000}"/>
    <cellStyle name="Normal 3 20 10 9" xfId="10315" xr:uid="{00000000-0005-0000-0000-0000EA410000}"/>
    <cellStyle name="Normal 3 20 10 9 2" xfId="27866" xr:uid="{00000000-0005-0000-0000-0000EB410000}"/>
    <cellStyle name="Normal 3 20 11" xfId="10316" xr:uid="{00000000-0005-0000-0000-0000EC410000}"/>
    <cellStyle name="Normal 3 20 11 10" xfId="10317" xr:uid="{00000000-0005-0000-0000-0000ED410000}"/>
    <cellStyle name="Normal 3 20 11 10 2" xfId="27868" xr:uid="{00000000-0005-0000-0000-0000EE410000}"/>
    <cellStyle name="Normal 3 20 11 11" xfId="10318" xr:uid="{00000000-0005-0000-0000-0000EF410000}"/>
    <cellStyle name="Normal 3 20 11 11 2" xfId="27869" xr:uid="{00000000-0005-0000-0000-0000F0410000}"/>
    <cellStyle name="Normal 3 20 11 12" xfId="10319" xr:uid="{00000000-0005-0000-0000-0000F1410000}"/>
    <cellStyle name="Normal 3 20 11 12 2" xfId="27870" xr:uid="{00000000-0005-0000-0000-0000F2410000}"/>
    <cellStyle name="Normal 3 20 11 13" xfId="10320" xr:uid="{00000000-0005-0000-0000-0000F3410000}"/>
    <cellStyle name="Normal 3 20 11 13 2" xfId="27871" xr:uid="{00000000-0005-0000-0000-0000F4410000}"/>
    <cellStyle name="Normal 3 20 11 14" xfId="10321" xr:uid="{00000000-0005-0000-0000-0000F5410000}"/>
    <cellStyle name="Normal 3 20 11 14 2" xfId="27872" xr:uid="{00000000-0005-0000-0000-0000F6410000}"/>
    <cellStyle name="Normal 3 20 11 15" xfId="27867" xr:uid="{00000000-0005-0000-0000-0000F7410000}"/>
    <cellStyle name="Normal 3 20 11 2" xfId="10322" xr:uid="{00000000-0005-0000-0000-0000F8410000}"/>
    <cellStyle name="Normal 3 20 11 2 2" xfId="27873" xr:uid="{00000000-0005-0000-0000-0000F9410000}"/>
    <cellStyle name="Normal 3 20 11 3" xfId="10323" xr:uid="{00000000-0005-0000-0000-0000FA410000}"/>
    <cellStyle name="Normal 3 20 11 3 2" xfId="27874" xr:uid="{00000000-0005-0000-0000-0000FB410000}"/>
    <cellStyle name="Normal 3 20 11 4" xfId="10324" xr:uid="{00000000-0005-0000-0000-0000FC410000}"/>
    <cellStyle name="Normal 3 20 11 4 2" xfId="27875" xr:uid="{00000000-0005-0000-0000-0000FD410000}"/>
    <cellStyle name="Normal 3 20 11 5" xfId="10325" xr:uid="{00000000-0005-0000-0000-0000FE410000}"/>
    <cellStyle name="Normal 3 20 11 5 2" xfId="27876" xr:uid="{00000000-0005-0000-0000-0000FF410000}"/>
    <cellStyle name="Normal 3 20 11 6" xfId="10326" xr:uid="{00000000-0005-0000-0000-000000420000}"/>
    <cellStyle name="Normal 3 20 11 6 2" xfId="27877" xr:uid="{00000000-0005-0000-0000-000001420000}"/>
    <cellStyle name="Normal 3 20 11 7" xfId="10327" xr:uid="{00000000-0005-0000-0000-000002420000}"/>
    <cellStyle name="Normal 3 20 11 7 2" xfId="27878" xr:uid="{00000000-0005-0000-0000-000003420000}"/>
    <cellStyle name="Normal 3 20 11 8" xfId="10328" xr:uid="{00000000-0005-0000-0000-000004420000}"/>
    <cellStyle name="Normal 3 20 11 8 2" xfId="27879" xr:uid="{00000000-0005-0000-0000-000005420000}"/>
    <cellStyle name="Normal 3 20 11 9" xfId="10329" xr:uid="{00000000-0005-0000-0000-000006420000}"/>
    <cellStyle name="Normal 3 20 11 9 2" xfId="27880" xr:uid="{00000000-0005-0000-0000-000007420000}"/>
    <cellStyle name="Normal 3 20 12" xfId="10330" xr:uid="{00000000-0005-0000-0000-000008420000}"/>
    <cellStyle name="Normal 3 20 12 10" xfId="10331" xr:uid="{00000000-0005-0000-0000-000009420000}"/>
    <cellStyle name="Normal 3 20 12 10 2" xfId="27882" xr:uid="{00000000-0005-0000-0000-00000A420000}"/>
    <cellStyle name="Normal 3 20 12 11" xfId="10332" xr:uid="{00000000-0005-0000-0000-00000B420000}"/>
    <cellStyle name="Normal 3 20 12 11 2" xfId="27883" xr:uid="{00000000-0005-0000-0000-00000C420000}"/>
    <cellStyle name="Normal 3 20 12 12" xfId="10333" xr:uid="{00000000-0005-0000-0000-00000D420000}"/>
    <cellStyle name="Normal 3 20 12 12 2" xfId="27884" xr:uid="{00000000-0005-0000-0000-00000E420000}"/>
    <cellStyle name="Normal 3 20 12 13" xfId="10334" xr:uid="{00000000-0005-0000-0000-00000F420000}"/>
    <cellStyle name="Normal 3 20 12 13 2" xfId="27885" xr:uid="{00000000-0005-0000-0000-000010420000}"/>
    <cellStyle name="Normal 3 20 12 14" xfId="10335" xr:uid="{00000000-0005-0000-0000-000011420000}"/>
    <cellStyle name="Normal 3 20 12 14 2" xfId="27886" xr:uid="{00000000-0005-0000-0000-000012420000}"/>
    <cellStyle name="Normal 3 20 12 15" xfId="27881" xr:uid="{00000000-0005-0000-0000-000013420000}"/>
    <cellStyle name="Normal 3 20 12 2" xfId="10336" xr:uid="{00000000-0005-0000-0000-000014420000}"/>
    <cellStyle name="Normal 3 20 12 2 2" xfId="27887" xr:uid="{00000000-0005-0000-0000-000015420000}"/>
    <cellStyle name="Normal 3 20 12 3" xfId="10337" xr:uid="{00000000-0005-0000-0000-000016420000}"/>
    <cellStyle name="Normal 3 20 12 3 2" xfId="27888" xr:uid="{00000000-0005-0000-0000-000017420000}"/>
    <cellStyle name="Normal 3 20 12 4" xfId="10338" xr:uid="{00000000-0005-0000-0000-000018420000}"/>
    <cellStyle name="Normal 3 20 12 4 2" xfId="27889" xr:uid="{00000000-0005-0000-0000-000019420000}"/>
    <cellStyle name="Normal 3 20 12 5" xfId="10339" xr:uid="{00000000-0005-0000-0000-00001A420000}"/>
    <cellStyle name="Normal 3 20 12 5 2" xfId="27890" xr:uid="{00000000-0005-0000-0000-00001B420000}"/>
    <cellStyle name="Normal 3 20 12 6" xfId="10340" xr:uid="{00000000-0005-0000-0000-00001C420000}"/>
    <cellStyle name="Normal 3 20 12 6 2" xfId="27891" xr:uid="{00000000-0005-0000-0000-00001D420000}"/>
    <cellStyle name="Normal 3 20 12 7" xfId="10341" xr:uid="{00000000-0005-0000-0000-00001E420000}"/>
    <cellStyle name="Normal 3 20 12 7 2" xfId="27892" xr:uid="{00000000-0005-0000-0000-00001F420000}"/>
    <cellStyle name="Normal 3 20 12 8" xfId="10342" xr:uid="{00000000-0005-0000-0000-000020420000}"/>
    <cellStyle name="Normal 3 20 12 8 2" xfId="27893" xr:uid="{00000000-0005-0000-0000-000021420000}"/>
    <cellStyle name="Normal 3 20 12 9" xfId="10343" xr:uid="{00000000-0005-0000-0000-000022420000}"/>
    <cellStyle name="Normal 3 20 12 9 2" xfId="27894" xr:uid="{00000000-0005-0000-0000-000023420000}"/>
    <cellStyle name="Normal 3 20 13" xfId="10344" xr:uid="{00000000-0005-0000-0000-000024420000}"/>
    <cellStyle name="Normal 3 20 13 10" xfId="10345" xr:uid="{00000000-0005-0000-0000-000025420000}"/>
    <cellStyle name="Normal 3 20 13 10 2" xfId="27896" xr:uid="{00000000-0005-0000-0000-000026420000}"/>
    <cellStyle name="Normal 3 20 13 11" xfId="10346" xr:uid="{00000000-0005-0000-0000-000027420000}"/>
    <cellStyle name="Normal 3 20 13 11 2" xfId="27897" xr:uid="{00000000-0005-0000-0000-000028420000}"/>
    <cellStyle name="Normal 3 20 13 12" xfId="10347" xr:uid="{00000000-0005-0000-0000-000029420000}"/>
    <cellStyle name="Normal 3 20 13 12 2" xfId="27898" xr:uid="{00000000-0005-0000-0000-00002A420000}"/>
    <cellStyle name="Normal 3 20 13 13" xfId="10348" xr:uid="{00000000-0005-0000-0000-00002B420000}"/>
    <cellStyle name="Normal 3 20 13 13 2" xfId="27899" xr:uid="{00000000-0005-0000-0000-00002C420000}"/>
    <cellStyle name="Normal 3 20 13 14" xfId="10349" xr:uid="{00000000-0005-0000-0000-00002D420000}"/>
    <cellStyle name="Normal 3 20 13 14 2" xfId="27900" xr:uid="{00000000-0005-0000-0000-00002E420000}"/>
    <cellStyle name="Normal 3 20 13 15" xfId="27895" xr:uid="{00000000-0005-0000-0000-00002F420000}"/>
    <cellStyle name="Normal 3 20 13 2" xfId="10350" xr:uid="{00000000-0005-0000-0000-000030420000}"/>
    <cellStyle name="Normal 3 20 13 2 2" xfId="27901" xr:uid="{00000000-0005-0000-0000-000031420000}"/>
    <cellStyle name="Normal 3 20 13 3" xfId="10351" xr:uid="{00000000-0005-0000-0000-000032420000}"/>
    <cellStyle name="Normal 3 20 13 3 2" xfId="27902" xr:uid="{00000000-0005-0000-0000-000033420000}"/>
    <cellStyle name="Normal 3 20 13 4" xfId="10352" xr:uid="{00000000-0005-0000-0000-000034420000}"/>
    <cellStyle name="Normal 3 20 13 4 2" xfId="27903" xr:uid="{00000000-0005-0000-0000-000035420000}"/>
    <cellStyle name="Normal 3 20 13 5" xfId="10353" xr:uid="{00000000-0005-0000-0000-000036420000}"/>
    <cellStyle name="Normal 3 20 13 5 2" xfId="27904" xr:uid="{00000000-0005-0000-0000-000037420000}"/>
    <cellStyle name="Normal 3 20 13 6" xfId="10354" xr:uid="{00000000-0005-0000-0000-000038420000}"/>
    <cellStyle name="Normal 3 20 13 6 2" xfId="27905" xr:uid="{00000000-0005-0000-0000-000039420000}"/>
    <cellStyle name="Normal 3 20 13 7" xfId="10355" xr:uid="{00000000-0005-0000-0000-00003A420000}"/>
    <cellStyle name="Normal 3 20 13 7 2" xfId="27906" xr:uid="{00000000-0005-0000-0000-00003B420000}"/>
    <cellStyle name="Normal 3 20 13 8" xfId="10356" xr:uid="{00000000-0005-0000-0000-00003C420000}"/>
    <cellStyle name="Normal 3 20 13 8 2" xfId="27907" xr:uid="{00000000-0005-0000-0000-00003D420000}"/>
    <cellStyle name="Normal 3 20 13 9" xfId="10357" xr:uid="{00000000-0005-0000-0000-00003E420000}"/>
    <cellStyle name="Normal 3 20 13 9 2" xfId="27908" xr:uid="{00000000-0005-0000-0000-00003F420000}"/>
    <cellStyle name="Normal 3 20 14" xfId="10358" xr:uid="{00000000-0005-0000-0000-000040420000}"/>
    <cellStyle name="Normal 3 20 14 10" xfId="10359" xr:uid="{00000000-0005-0000-0000-000041420000}"/>
    <cellStyle name="Normal 3 20 14 10 2" xfId="27910" xr:uid="{00000000-0005-0000-0000-000042420000}"/>
    <cellStyle name="Normal 3 20 14 11" xfId="10360" xr:uid="{00000000-0005-0000-0000-000043420000}"/>
    <cellStyle name="Normal 3 20 14 11 2" xfId="27911" xr:uid="{00000000-0005-0000-0000-000044420000}"/>
    <cellStyle name="Normal 3 20 14 12" xfId="10361" xr:uid="{00000000-0005-0000-0000-000045420000}"/>
    <cellStyle name="Normal 3 20 14 12 2" xfId="27912" xr:uid="{00000000-0005-0000-0000-000046420000}"/>
    <cellStyle name="Normal 3 20 14 13" xfId="10362" xr:uid="{00000000-0005-0000-0000-000047420000}"/>
    <cellStyle name="Normal 3 20 14 13 2" xfId="27913" xr:uid="{00000000-0005-0000-0000-000048420000}"/>
    <cellStyle name="Normal 3 20 14 14" xfId="10363" xr:uid="{00000000-0005-0000-0000-000049420000}"/>
    <cellStyle name="Normal 3 20 14 14 2" xfId="27914" xr:uid="{00000000-0005-0000-0000-00004A420000}"/>
    <cellStyle name="Normal 3 20 14 15" xfId="27909" xr:uid="{00000000-0005-0000-0000-00004B420000}"/>
    <cellStyle name="Normal 3 20 14 2" xfId="10364" xr:uid="{00000000-0005-0000-0000-00004C420000}"/>
    <cellStyle name="Normal 3 20 14 2 2" xfId="27915" xr:uid="{00000000-0005-0000-0000-00004D420000}"/>
    <cellStyle name="Normal 3 20 14 3" xfId="10365" xr:uid="{00000000-0005-0000-0000-00004E420000}"/>
    <cellStyle name="Normal 3 20 14 3 2" xfId="27916" xr:uid="{00000000-0005-0000-0000-00004F420000}"/>
    <cellStyle name="Normal 3 20 14 4" xfId="10366" xr:uid="{00000000-0005-0000-0000-000050420000}"/>
    <cellStyle name="Normal 3 20 14 4 2" xfId="27917" xr:uid="{00000000-0005-0000-0000-000051420000}"/>
    <cellStyle name="Normal 3 20 14 5" xfId="10367" xr:uid="{00000000-0005-0000-0000-000052420000}"/>
    <cellStyle name="Normal 3 20 14 5 2" xfId="27918" xr:uid="{00000000-0005-0000-0000-000053420000}"/>
    <cellStyle name="Normal 3 20 14 6" xfId="10368" xr:uid="{00000000-0005-0000-0000-000054420000}"/>
    <cellStyle name="Normal 3 20 14 6 2" xfId="27919" xr:uid="{00000000-0005-0000-0000-000055420000}"/>
    <cellStyle name="Normal 3 20 14 7" xfId="10369" xr:uid="{00000000-0005-0000-0000-000056420000}"/>
    <cellStyle name="Normal 3 20 14 7 2" xfId="27920" xr:uid="{00000000-0005-0000-0000-000057420000}"/>
    <cellStyle name="Normal 3 20 14 8" xfId="10370" xr:uid="{00000000-0005-0000-0000-000058420000}"/>
    <cellStyle name="Normal 3 20 14 8 2" xfId="27921" xr:uid="{00000000-0005-0000-0000-000059420000}"/>
    <cellStyle name="Normal 3 20 14 9" xfId="10371" xr:uid="{00000000-0005-0000-0000-00005A420000}"/>
    <cellStyle name="Normal 3 20 14 9 2" xfId="27922" xr:uid="{00000000-0005-0000-0000-00005B420000}"/>
    <cellStyle name="Normal 3 20 15" xfId="10372" xr:uid="{00000000-0005-0000-0000-00005C420000}"/>
    <cellStyle name="Normal 3 20 15 2" xfId="27923" xr:uid="{00000000-0005-0000-0000-00005D420000}"/>
    <cellStyle name="Normal 3 20 16" xfId="10373" xr:uid="{00000000-0005-0000-0000-00005E420000}"/>
    <cellStyle name="Normal 3 20 16 2" xfId="27924" xr:uid="{00000000-0005-0000-0000-00005F420000}"/>
    <cellStyle name="Normal 3 20 17" xfId="10374" xr:uid="{00000000-0005-0000-0000-000060420000}"/>
    <cellStyle name="Normal 3 20 17 2" xfId="27925" xr:uid="{00000000-0005-0000-0000-000061420000}"/>
    <cellStyle name="Normal 3 20 18" xfId="10375" xr:uid="{00000000-0005-0000-0000-000062420000}"/>
    <cellStyle name="Normal 3 20 18 2" xfId="27926" xr:uid="{00000000-0005-0000-0000-000063420000}"/>
    <cellStyle name="Normal 3 20 19" xfId="10376" xr:uid="{00000000-0005-0000-0000-000064420000}"/>
    <cellStyle name="Normal 3 20 19 2" xfId="27927" xr:uid="{00000000-0005-0000-0000-000065420000}"/>
    <cellStyle name="Normal 3 20 2" xfId="10377" xr:uid="{00000000-0005-0000-0000-000066420000}"/>
    <cellStyle name="Normal 3 20 20" xfId="10378" xr:uid="{00000000-0005-0000-0000-000067420000}"/>
    <cellStyle name="Normal 3 20 20 2" xfId="27928" xr:uid="{00000000-0005-0000-0000-000068420000}"/>
    <cellStyle name="Normal 3 20 21" xfId="10379" xr:uid="{00000000-0005-0000-0000-000069420000}"/>
    <cellStyle name="Normal 3 20 21 2" xfId="27929" xr:uid="{00000000-0005-0000-0000-00006A420000}"/>
    <cellStyle name="Normal 3 20 22" xfId="10380" xr:uid="{00000000-0005-0000-0000-00006B420000}"/>
    <cellStyle name="Normal 3 20 22 2" xfId="27930" xr:uid="{00000000-0005-0000-0000-00006C420000}"/>
    <cellStyle name="Normal 3 20 23" xfId="10381" xr:uid="{00000000-0005-0000-0000-00006D420000}"/>
    <cellStyle name="Normal 3 20 23 2" xfId="27931" xr:uid="{00000000-0005-0000-0000-00006E420000}"/>
    <cellStyle name="Normal 3 20 24" xfId="10382" xr:uid="{00000000-0005-0000-0000-00006F420000}"/>
    <cellStyle name="Normal 3 20 24 2" xfId="27932" xr:uid="{00000000-0005-0000-0000-000070420000}"/>
    <cellStyle name="Normal 3 20 25" xfId="10383" xr:uid="{00000000-0005-0000-0000-000071420000}"/>
    <cellStyle name="Normal 3 20 25 2" xfId="27933" xr:uid="{00000000-0005-0000-0000-000072420000}"/>
    <cellStyle name="Normal 3 20 26" xfId="10384" xr:uid="{00000000-0005-0000-0000-000073420000}"/>
    <cellStyle name="Normal 3 20 26 2" xfId="27934" xr:uid="{00000000-0005-0000-0000-000074420000}"/>
    <cellStyle name="Normal 3 20 27" xfId="10385" xr:uid="{00000000-0005-0000-0000-000075420000}"/>
    <cellStyle name="Normal 3 20 27 2" xfId="27935" xr:uid="{00000000-0005-0000-0000-000076420000}"/>
    <cellStyle name="Normal 3 20 28" xfId="27852" xr:uid="{00000000-0005-0000-0000-000077420000}"/>
    <cellStyle name="Normal 3 20 3" xfId="10386" xr:uid="{00000000-0005-0000-0000-000078420000}"/>
    <cellStyle name="Normal 3 20 4" xfId="10387" xr:uid="{00000000-0005-0000-0000-000079420000}"/>
    <cellStyle name="Normal 3 20 5" xfId="10388" xr:uid="{00000000-0005-0000-0000-00007A420000}"/>
    <cellStyle name="Normal 3 20 6" xfId="10389" xr:uid="{00000000-0005-0000-0000-00007B420000}"/>
    <cellStyle name="Normal 3 20 6 10" xfId="10390" xr:uid="{00000000-0005-0000-0000-00007C420000}"/>
    <cellStyle name="Normal 3 20 6 10 2" xfId="27937" xr:uid="{00000000-0005-0000-0000-00007D420000}"/>
    <cellStyle name="Normal 3 20 6 11" xfId="10391" xr:uid="{00000000-0005-0000-0000-00007E420000}"/>
    <cellStyle name="Normal 3 20 6 11 2" xfId="27938" xr:uid="{00000000-0005-0000-0000-00007F420000}"/>
    <cellStyle name="Normal 3 20 6 12" xfId="10392" xr:uid="{00000000-0005-0000-0000-000080420000}"/>
    <cellStyle name="Normal 3 20 6 12 2" xfId="27939" xr:uid="{00000000-0005-0000-0000-000081420000}"/>
    <cellStyle name="Normal 3 20 6 13" xfId="10393" xr:uid="{00000000-0005-0000-0000-000082420000}"/>
    <cellStyle name="Normal 3 20 6 13 2" xfId="27940" xr:uid="{00000000-0005-0000-0000-000083420000}"/>
    <cellStyle name="Normal 3 20 6 14" xfId="10394" xr:uid="{00000000-0005-0000-0000-000084420000}"/>
    <cellStyle name="Normal 3 20 6 14 2" xfId="27941" xr:uid="{00000000-0005-0000-0000-000085420000}"/>
    <cellStyle name="Normal 3 20 6 15" xfId="10395" xr:uid="{00000000-0005-0000-0000-000086420000}"/>
    <cellStyle name="Normal 3 20 6 15 2" xfId="27942" xr:uid="{00000000-0005-0000-0000-000087420000}"/>
    <cellStyle name="Normal 3 20 6 16" xfId="27936" xr:uid="{00000000-0005-0000-0000-000088420000}"/>
    <cellStyle name="Normal 3 20 6 2" xfId="10396" xr:uid="{00000000-0005-0000-0000-000089420000}"/>
    <cellStyle name="Normal 3 20 6 2 10" xfId="10397" xr:uid="{00000000-0005-0000-0000-00008A420000}"/>
    <cellStyle name="Normal 3 20 6 2 10 2" xfId="27944" xr:uid="{00000000-0005-0000-0000-00008B420000}"/>
    <cellStyle name="Normal 3 20 6 2 11" xfId="10398" xr:uid="{00000000-0005-0000-0000-00008C420000}"/>
    <cellStyle name="Normal 3 20 6 2 11 2" xfId="27945" xr:uid="{00000000-0005-0000-0000-00008D420000}"/>
    <cellStyle name="Normal 3 20 6 2 12" xfId="10399" xr:uid="{00000000-0005-0000-0000-00008E420000}"/>
    <cellStyle name="Normal 3 20 6 2 12 2" xfId="27946" xr:uid="{00000000-0005-0000-0000-00008F420000}"/>
    <cellStyle name="Normal 3 20 6 2 13" xfId="10400" xr:uid="{00000000-0005-0000-0000-000090420000}"/>
    <cellStyle name="Normal 3 20 6 2 13 2" xfId="27947" xr:uid="{00000000-0005-0000-0000-000091420000}"/>
    <cellStyle name="Normal 3 20 6 2 14" xfId="10401" xr:uid="{00000000-0005-0000-0000-000092420000}"/>
    <cellStyle name="Normal 3 20 6 2 14 2" xfId="27948" xr:uid="{00000000-0005-0000-0000-000093420000}"/>
    <cellStyle name="Normal 3 20 6 2 15" xfId="27943" xr:uid="{00000000-0005-0000-0000-000094420000}"/>
    <cellStyle name="Normal 3 20 6 2 2" xfId="10402" xr:uid="{00000000-0005-0000-0000-000095420000}"/>
    <cellStyle name="Normal 3 20 6 2 2 2" xfId="27949" xr:uid="{00000000-0005-0000-0000-000096420000}"/>
    <cellStyle name="Normal 3 20 6 2 3" xfId="10403" xr:uid="{00000000-0005-0000-0000-000097420000}"/>
    <cellStyle name="Normal 3 20 6 2 3 2" xfId="27950" xr:uid="{00000000-0005-0000-0000-000098420000}"/>
    <cellStyle name="Normal 3 20 6 2 4" xfId="10404" xr:uid="{00000000-0005-0000-0000-000099420000}"/>
    <cellStyle name="Normal 3 20 6 2 4 2" xfId="27951" xr:uid="{00000000-0005-0000-0000-00009A420000}"/>
    <cellStyle name="Normal 3 20 6 2 5" xfId="10405" xr:uid="{00000000-0005-0000-0000-00009B420000}"/>
    <cellStyle name="Normal 3 20 6 2 5 2" xfId="27952" xr:uid="{00000000-0005-0000-0000-00009C420000}"/>
    <cellStyle name="Normal 3 20 6 2 6" xfId="10406" xr:uid="{00000000-0005-0000-0000-00009D420000}"/>
    <cellStyle name="Normal 3 20 6 2 6 2" xfId="27953" xr:uid="{00000000-0005-0000-0000-00009E420000}"/>
    <cellStyle name="Normal 3 20 6 2 7" xfId="10407" xr:uid="{00000000-0005-0000-0000-00009F420000}"/>
    <cellStyle name="Normal 3 20 6 2 7 2" xfId="27954" xr:uid="{00000000-0005-0000-0000-0000A0420000}"/>
    <cellStyle name="Normal 3 20 6 2 8" xfId="10408" xr:uid="{00000000-0005-0000-0000-0000A1420000}"/>
    <cellStyle name="Normal 3 20 6 2 8 2" xfId="27955" xr:uid="{00000000-0005-0000-0000-0000A2420000}"/>
    <cellStyle name="Normal 3 20 6 2 9" xfId="10409" xr:uid="{00000000-0005-0000-0000-0000A3420000}"/>
    <cellStyle name="Normal 3 20 6 2 9 2" xfId="27956" xr:uid="{00000000-0005-0000-0000-0000A4420000}"/>
    <cellStyle name="Normal 3 20 6 3" xfId="10410" xr:uid="{00000000-0005-0000-0000-0000A5420000}"/>
    <cellStyle name="Normal 3 20 6 3 2" xfId="27957" xr:uid="{00000000-0005-0000-0000-0000A6420000}"/>
    <cellStyle name="Normal 3 20 6 4" xfId="10411" xr:uid="{00000000-0005-0000-0000-0000A7420000}"/>
    <cellStyle name="Normal 3 20 6 4 2" xfId="27958" xr:uid="{00000000-0005-0000-0000-0000A8420000}"/>
    <cellStyle name="Normal 3 20 6 5" xfId="10412" xr:uid="{00000000-0005-0000-0000-0000A9420000}"/>
    <cellStyle name="Normal 3 20 6 5 2" xfId="27959" xr:uid="{00000000-0005-0000-0000-0000AA420000}"/>
    <cellStyle name="Normal 3 20 6 6" xfId="10413" xr:uid="{00000000-0005-0000-0000-0000AB420000}"/>
    <cellStyle name="Normal 3 20 6 6 2" xfId="27960" xr:uid="{00000000-0005-0000-0000-0000AC420000}"/>
    <cellStyle name="Normal 3 20 6 7" xfId="10414" xr:uid="{00000000-0005-0000-0000-0000AD420000}"/>
    <cellStyle name="Normal 3 20 6 7 2" xfId="27961" xr:uid="{00000000-0005-0000-0000-0000AE420000}"/>
    <cellStyle name="Normal 3 20 6 8" xfId="10415" xr:uid="{00000000-0005-0000-0000-0000AF420000}"/>
    <cellStyle name="Normal 3 20 6 8 2" xfId="27962" xr:uid="{00000000-0005-0000-0000-0000B0420000}"/>
    <cellStyle name="Normal 3 20 6 9" xfId="10416" xr:uid="{00000000-0005-0000-0000-0000B1420000}"/>
    <cellStyle name="Normal 3 20 6 9 2" xfId="27963" xr:uid="{00000000-0005-0000-0000-0000B2420000}"/>
    <cellStyle name="Normal 3 20 7" xfId="10417" xr:uid="{00000000-0005-0000-0000-0000B3420000}"/>
    <cellStyle name="Normal 3 20 7 10" xfId="10418" xr:uid="{00000000-0005-0000-0000-0000B4420000}"/>
    <cellStyle name="Normal 3 20 7 10 2" xfId="27965" xr:uid="{00000000-0005-0000-0000-0000B5420000}"/>
    <cellStyle name="Normal 3 20 7 11" xfId="10419" xr:uid="{00000000-0005-0000-0000-0000B6420000}"/>
    <cellStyle name="Normal 3 20 7 11 2" xfId="27966" xr:uid="{00000000-0005-0000-0000-0000B7420000}"/>
    <cellStyle name="Normal 3 20 7 12" xfId="10420" xr:uid="{00000000-0005-0000-0000-0000B8420000}"/>
    <cellStyle name="Normal 3 20 7 12 2" xfId="27967" xr:uid="{00000000-0005-0000-0000-0000B9420000}"/>
    <cellStyle name="Normal 3 20 7 13" xfId="10421" xr:uid="{00000000-0005-0000-0000-0000BA420000}"/>
    <cellStyle name="Normal 3 20 7 13 2" xfId="27968" xr:uid="{00000000-0005-0000-0000-0000BB420000}"/>
    <cellStyle name="Normal 3 20 7 14" xfId="10422" xr:uid="{00000000-0005-0000-0000-0000BC420000}"/>
    <cellStyle name="Normal 3 20 7 14 2" xfId="27969" xr:uid="{00000000-0005-0000-0000-0000BD420000}"/>
    <cellStyle name="Normal 3 20 7 15" xfId="10423" xr:uid="{00000000-0005-0000-0000-0000BE420000}"/>
    <cellStyle name="Normal 3 20 7 15 2" xfId="27970" xr:uid="{00000000-0005-0000-0000-0000BF420000}"/>
    <cellStyle name="Normal 3 20 7 16" xfId="27964" xr:uid="{00000000-0005-0000-0000-0000C0420000}"/>
    <cellStyle name="Normal 3 20 7 2" xfId="10424" xr:uid="{00000000-0005-0000-0000-0000C1420000}"/>
    <cellStyle name="Normal 3 20 7 2 10" xfId="10425" xr:uid="{00000000-0005-0000-0000-0000C2420000}"/>
    <cellStyle name="Normal 3 20 7 2 10 2" xfId="27972" xr:uid="{00000000-0005-0000-0000-0000C3420000}"/>
    <cellStyle name="Normal 3 20 7 2 11" xfId="10426" xr:uid="{00000000-0005-0000-0000-0000C4420000}"/>
    <cellStyle name="Normal 3 20 7 2 11 2" xfId="27973" xr:uid="{00000000-0005-0000-0000-0000C5420000}"/>
    <cellStyle name="Normal 3 20 7 2 12" xfId="10427" xr:uid="{00000000-0005-0000-0000-0000C6420000}"/>
    <cellStyle name="Normal 3 20 7 2 12 2" xfId="27974" xr:uid="{00000000-0005-0000-0000-0000C7420000}"/>
    <cellStyle name="Normal 3 20 7 2 13" xfId="10428" xr:uid="{00000000-0005-0000-0000-0000C8420000}"/>
    <cellStyle name="Normal 3 20 7 2 13 2" xfId="27975" xr:uid="{00000000-0005-0000-0000-0000C9420000}"/>
    <cellStyle name="Normal 3 20 7 2 14" xfId="10429" xr:uid="{00000000-0005-0000-0000-0000CA420000}"/>
    <cellStyle name="Normal 3 20 7 2 14 2" xfId="27976" xr:uid="{00000000-0005-0000-0000-0000CB420000}"/>
    <cellStyle name="Normal 3 20 7 2 15" xfId="27971" xr:uid="{00000000-0005-0000-0000-0000CC420000}"/>
    <cellStyle name="Normal 3 20 7 2 2" xfId="10430" xr:uid="{00000000-0005-0000-0000-0000CD420000}"/>
    <cellStyle name="Normal 3 20 7 2 2 2" xfId="27977" xr:uid="{00000000-0005-0000-0000-0000CE420000}"/>
    <cellStyle name="Normal 3 20 7 2 3" xfId="10431" xr:uid="{00000000-0005-0000-0000-0000CF420000}"/>
    <cellStyle name="Normal 3 20 7 2 3 2" xfId="27978" xr:uid="{00000000-0005-0000-0000-0000D0420000}"/>
    <cellStyle name="Normal 3 20 7 2 4" xfId="10432" xr:uid="{00000000-0005-0000-0000-0000D1420000}"/>
    <cellStyle name="Normal 3 20 7 2 4 2" xfId="27979" xr:uid="{00000000-0005-0000-0000-0000D2420000}"/>
    <cellStyle name="Normal 3 20 7 2 5" xfId="10433" xr:uid="{00000000-0005-0000-0000-0000D3420000}"/>
    <cellStyle name="Normal 3 20 7 2 5 2" xfId="27980" xr:uid="{00000000-0005-0000-0000-0000D4420000}"/>
    <cellStyle name="Normal 3 20 7 2 6" xfId="10434" xr:uid="{00000000-0005-0000-0000-0000D5420000}"/>
    <cellStyle name="Normal 3 20 7 2 6 2" xfId="27981" xr:uid="{00000000-0005-0000-0000-0000D6420000}"/>
    <cellStyle name="Normal 3 20 7 2 7" xfId="10435" xr:uid="{00000000-0005-0000-0000-0000D7420000}"/>
    <cellStyle name="Normal 3 20 7 2 7 2" xfId="27982" xr:uid="{00000000-0005-0000-0000-0000D8420000}"/>
    <cellStyle name="Normal 3 20 7 2 8" xfId="10436" xr:uid="{00000000-0005-0000-0000-0000D9420000}"/>
    <cellStyle name="Normal 3 20 7 2 8 2" xfId="27983" xr:uid="{00000000-0005-0000-0000-0000DA420000}"/>
    <cellStyle name="Normal 3 20 7 2 9" xfId="10437" xr:uid="{00000000-0005-0000-0000-0000DB420000}"/>
    <cellStyle name="Normal 3 20 7 2 9 2" xfId="27984" xr:uid="{00000000-0005-0000-0000-0000DC420000}"/>
    <cellStyle name="Normal 3 20 7 3" xfId="10438" xr:uid="{00000000-0005-0000-0000-0000DD420000}"/>
    <cellStyle name="Normal 3 20 7 3 2" xfId="27985" xr:uid="{00000000-0005-0000-0000-0000DE420000}"/>
    <cellStyle name="Normal 3 20 7 4" xfId="10439" xr:uid="{00000000-0005-0000-0000-0000DF420000}"/>
    <cellStyle name="Normal 3 20 7 4 2" xfId="27986" xr:uid="{00000000-0005-0000-0000-0000E0420000}"/>
    <cellStyle name="Normal 3 20 7 5" xfId="10440" xr:uid="{00000000-0005-0000-0000-0000E1420000}"/>
    <cellStyle name="Normal 3 20 7 5 2" xfId="27987" xr:uid="{00000000-0005-0000-0000-0000E2420000}"/>
    <cellStyle name="Normal 3 20 7 6" xfId="10441" xr:uid="{00000000-0005-0000-0000-0000E3420000}"/>
    <cellStyle name="Normal 3 20 7 6 2" xfId="27988" xr:uid="{00000000-0005-0000-0000-0000E4420000}"/>
    <cellStyle name="Normal 3 20 7 7" xfId="10442" xr:uid="{00000000-0005-0000-0000-0000E5420000}"/>
    <cellStyle name="Normal 3 20 7 7 2" xfId="27989" xr:uid="{00000000-0005-0000-0000-0000E6420000}"/>
    <cellStyle name="Normal 3 20 7 8" xfId="10443" xr:uid="{00000000-0005-0000-0000-0000E7420000}"/>
    <cellStyle name="Normal 3 20 7 8 2" xfId="27990" xr:uid="{00000000-0005-0000-0000-0000E8420000}"/>
    <cellStyle name="Normal 3 20 7 9" xfId="10444" xr:uid="{00000000-0005-0000-0000-0000E9420000}"/>
    <cellStyle name="Normal 3 20 7 9 2" xfId="27991" xr:uid="{00000000-0005-0000-0000-0000EA420000}"/>
    <cellStyle name="Normal 3 20 8" xfId="10445" xr:uid="{00000000-0005-0000-0000-0000EB420000}"/>
    <cellStyle name="Normal 3 20 8 10" xfId="10446" xr:uid="{00000000-0005-0000-0000-0000EC420000}"/>
    <cellStyle name="Normal 3 20 8 10 2" xfId="27993" xr:uid="{00000000-0005-0000-0000-0000ED420000}"/>
    <cellStyle name="Normal 3 20 8 11" xfId="10447" xr:uid="{00000000-0005-0000-0000-0000EE420000}"/>
    <cellStyle name="Normal 3 20 8 11 2" xfId="27994" xr:uid="{00000000-0005-0000-0000-0000EF420000}"/>
    <cellStyle name="Normal 3 20 8 12" xfId="10448" xr:uid="{00000000-0005-0000-0000-0000F0420000}"/>
    <cellStyle name="Normal 3 20 8 12 2" xfId="27995" xr:uid="{00000000-0005-0000-0000-0000F1420000}"/>
    <cellStyle name="Normal 3 20 8 13" xfId="10449" xr:uid="{00000000-0005-0000-0000-0000F2420000}"/>
    <cellStyle name="Normal 3 20 8 13 2" xfId="27996" xr:uid="{00000000-0005-0000-0000-0000F3420000}"/>
    <cellStyle name="Normal 3 20 8 14" xfId="10450" xr:uid="{00000000-0005-0000-0000-0000F4420000}"/>
    <cellStyle name="Normal 3 20 8 14 2" xfId="27997" xr:uid="{00000000-0005-0000-0000-0000F5420000}"/>
    <cellStyle name="Normal 3 20 8 15" xfId="10451" xr:uid="{00000000-0005-0000-0000-0000F6420000}"/>
    <cellStyle name="Normal 3 20 8 15 2" xfId="27998" xr:uid="{00000000-0005-0000-0000-0000F7420000}"/>
    <cellStyle name="Normal 3 20 8 16" xfId="27992" xr:uid="{00000000-0005-0000-0000-0000F8420000}"/>
    <cellStyle name="Normal 3 20 8 2" xfId="10452" xr:uid="{00000000-0005-0000-0000-0000F9420000}"/>
    <cellStyle name="Normal 3 20 8 2 10" xfId="10453" xr:uid="{00000000-0005-0000-0000-0000FA420000}"/>
    <cellStyle name="Normal 3 20 8 2 10 2" xfId="28000" xr:uid="{00000000-0005-0000-0000-0000FB420000}"/>
    <cellStyle name="Normal 3 20 8 2 11" xfId="10454" xr:uid="{00000000-0005-0000-0000-0000FC420000}"/>
    <cellStyle name="Normal 3 20 8 2 11 2" xfId="28001" xr:uid="{00000000-0005-0000-0000-0000FD420000}"/>
    <cellStyle name="Normal 3 20 8 2 12" xfId="10455" xr:uid="{00000000-0005-0000-0000-0000FE420000}"/>
    <cellStyle name="Normal 3 20 8 2 12 2" xfId="28002" xr:uid="{00000000-0005-0000-0000-0000FF420000}"/>
    <cellStyle name="Normal 3 20 8 2 13" xfId="10456" xr:uid="{00000000-0005-0000-0000-000000430000}"/>
    <cellStyle name="Normal 3 20 8 2 13 2" xfId="28003" xr:uid="{00000000-0005-0000-0000-000001430000}"/>
    <cellStyle name="Normal 3 20 8 2 14" xfId="10457" xr:uid="{00000000-0005-0000-0000-000002430000}"/>
    <cellStyle name="Normal 3 20 8 2 14 2" xfId="28004" xr:uid="{00000000-0005-0000-0000-000003430000}"/>
    <cellStyle name="Normal 3 20 8 2 15" xfId="27999" xr:uid="{00000000-0005-0000-0000-000004430000}"/>
    <cellStyle name="Normal 3 20 8 2 2" xfId="10458" xr:uid="{00000000-0005-0000-0000-000005430000}"/>
    <cellStyle name="Normal 3 20 8 2 2 2" xfId="28005" xr:uid="{00000000-0005-0000-0000-000006430000}"/>
    <cellStyle name="Normal 3 20 8 2 3" xfId="10459" xr:uid="{00000000-0005-0000-0000-000007430000}"/>
    <cellStyle name="Normal 3 20 8 2 3 2" xfId="28006" xr:uid="{00000000-0005-0000-0000-000008430000}"/>
    <cellStyle name="Normal 3 20 8 2 4" xfId="10460" xr:uid="{00000000-0005-0000-0000-000009430000}"/>
    <cellStyle name="Normal 3 20 8 2 4 2" xfId="28007" xr:uid="{00000000-0005-0000-0000-00000A430000}"/>
    <cellStyle name="Normal 3 20 8 2 5" xfId="10461" xr:uid="{00000000-0005-0000-0000-00000B430000}"/>
    <cellStyle name="Normal 3 20 8 2 5 2" xfId="28008" xr:uid="{00000000-0005-0000-0000-00000C430000}"/>
    <cellStyle name="Normal 3 20 8 2 6" xfId="10462" xr:uid="{00000000-0005-0000-0000-00000D430000}"/>
    <cellStyle name="Normal 3 20 8 2 6 2" xfId="28009" xr:uid="{00000000-0005-0000-0000-00000E430000}"/>
    <cellStyle name="Normal 3 20 8 2 7" xfId="10463" xr:uid="{00000000-0005-0000-0000-00000F430000}"/>
    <cellStyle name="Normal 3 20 8 2 7 2" xfId="28010" xr:uid="{00000000-0005-0000-0000-000010430000}"/>
    <cellStyle name="Normal 3 20 8 2 8" xfId="10464" xr:uid="{00000000-0005-0000-0000-000011430000}"/>
    <cellStyle name="Normal 3 20 8 2 8 2" xfId="28011" xr:uid="{00000000-0005-0000-0000-000012430000}"/>
    <cellStyle name="Normal 3 20 8 2 9" xfId="10465" xr:uid="{00000000-0005-0000-0000-000013430000}"/>
    <cellStyle name="Normal 3 20 8 2 9 2" xfId="28012" xr:uid="{00000000-0005-0000-0000-000014430000}"/>
    <cellStyle name="Normal 3 20 8 3" xfId="10466" xr:uid="{00000000-0005-0000-0000-000015430000}"/>
    <cellStyle name="Normal 3 20 8 3 2" xfId="28013" xr:uid="{00000000-0005-0000-0000-000016430000}"/>
    <cellStyle name="Normal 3 20 8 4" xfId="10467" xr:uid="{00000000-0005-0000-0000-000017430000}"/>
    <cellStyle name="Normal 3 20 8 4 2" xfId="28014" xr:uid="{00000000-0005-0000-0000-000018430000}"/>
    <cellStyle name="Normal 3 20 8 5" xfId="10468" xr:uid="{00000000-0005-0000-0000-000019430000}"/>
    <cellStyle name="Normal 3 20 8 5 2" xfId="28015" xr:uid="{00000000-0005-0000-0000-00001A430000}"/>
    <cellStyle name="Normal 3 20 8 6" xfId="10469" xr:uid="{00000000-0005-0000-0000-00001B430000}"/>
    <cellStyle name="Normal 3 20 8 6 2" xfId="28016" xr:uid="{00000000-0005-0000-0000-00001C430000}"/>
    <cellStyle name="Normal 3 20 8 7" xfId="10470" xr:uid="{00000000-0005-0000-0000-00001D430000}"/>
    <cellStyle name="Normal 3 20 8 7 2" xfId="28017" xr:uid="{00000000-0005-0000-0000-00001E430000}"/>
    <cellStyle name="Normal 3 20 8 8" xfId="10471" xr:uid="{00000000-0005-0000-0000-00001F430000}"/>
    <cellStyle name="Normal 3 20 8 8 2" xfId="28018" xr:uid="{00000000-0005-0000-0000-000020430000}"/>
    <cellStyle name="Normal 3 20 8 9" xfId="10472" xr:uid="{00000000-0005-0000-0000-000021430000}"/>
    <cellStyle name="Normal 3 20 8 9 2" xfId="28019" xr:uid="{00000000-0005-0000-0000-000022430000}"/>
    <cellStyle name="Normal 3 20 9" xfId="10473" xr:uid="{00000000-0005-0000-0000-000023430000}"/>
    <cellStyle name="Normal 3 20 9 10" xfId="10474" xr:uid="{00000000-0005-0000-0000-000024430000}"/>
    <cellStyle name="Normal 3 20 9 10 2" xfId="28021" xr:uid="{00000000-0005-0000-0000-000025430000}"/>
    <cellStyle name="Normal 3 20 9 11" xfId="10475" xr:uid="{00000000-0005-0000-0000-000026430000}"/>
    <cellStyle name="Normal 3 20 9 11 2" xfId="28022" xr:uid="{00000000-0005-0000-0000-000027430000}"/>
    <cellStyle name="Normal 3 20 9 12" xfId="10476" xr:uid="{00000000-0005-0000-0000-000028430000}"/>
    <cellStyle name="Normal 3 20 9 12 2" xfId="28023" xr:uid="{00000000-0005-0000-0000-000029430000}"/>
    <cellStyle name="Normal 3 20 9 13" xfId="10477" xr:uid="{00000000-0005-0000-0000-00002A430000}"/>
    <cellStyle name="Normal 3 20 9 13 2" xfId="28024" xr:uid="{00000000-0005-0000-0000-00002B430000}"/>
    <cellStyle name="Normal 3 20 9 14" xfId="10478" xr:uid="{00000000-0005-0000-0000-00002C430000}"/>
    <cellStyle name="Normal 3 20 9 14 2" xfId="28025" xr:uid="{00000000-0005-0000-0000-00002D430000}"/>
    <cellStyle name="Normal 3 20 9 15" xfId="28020" xr:uid="{00000000-0005-0000-0000-00002E430000}"/>
    <cellStyle name="Normal 3 20 9 2" xfId="10479" xr:uid="{00000000-0005-0000-0000-00002F430000}"/>
    <cellStyle name="Normal 3 20 9 2 2" xfId="28026" xr:uid="{00000000-0005-0000-0000-000030430000}"/>
    <cellStyle name="Normal 3 20 9 3" xfId="10480" xr:uid="{00000000-0005-0000-0000-000031430000}"/>
    <cellStyle name="Normal 3 20 9 3 2" xfId="28027" xr:uid="{00000000-0005-0000-0000-000032430000}"/>
    <cellStyle name="Normal 3 20 9 4" xfId="10481" xr:uid="{00000000-0005-0000-0000-000033430000}"/>
    <cellStyle name="Normal 3 20 9 4 2" xfId="28028" xr:uid="{00000000-0005-0000-0000-000034430000}"/>
    <cellStyle name="Normal 3 20 9 5" xfId="10482" xr:uid="{00000000-0005-0000-0000-000035430000}"/>
    <cellStyle name="Normal 3 20 9 5 2" xfId="28029" xr:uid="{00000000-0005-0000-0000-000036430000}"/>
    <cellStyle name="Normal 3 20 9 6" xfId="10483" xr:uid="{00000000-0005-0000-0000-000037430000}"/>
    <cellStyle name="Normal 3 20 9 6 2" xfId="28030" xr:uid="{00000000-0005-0000-0000-000038430000}"/>
    <cellStyle name="Normal 3 20 9 7" xfId="10484" xr:uid="{00000000-0005-0000-0000-000039430000}"/>
    <cellStyle name="Normal 3 20 9 7 2" xfId="28031" xr:uid="{00000000-0005-0000-0000-00003A430000}"/>
    <cellStyle name="Normal 3 20 9 8" xfId="10485" xr:uid="{00000000-0005-0000-0000-00003B430000}"/>
    <cellStyle name="Normal 3 20 9 8 2" xfId="28032" xr:uid="{00000000-0005-0000-0000-00003C430000}"/>
    <cellStyle name="Normal 3 20 9 9" xfId="10486" xr:uid="{00000000-0005-0000-0000-00003D430000}"/>
    <cellStyle name="Normal 3 20 9 9 2" xfId="28033" xr:uid="{00000000-0005-0000-0000-00003E430000}"/>
    <cellStyle name="Normal 3 21" xfId="10487" xr:uid="{00000000-0005-0000-0000-00003F430000}"/>
    <cellStyle name="Normal 3 21 10" xfId="10488" xr:uid="{00000000-0005-0000-0000-000040430000}"/>
    <cellStyle name="Normal 3 21 10 10" xfId="10489" xr:uid="{00000000-0005-0000-0000-000041430000}"/>
    <cellStyle name="Normal 3 21 10 10 2" xfId="28036" xr:uid="{00000000-0005-0000-0000-000042430000}"/>
    <cellStyle name="Normal 3 21 10 11" xfId="10490" xr:uid="{00000000-0005-0000-0000-000043430000}"/>
    <cellStyle name="Normal 3 21 10 11 2" xfId="28037" xr:uid="{00000000-0005-0000-0000-000044430000}"/>
    <cellStyle name="Normal 3 21 10 12" xfId="10491" xr:uid="{00000000-0005-0000-0000-000045430000}"/>
    <cellStyle name="Normal 3 21 10 12 2" xfId="28038" xr:uid="{00000000-0005-0000-0000-000046430000}"/>
    <cellStyle name="Normal 3 21 10 13" xfId="10492" xr:uid="{00000000-0005-0000-0000-000047430000}"/>
    <cellStyle name="Normal 3 21 10 13 2" xfId="28039" xr:uid="{00000000-0005-0000-0000-000048430000}"/>
    <cellStyle name="Normal 3 21 10 14" xfId="10493" xr:uid="{00000000-0005-0000-0000-000049430000}"/>
    <cellStyle name="Normal 3 21 10 14 2" xfId="28040" xr:uid="{00000000-0005-0000-0000-00004A430000}"/>
    <cellStyle name="Normal 3 21 10 15" xfId="28035" xr:uid="{00000000-0005-0000-0000-00004B430000}"/>
    <cellStyle name="Normal 3 21 10 2" xfId="10494" xr:uid="{00000000-0005-0000-0000-00004C430000}"/>
    <cellStyle name="Normal 3 21 10 2 2" xfId="28041" xr:uid="{00000000-0005-0000-0000-00004D430000}"/>
    <cellStyle name="Normal 3 21 10 3" xfId="10495" xr:uid="{00000000-0005-0000-0000-00004E430000}"/>
    <cellStyle name="Normal 3 21 10 3 2" xfId="28042" xr:uid="{00000000-0005-0000-0000-00004F430000}"/>
    <cellStyle name="Normal 3 21 10 4" xfId="10496" xr:uid="{00000000-0005-0000-0000-000050430000}"/>
    <cellStyle name="Normal 3 21 10 4 2" xfId="28043" xr:uid="{00000000-0005-0000-0000-000051430000}"/>
    <cellStyle name="Normal 3 21 10 5" xfId="10497" xr:uid="{00000000-0005-0000-0000-000052430000}"/>
    <cellStyle name="Normal 3 21 10 5 2" xfId="28044" xr:uid="{00000000-0005-0000-0000-000053430000}"/>
    <cellStyle name="Normal 3 21 10 6" xfId="10498" xr:uid="{00000000-0005-0000-0000-000054430000}"/>
    <cellStyle name="Normal 3 21 10 6 2" xfId="28045" xr:uid="{00000000-0005-0000-0000-000055430000}"/>
    <cellStyle name="Normal 3 21 10 7" xfId="10499" xr:uid="{00000000-0005-0000-0000-000056430000}"/>
    <cellStyle name="Normal 3 21 10 7 2" xfId="28046" xr:uid="{00000000-0005-0000-0000-000057430000}"/>
    <cellStyle name="Normal 3 21 10 8" xfId="10500" xr:uid="{00000000-0005-0000-0000-000058430000}"/>
    <cellStyle name="Normal 3 21 10 8 2" xfId="28047" xr:uid="{00000000-0005-0000-0000-000059430000}"/>
    <cellStyle name="Normal 3 21 10 9" xfId="10501" xr:uid="{00000000-0005-0000-0000-00005A430000}"/>
    <cellStyle name="Normal 3 21 10 9 2" xfId="28048" xr:uid="{00000000-0005-0000-0000-00005B430000}"/>
    <cellStyle name="Normal 3 21 11" xfId="10502" xr:uid="{00000000-0005-0000-0000-00005C430000}"/>
    <cellStyle name="Normal 3 21 11 10" xfId="10503" xr:uid="{00000000-0005-0000-0000-00005D430000}"/>
    <cellStyle name="Normal 3 21 11 10 2" xfId="28050" xr:uid="{00000000-0005-0000-0000-00005E430000}"/>
    <cellStyle name="Normal 3 21 11 11" xfId="10504" xr:uid="{00000000-0005-0000-0000-00005F430000}"/>
    <cellStyle name="Normal 3 21 11 11 2" xfId="28051" xr:uid="{00000000-0005-0000-0000-000060430000}"/>
    <cellStyle name="Normal 3 21 11 12" xfId="10505" xr:uid="{00000000-0005-0000-0000-000061430000}"/>
    <cellStyle name="Normal 3 21 11 12 2" xfId="28052" xr:uid="{00000000-0005-0000-0000-000062430000}"/>
    <cellStyle name="Normal 3 21 11 13" xfId="10506" xr:uid="{00000000-0005-0000-0000-000063430000}"/>
    <cellStyle name="Normal 3 21 11 13 2" xfId="28053" xr:uid="{00000000-0005-0000-0000-000064430000}"/>
    <cellStyle name="Normal 3 21 11 14" xfId="10507" xr:uid="{00000000-0005-0000-0000-000065430000}"/>
    <cellStyle name="Normal 3 21 11 14 2" xfId="28054" xr:uid="{00000000-0005-0000-0000-000066430000}"/>
    <cellStyle name="Normal 3 21 11 15" xfId="28049" xr:uid="{00000000-0005-0000-0000-000067430000}"/>
    <cellStyle name="Normal 3 21 11 2" xfId="10508" xr:uid="{00000000-0005-0000-0000-000068430000}"/>
    <cellStyle name="Normal 3 21 11 2 2" xfId="28055" xr:uid="{00000000-0005-0000-0000-000069430000}"/>
    <cellStyle name="Normal 3 21 11 3" xfId="10509" xr:uid="{00000000-0005-0000-0000-00006A430000}"/>
    <cellStyle name="Normal 3 21 11 3 2" xfId="28056" xr:uid="{00000000-0005-0000-0000-00006B430000}"/>
    <cellStyle name="Normal 3 21 11 4" xfId="10510" xr:uid="{00000000-0005-0000-0000-00006C430000}"/>
    <cellStyle name="Normal 3 21 11 4 2" xfId="28057" xr:uid="{00000000-0005-0000-0000-00006D430000}"/>
    <cellStyle name="Normal 3 21 11 5" xfId="10511" xr:uid="{00000000-0005-0000-0000-00006E430000}"/>
    <cellStyle name="Normal 3 21 11 5 2" xfId="28058" xr:uid="{00000000-0005-0000-0000-00006F430000}"/>
    <cellStyle name="Normal 3 21 11 6" xfId="10512" xr:uid="{00000000-0005-0000-0000-000070430000}"/>
    <cellStyle name="Normal 3 21 11 6 2" xfId="28059" xr:uid="{00000000-0005-0000-0000-000071430000}"/>
    <cellStyle name="Normal 3 21 11 7" xfId="10513" xr:uid="{00000000-0005-0000-0000-000072430000}"/>
    <cellStyle name="Normal 3 21 11 7 2" xfId="28060" xr:uid="{00000000-0005-0000-0000-000073430000}"/>
    <cellStyle name="Normal 3 21 11 8" xfId="10514" xr:uid="{00000000-0005-0000-0000-000074430000}"/>
    <cellStyle name="Normal 3 21 11 8 2" xfId="28061" xr:uid="{00000000-0005-0000-0000-000075430000}"/>
    <cellStyle name="Normal 3 21 11 9" xfId="10515" xr:uid="{00000000-0005-0000-0000-000076430000}"/>
    <cellStyle name="Normal 3 21 11 9 2" xfId="28062" xr:uid="{00000000-0005-0000-0000-000077430000}"/>
    <cellStyle name="Normal 3 21 12" xfId="10516" xr:uid="{00000000-0005-0000-0000-000078430000}"/>
    <cellStyle name="Normal 3 21 12 10" xfId="10517" xr:uid="{00000000-0005-0000-0000-000079430000}"/>
    <cellStyle name="Normal 3 21 12 10 2" xfId="28064" xr:uid="{00000000-0005-0000-0000-00007A430000}"/>
    <cellStyle name="Normal 3 21 12 11" xfId="10518" xr:uid="{00000000-0005-0000-0000-00007B430000}"/>
    <cellStyle name="Normal 3 21 12 11 2" xfId="28065" xr:uid="{00000000-0005-0000-0000-00007C430000}"/>
    <cellStyle name="Normal 3 21 12 12" xfId="10519" xr:uid="{00000000-0005-0000-0000-00007D430000}"/>
    <cellStyle name="Normal 3 21 12 12 2" xfId="28066" xr:uid="{00000000-0005-0000-0000-00007E430000}"/>
    <cellStyle name="Normal 3 21 12 13" xfId="10520" xr:uid="{00000000-0005-0000-0000-00007F430000}"/>
    <cellStyle name="Normal 3 21 12 13 2" xfId="28067" xr:uid="{00000000-0005-0000-0000-000080430000}"/>
    <cellStyle name="Normal 3 21 12 14" xfId="10521" xr:uid="{00000000-0005-0000-0000-000081430000}"/>
    <cellStyle name="Normal 3 21 12 14 2" xfId="28068" xr:uid="{00000000-0005-0000-0000-000082430000}"/>
    <cellStyle name="Normal 3 21 12 15" xfId="28063" xr:uid="{00000000-0005-0000-0000-000083430000}"/>
    <cellStyle name="Normal 3 21 12 2" xfId="10522" xr:uid="{00000000-0005-0000-0000-000084430000}"/>
    <cellStyle name="Normal 3 21 12 2 2" xfId="28069" xr:uid="{00000000-0005-0000-0000-000085430000}"/>
    <cellStyle name="Normal 3 21 12 3" xfId="10523" xr:uid="{00000000-0005-0000-0000-000086430000}"/>
    <cellStyle name="Normal 3 21 12 3 2" xfId="28070" xr:uid="{00000000-0005-0000-0000-000087430000}"/>
    <cellStyle name="Normal 3 21 12 4" xfId="10524" xr:uid="{00000000-0005-0000-0000-000088430000}"/>
    <cellStyle name="Normal 3 21 12 4 2" xfId="28071" xr:uid="{00000000-0005-0000-0000-000089430000}"/>
    <cellStyle name="Normal 3 21 12 5" xfId="10525" xr:uid="{00000000-0005-0000-0000-00008A430000}"/>
    <cellStyle name="Normal 3 21 12 5 2" xfId="28072" xr:uid="{00000000-0005-0000-0000-00008B430000}"/>
    <cellStyle name="Normal 3 21 12 6" xfId="10526" xr:uid="{00000000-0005-0000-0000-00008C430000}"/>
    <cellStyle name="Normal 3 21 12 6 2" xfId="28073" xr:uid="{00000000-0005-0000-0000-00008D430000}"/>
    <cellStyle name="Normal 3 21 12 7" xfId="10527" xr:uid="{00000000-0005-0000-0000-00008E430000}"/>
    <cellStyle name="Normal 3 21 12 7 2" xfId="28074" xr:uid="{00000000-0005-0000-0000-00008F430000}"/>
    <cellStyle name="Normal 3 21 12 8" xfId="10528" xr:uid="{00000000-0005-0000-0000-000090430000}"/>
    <cellStyle name="Normal 3 21 12 8 2" xfId="28075" xr:uid="{00000000-0005-0000-0000-000091430000}"/>
    <cellStyle name="Normal 3 21 12 9" xfId="10529" xr:uid="{00000000-0005-0000-0000-000092430000}"/>
    <cellStyle name="Normal 3 21 12 9 2" xfId="28076" xr:uid="{00000000-0005-0000-0000-000093430000}"/>
    <cellStyle name="Normal 3 21 13" xfId="10530" xr:uid="{00000000-0005-0000-0000-000094430000}"/>
    <cellStyle name="Normal 3 21 13 10" xfId="10531" xr:uid="{00000000-0005-0000-0000-000095430000}"/>
    <cellStyle name="Normal 3 21 13 10 2" xfId="28078" xr:uid="{00000000-0005-0000-0000-000096430000}"/>
    <cellStyle name="Normal 3 21 13 11" xfId="10532" xr:uid="{00000000-0005-0000-0000-000097430000}"/>
    <cellStyle name="Normal 3 21 13 11 2" xfId="28079" xr:uid="{00000000-0005-0000-0000-000098430000}"/>
    <cellStyle name="Normal 3 21 13 12" xfId="10533" xr:uid="{00000000-0005-0000-0000-000099430000}"/>
    <cellStyle name="Normal 3 21 13 12 2" xfId="28080" xr:uid="{00000000-0005-0000-0000-00009A430000}"/>
    <cellStyle name="Normal 3 21 13 13" xfId="10534" xr:uid="{00000000-0005-0000-0000-00009B430000}"/>
    <cellStyle name="Normal 3 21 13 13 2" xfId="28081" xr:uid="{00000000-0005-0000-0000-00009C430000}"/>
    <cellStyle name="Normal 3 21 13 14" xfId="10535" xr:uid="{00000000-0005-0000-0000-00009D430000}"/>
    <cellStyle name="Normal 3 21 13 14 2" xfId="28082" xr:uid="{00000000-0005-0000-0000-00009E430000}"/>
    <cellStyle name="Normal 3 21 13 15" xfId="28077" xr:uid="{00000000-0005-0000-0000-00009F430000}"/>
    <cellStyle name="Normal 3 21 13 2" xfId="10536" xr:uid="{00000000-0005-0000-0000-0000A0430000}"/>
    <cellStyle name="Normal 3 21 13 2 2" xfId="28083" xr:uid="{00000000-0005-0000-0000-0000A1430000}"/>
    <cellStyle name="Normal 3 21 13 3" xfId="10537" xr:uid="{00000000-0005-0000-0000-0000A2430000}"/>
    <cellStyle name="Normal 3 21 13 3 2" xfId="28084" xr:uid="{00000000-0005-0000-0000-0000A3430000}"/>
    <cellStyle name="Normal 3 21 13 4" xfId="10538" xr:uid="{00000000-0005-0000-0000-0000A4430000}"/>
    <cellStyle name="Normal 3 21 13 4 2" xfId="28085" xr:uid="{00000000-0005-0000-0000-0000A5430000}"/>
    <cellStyle name="Normal 3 21 13 5" xfId="10539" xr:uid="{00000000-0005-0000-0000-0000A6430000}"/>
    <cellStyle name="Normal 3 21 13 5 2" xfId="28086" xr:uid="{00000000-0005-0000-0000-0000A7430000}"/>
    <cellStyle name="Normal 3 21 13 6" xfId="10540" xr:uid="{00000000-0005-0000-0000-0000A8430000}"/>
    <cellStyle name="Normal 3 21 13 6 2" xfId="28087" xr:uid="{00000000-0005-0000-0000-0000A9430000}"/>
    <cellStyle name="Normal 3 21 13 7" xfId="10541" xr:uid="{00000000-0005-0000-0000-0000AA430000}"/>
    <cellStyle name="Normal 3 21 13 7 2" xfId="28088" xr:uid="{00000000-0005-0000-0000-0000AB430000}"/>
    <cellStyle name="Normal 3 21 13 8" xfId="10542" xr:uid="{00000000-0005-0000-0000-0000AC430000}"/>
    <cellStyle name="Normal 3 21 13 8 2" xfId="28089" xr:uid="{00000000-0005-0000-0000-0000AD430000}"/>
    <cellStyle name="Normal 3 21 13 9" xfId="10543" xr:uid="{00000000-0005-0000-0000-0000AE430000}"/>
    <cellStyle name="Normal 3 21 13 9 2" xfId="28090" xr:uid="{00000000-0005-0000-0000-0000AF430000}"/>
    <cellStyle name="Normal 3 21 14" xfId="10544" xr:uid="{00000000-0005-0000-0000-0000B0430000}"/>
    <cellStyle name="Normal 3 21 14 10" xfId="10545" xr:uid="{00000000-0005-0000-0000-0000B1430000}"/>
    <cellStyle name="Normal 3 21 14 10 2" xfId="28092" xr:uid="{00000000-0005-0000-0000-0000B2430000}"/>
    <cellStyle name="Normal 3 21 14 11" xfId="10546" xr:uid="{00000000-0005-0000-0000-0000B3430000}"/>
    <cellStyle name="Normal 3 21 14 11 2" xfId="28093" xr:uid="{00000000-0005-0000-0000-0000B4430000}"/>
    <cellStyle name="Normal 3 21 14 12" xfId="10547" xr:uid="{00000000-0005-0000-0000-0000B5430000}"/>
    <cellStyle name="Normal 3 21 14 12 2" xfId="28094" xr:uid="{00000000-0005-0000-0000-0000B6430000}"/>
    <cellStyle name="Normal 3 21 14 13" xfId="10548" xr:uid="{00000000-0005-0000-0000-0000B7430000}"/>
    <cellStyle name="Normal 3 21 14 13 2" xfId="28095" xr:uid="{00000000-0005-0000-0000-0000B8430000}"/>
    <cellStyle name="Normal 3 21 14 14" xfId="10549" xr:uid="{00000000-0005-0000-0000-0000B9430000}"/>
    <cellStyle name="Normal 3 21 14 14 2" xfId="28096" xr:uid="{00000000-0005-0000-0000-0000BA430000}"/>
    <cellStyle name="Normal 3 21 14 15" xfId="28091" xr:uid="{00000000-0005-0000-0000-0000BB430000}"/>
    <cellStyle name="Normal 3 21 14 2" xfId="10550" xr:uid="{00000000-0005-0000-0000-0000BC430000}"/>
    <cellStyle name="Normal 3 21 14 2 2" xfId="28097" xr:uid="{00000000-0005-0000-0000-0000BD430000}"/>
    <cellStyle name="Normal 3 21 14 3" xfId="10551" xr:uid="{00000000-0005-0000-0000-0000BE430000}"/>
    <cellStyle name="Normal 3 21 14 3 2" xfId="28098" xr:uid="{00000000-0005-0000-0000-0000BF430000}"/>
    <cellStyle name="Normal 3 21 14 4" xfId="10552" xr:uid="{00000000-0005-0000-0000-0000C0430000}"/>
    <cellStyle name="Normal 3 21 14 4 2" xfId="28099" xr:uid="{00000000-0005-0000-0000-0000C1430000}"/>
    <cellStyle name="Normal 3 21 14 5" xfId="10553" xr:uid="{00000000-0005-0000-0000-0000C2430000}"/>
    <cellStyle name="Normal 3 21 14 5 2" xfId="28100" xr:uid="{00000000-0005-0000-0000-0000C3430000}"/>
    <cellStyle name="Normal 3 21 14 6" xfId="10554" xr:uid="{00000000-0005-0000-0000-0000C4430000}"/>
    <cellStyle name="Normal 3 21 14 6 2" xfId="28101" xr:uid="{00000000-0005-0000-0000-0000C5430000}"/>
    <cellStyle name="Normal 3 21 14 7" xfId="10555" xr:uid="{00000000-0005-0000-0000-0000C6430000}"/>
    <cellStyle name="Normal 3 21 14 7 2" xfId="28102" xr:uid="{00000000-0005-0000-0000-0000C7430000}"/>
    <cellStyle name="Normal 3 21 14 8" xfId="10556" xr:uid="{00000000-0005-0000-0000-0000C8430000}"/>
    <cellStyle name="Normal 3 21 14 8 2" xfId="28103" xr:uid="{00000000-0005-0000-0000-0000C9430000}"/>
    <cellStyle name="Normal 3 21 14 9" xfId="10557" xr:uid="{00000000-0005-0000-0000-0000CA430000}"/>
    <cellStyle name="Normal 3 21 14 9 2" xfId="28104" xr:uid="{00000000-0005-0000-0000-0000CB430000}"/>
    <cellStyle name="Normal 3 21 15" xfId="10558" xr:uid="{00000000-0005-0000-0000-0000CC430000}"/>
    <cellStyle name="Normal 3 21 15 2" xfId="28105" xr:uid="{00000000-0005-0000-0000-0000CD430000}"/>
    <cellStyle name="Normal 3 21 16" xfId="10559" xr:uid="{00000000-0005-0000-0000-0000CE430000}"/>
    <cellStyle name="Normal 3 21 16 2" xfId="28106" xr:uid="{00000000-0005-0000-0000-0000CF430000}"/>
    <cellStyle name="Normal 3 21 17" xfId="10560" xr:uid="{00000000-0005-0000-0000-0000D0430000}"/>
    <cellStyle name="Normal 3 21 17 2" xfId="28107" xr:uid="{00000000-0005-0000-0000-0000D1430000}"/>
    <cellStyle name="Normal 3 21 18" xfId="10561" xr:uid="{00000000-0005-0000-0000-0000D2430000}"/>
    <cellStyle name="Normal 3 21 18 2" xfId="28108" xr:uid="{00000000-0005-0000-0000-0000D3430000}"/>
    <cellStyle name="Normal 3 21 19" xfId="10562" xr:uid="{00000000-0005-0000-0000-0000D4430000}"/>
    <cellStyle name="Normal 3 21 19 2" xfId="28109" xr:uid="{00000000-0005-0000-0000-0000D5430000}"/>
    <cellStyle name="Normal 3 21 2" xfId="10563" xr:uid="{00000000-0005-0000-0000-0000D6430000}"/>
    <cellStyle name="Normal 3 21 20" xfId="10564" xr:uid="{00000000-0005-0000-0000-0000D7430000}"/>
    <cellStyle name="Normal 3 21 20 2" xfId="28110" xr:uid="{00000000-0005-0000-0000-0000D8430000}"/>
    <cellStyle name="Normal 3 21 21" xfId="10565" xr:uid="{00000000-0005-0000-0000-0000D9430000}"/>
    <cellStyle name="Normal 3 21 21 2" xfId="28111" xr:uid="{00000000-0005-0000-0000-0000DA430000}"/>
    <cellStyle name="Normal 3 21 22" xfId="10566" xr:uid="{00000000-0005-0000-0000-0000DB430000}"/>
    <cellStyle name="Normal 3 21 22 2" xfId="28112" xr:uid="{00000000-0005-0000-0000-0000DC430000}"/>
    <cellStyle name="Normal 3 21 23" xfId="10567" xr:uid="{00000000-0005-0000-0000-0000DD430000}"/>
    <cellStyle name="Normal 3 21 23 2" xfId="28113" xr:uid="{00000000-0005-0000-0000-0000DE430000}"/>
    <cellStyle name="Normal 3 21 24" xfId="10568" xr:uid="{00000000-0005-0000-0000-0000DF430000}"/>
    <cellStyle name="Normal 3 21 24 2" xfId="28114" xr:uid="{00000000-0005-0000-0000-0000E0430000}"/>
    <cellStyle name="Normal 3 21 25" xfId="10569" xr:uid="{00000000-0005-0000-0000-0000E1430000}"/>
    <cellStyle name="Normal 3 21 25 2" xfId="28115" xr:uid="{00000000-0005-0000-0000-0000E2430000}"/>
    <cellStyle name="Normal 3 21 26" xfId="10570" xr:uid="{00000000-0005-0000-0000-0000E3430000}"/>
    <cellStyle name="Normal 3 21 26 2" xfId="28116" xr:uid="{00000000-0005-0000-0000-0000E4430000}"/>
    <cellStyle name="Normal 3 21 27" xfId="10571" xr:uid="{00000000-0005-0000-0000-0000E5430000}"/>
    <cellStyle name="Normal 3 21 27 2" xfId="28117" xr:uid="{00000000-0005-0000-0000-0000E6430000}"/>
    <cellStyle name="Normal 3 21 28" xfId="28034" xr:uid="{00000000-0005-0000-0000-0000E7430000}"/>
    <cellStyle name="Normal 3 21 3" xfId="10572" xr:uid="{00000000-0005-0000-0000-0000E8430000}"/>
    <cellStyle name="Normal 3 21 4" xfId="10573" xr:uid="{00000000-0005-0000-0000-0000E9430000}"/>
    <cellStyle name="Normal 3 21 5" xfId="10574" xr:uid="{00000000-0005-0000-0000-0000EA430000}"/>
    <cellStyle name="Normal 3 21 6" xfId="10575" xr:uid="{00000000-0005-0000-0000-0000EB430000}"/>
    <cellStyle name="Normal 3 21 6 10" xfId="10576" xr:uid="{00000000-0005-0000-0000-0000EC430000}"/>
    <cellStyle name="Normal 3 21 6 10 2" xfId="28119" xr:uid="{00000000-0005-0000-0000-0000ED430000}"/>
    <cellStyle name="Normal 3 21 6 11" xfId="10577" xr:uid="{00000000-0005-0000-0000-0000EE430000}"/>
    <cellStyle name="Normal 3 21 6 11 2" xfId="28120" xr:uid="{00000000-0005-0000-0000-0000EF430000}"/>
    <cellStyle name="Normal 3 21 6 12" xfId="10578" xr:uid="{00000000-0005-0000-0000-0000F0430000}"/>
    <cellStyle name="Normal 3 21 6 12 2" xfId="28121" xr:uid="{00000000-0005-0000-0000-0000F1430000}"/>
    <cellStyle name="Normal 3 21 6 13" xfId="10579" xr:uid="{00000000-0005-0000-0000-0000F2430000}"/>
    <cellStyle name="Normal 3 21 6 13 2" xfId="28122" xr:uid="{00000000-0005-0000-0000-0000F3430000}"/>
    <cellStyle name="Normal 3 21 6 14" xfId="10580" xr:uid="{00000000-0005-0000-0000-0000F4430000}"/>
    <cellStyle name="Normal 3 21 6 14 2" xfId="28123" xr:uid="{00000000-0005-0000-0000-0000F5430000}"/>
    <cellStyle name="Normal 3 21 6 15" xfId="10581" xr:uid="{00000000-0005-0000-0000-0000F6430000}"/>
    <cellStyle name="Normal 3 21 6 15 2" xfId="28124" xr:uid="{00000000-0005-0000-0000-0000F7430000}"/>
    <cellStyle name="Normal 3 21 6 16" xfId="28118" xr:uid="{00000000-0005-0000-0000-0000F8430000}"/>
    <cellStyle name="Normal 3 21 6 2" xfId="10582" xr:uid="{00000000-0005-0000-0000-0000F9430000}"/>
    <cellStyle name="Normal 3 21 6 2 10" xfId="10583" xr:uid="{00000000-0005-0000-0000-0000FA430000}"/>
    <cellStyle name="Normal 3 21 6 2 10 2" xfId="28126" xr:uid="{00000000-0005-0000-0000-0000FB430000}"/>
    <cellStyle name="Normal 3 21 6 2 11" xfId="10584" xr:uid="{00000000-0005-0000-0000-0000FC430000}"/>
    <cellStyle name="Normal 3 21 6 2 11 2" xfId="28127" xr:uid="{00000000-0005-0000-0000-0000FD430000}"/>
    <cellStyle name="Normal 3 21 6 2 12" xfId="10585" xr:uid="{00000000-0005-0000-0000-0000FE430000}"/>
    <cellStyle name="Normal 3 21 6 2 12 2" xfId="28128" xr:uid="{00000000-0005-0000-0000-0000FF430000}"/>
    <cellStyle name="Normal 3 21 6 2 13" xfId="10586" xr:uid="{00000000-0005-0000-0000-000000440000}"/>
    <cellStyle name="Normal 3 21 6 2 13 2" xfId="28129" xr:uid="{00000000-0005-0000-0000-000001440000}"/>
    <cellStyle name="Normal 3 21 6 2 14" xfId="10587" xr:uid="{00000000-0005-0000-0000-000002440000}"/>
    <cellStyle name="Normal 3 21 6 2 14 2" xfId="28130" xr:uid="{00000000-0005-0000-0000-000003440000}"/>
    <cellStyle name="Normal 3 21 6 2 15" xfId="28125" xr:uid="{00000000-0005-0000-0000-000004440000}"/>
    <cellStyle name="Normal 3 21 6 2 2" xfId="10588" xr:uid="{00000000-0005-0000-0000-000005440000}"/>
    <cellStyle name="Normal 3 21 6 2 2 2" xfId="28131" xr:uid="{00000000-0005-0000-0000-000006440000}"/>
    <cellStyle name="Normal 3 21 6 2 3" xfId="10589" xr:uid="{00000000-0005-0000-0000-000007440000}"/>
    <cellStyle name="Normal 3 21 6 2 3 2" xfId="28132" xr:uid="{00000000-0005-0000-0000-000008440000}"/>
    <cellStyle name="Normal 3 21 6 2 4" xfId="10590" xr:uid="{00000000-0005-0000-0000-000009440000}"/>
    <cellStyle name="Normal 3 21 6 2 4 2" xfId="28133" xr:uid="{00000000-0005-0000-0000-00000A440000}"/>
    <cellStyle name="Normal 3 21 6 2 5" xfId="10591" xr:uid="{00000000-0005-0000-0000-00000B440000}"/>
    <cellStyle name="Normal 3 21 6 2 5 2" xfId="28134" xr:uid="{00000000-0005-0000-0000-00000C440000}"/>
    <cellStyle name="Normal 3 21 6 2 6" xfId="10592" xr:uid="{00000000-0005-0000-0000-00000D440000}"/>
    <cellStyle name="Normal 3 21 6 2 6 2" xfId="28135" xr:uid="{00000000-0005-0000-0000-00000E440000}"/>
    <cellStyle name="Normal 3 21 6 2 7" xfId="10593" xr:uid="{00000000-0005-0000-0000-00000F440000}"/>
    <cellStyle name="Normal 3 21 6 2 7 2" xfId="28136" xr:uid="{00000000-0005-0000-0000-000010440000}"/>
    <cellStyle name="Normal 3 21 6 2 8" xfId="10594" xr:uid="{00000000-0005-0000-0000-000011440000}"/>
    <cellStyle name="Normal 3 21 6 2 8 2" xfId="28137" xr:uid="{00000000-0005-0000-0000-000012440000}"/>
    <cellStyle name="Normal 3 21 6 2 9" xfId="10595" xr:uid="{00000000-0005-0000-0000-000013440000}"/>
    <cellStyle name="Normal 3 21 6 2 9 2" xfId="28138" xr:uid="{00000000-0005-0000-0000-000014440000}"/>
    <cellStyle name="Normal 3 21 6 3" xfId="10596" xr:uid="{00000000-0005-0000-0000-000015440000}"/>
    <cellStyle name="Normal 3 21 6 3 2" xfId="28139" xr:uid="{00000000-0005-0000-0000-000016440000}"/>
    <cellStyle name="Normal 3 21 6 4" xfId="10597" xr:uid="{00000000-0005-0000-0000-000017440000}"/>
    <cellStyle name="Normal 3 21 6 4 2" xfId="28140" xr:uid="{00000000-0005-0000-0000-000018440000}"/>
    <cellStyle name="Normal 3 21 6 5" xfId="10598" xr:uid="{00000000-0005-0000-0000-000019440000}"/>
    <cellStyle name="Normal 3 21 6 5 2" xfId="28141" xr:uid="{00000000-0005-0000-0000-00001A440000}"/>
    <cellStyle name="Normal 3 21 6 6" xfId="10599" xr:uid="{00000000-0005-0000-0000-00001B440000}"/>
    <cellStyle name="Normal 3 21 6 6 2" xfId="28142" xr:uid="{00000000-0005-0000-0000-00001C440000}"/>
    <cellStyle name="Normal 3 21 6 7" xfId="10600" xr:uid="{00000000-0005-0000-0000-00001D440000}"/>
    <cellStyle name="Normal 3 21 6 7 2" xfId="28143" xr:uid="{00000000-0005-0000-0000-00001E440000}"/>
    <cellStyle name="Normal 3 21 6 8" xfId="10601" xr:uid="{00000000-0005-0000-0000-00001F440000}"/>
    <cellStyle name="Normal 3 21 6 8 2" xfId="28144" xr:uid="{00000000-0005-0000-0000-000020440000}"/>
    <cellStyle name="Normal 3 21 6 9" xfId="10602" xr:uid="{00000000-0005-0000-0000-000021440000}"/>
    <cellStyle name="Normal 3 21 6 9 2" xfId="28145" xr:uid="{00000000-0005-0000-0000-000022440000}"/>
    <cellStyle name="Normal 3 21 7" xfId="10603" xr:uid="{00000000-0005-0000-0000-000023440000}"/>
    <cellStyle name="Normal 3 21 7 10" xfId="10604" xr:uid="{00000000-0005-0000-0000-000024440000}"/>
    <cellStyle name="Normal 3 21 7 10 2" xfId="28147" xr:uid="{00000000-0005-0000-0000-000025440000}"/>
    <cellStyle name="Normal 3 21 7 11" xfId="10605" xr:uid="{00000000-0005-0000-0000-000026440000}"/>
    <cellStyle name="Normal 3 21 7 11 2" xfId="28148" xr:uid="{00000000-0005-0000-0000-000027440000}"/>
    <cellStyle name="Normal 3 21 7 12" xfId="10606" xr:uid="{00000000-0005-0000-0000-000028440000}"/>
    <cellStyle name="Normal 3 21 7 12 2" xfId="28149" xr:uid="{00000000-0005-0000-0000-000029440000}"/>
    <cellStyle name="Normal 3 21 7 13" xfId="10607" xr:uid="{00000000-0005-0000-0000-00002A440000}"/>
    <cellStyle name="Normal 3 21 7 13 2" xfId="28150" xr:uid="{00000000-0005-0000-0000-00002B440000}"/>
    <cellStyle name="Normal 3 21 7 14" xfId="10608" xr:uid="{00000000-0005-0000-0000-00002C440000}"/>
    <cellStyle name="Normal 3 21 7 14 2" xfId="28151" xr:uid="{00000000-0005-0000-0000-00002D440000}"/>
    <cellStyle name="Normal 3 21 7 15" xfId="10609" xr:uid="{00000000-0005-0000-0000-00002E440000}"/>
    <cellStyle name="Normal 3 21 7 15 2" xfId="28152" xr:uid="{00000000-0005-0000-0000-00002F440000}"/>
    <cellStyle name="Normal 3 21 7 16" xfId="28146" xr:uid="{00000000-0005-0000-0000-000030440000}"/>
    <cellStyle name="Normal 3 21 7 2" xfId="10610" xr:uid="{00000000-0005-0000-0000-000031440000}"/>
    <cellStyle name="Normal 3 21 7 2 10" xfId="10611" xr:uid="{00000000-0005-0000-0000-000032440000}"/>
    <cellStyle name="Normal 3 21 7 2 10 2" xfId="28154" xr:uid="{00000000-0005-0000-0000-000033440000}"/>
    <cellStyle name="Normal 3 21 7 2 11" xfId="10612" xr:uid="{00000000-0005-0000-0000-000034440000}"/>
    <cellStyle name="Normal 3 21 7 2 11 2" xfId="28155" xr:uid="{00000000-0005-0000-0000-000035440000}"/>
    <cellStyle name="Normal 3 21 7 2 12" xfId="10613" xr:uid="{00000000-0005-0000-0000-000036440000}"/>
    <cellStyle name="Normal 3 21 7 2 12 2" xfId="28156" xr:uid="{00000000-0005-0000-0000-000037440000}"/>
    <cellStyle name="Normal 3 21 7 2 13" xfId="10614" xr:uid="{00000000-0005-0000-0000-000038440000}"/>
    <cellStyle name="Normal 3 21 7 2 13 2" xfId="28157" xr:uid="{00000000-0005-0000-0000-000039440000}"/>
    <cellStyle name="Normal 3 21 7 2 14" xfId="10615" xr:uid="{00000000-0005-0000-0000-00003A440000}"/>
    <cellStyle name="Normal 3 21 7 2 14 2" xfId="28158" xr:uid="{00000000-0005-0000-0000-00003B440000}"/>
    <cellStyle name="Normal 3 21 7 2 15" xfId="28153" xr:uid="{00000000-0005-0000-0000-00003C440000}"/>
    <cellStyle name="Normal 3 21 7 2 2" xfId="10616" xr:uid="{00000000-0005-0000-0000-00003D440000}"/>
    <cellStyle name="Normal 3 21 7 2 2 2" xfId="28159" xr:uid="{00000000-0005-0000-0000-00003E440000}"/>
    <cellStyle name="Normal 3 21 7 2 3" xfId="10617" xr:uid="{00000000-0005-0000-0000-00003F440000}"/>
    <cellStyle name="Normal 3 21 7 2 3 2" xfId="28160" xr:uid="{00000000-0005-0000-0000-000040440000}"/>
    <cellStyle name="Normal 3 21 7 2 4" xfId="10618" xr:uid="{00000000-0005-0000-0000-000041440000}"/>
    <cellStyle name="Normal 3 21 7 2 4 2" xfId="28161" xr:uid="{00000000-0005-0000-0000-000042440000}"/>
    <cellStyle name="Normal 3 21 7 2 5" xfId="10619" xr:uid="{00000000-0005-0000-0000-000043440000}"/>
    <cellStyle name="Normal 3 21 7 2 5 2" xfId="28162" xr:uid="{00000000-0005-0000-0000-000044440000}"/>
    <cellStyle name="Normal 3 21 7 2 6" xfId="10620" xr:uid="{00000000-0005-0000-0000-000045440000}"/>
    <cellStyle name="Normal 3 21 7 2 6 2" xfId="28163" xr:uid="{00000000-0005-0000-0000-000046440000}"/>
    <cellStyle name="Normal 3 21 7 2 7" xfId="10621" xr:uid="{00000000-0005-0000-0000-000047440000}"/>
    <cellStyle name="Normal 3 21 7 2 7 2" xfId="28164" xr:uid="{00000000-0005-0000-0000-000048440000}"/>
    <cellStyle name="Normal 3 21 7 2 8" xfId="10622" xr:uid="{00000000-0005-0000-0000-000049440000}"/>
    <cellStyle name="Normal 3 21 7 2 8 2" xfId="28165" xr:uid="{00000000-0005-0000-0000-00004A440000}"/>
    <cellStyle name="Normal 3 21 7 2 9" xfId="10623" xr:uid="{00000000-0005-0000-0000-00004B440000}"/>
    <cellStyle name="Normal 3 21 7 2 9 2" xfId="28166" xr:uid="{00000000-0005-0000-0000-00004C440000}"/>
    <cellStyle name="Normal 3 21 7 3" xfId="10624" xr:uid="{00000000-0005-0000-0000-00004D440000}"/>
    <cellStyle name="Normal 3 21 7 3 2" xfId="28167" xr:uid="{00000000-0005-0000-0000-00004E440000}"/>
    <cellStyle name="Normal 3 21 7 4" xfId="10625" xr:uid="{00000000-0005-0000-0000-00004F440000}"/>
    <cellStyle name="Normal 3 21 7 4 2" xfId="28168" xr:uid="{00000000-0005-0000-0000-000050440000}"/>
    <cellStyle name="Normal 3 21 7 5" xfId="10626" xr:uid="{00000000-0005-0000-0000-000051440000}"/>
    <cellStyle name="Normal 3 21 7 5 2" xfId="28169" xr:uid="{00000000-0005-0000-0000-000052440000}"/>
    <cellStyle name="Normal 3 21 7 6" xfId="10627" xr:uid="{00000000-0005-0000-0000-000053440000}"/>
    <cellStyle name="Normal 3 21 7 6 2" xfId="28170" xr:uid="{00000000-0005-0000-0000-000054440000}"/>
    <cellStyle name="Normal 3 21 7 7" xfId="10628" xr:uid="{00000000-0005-0000-0000-000055440000}"/>
    <cellStyle name="Normal 3 21 7 7 2" xfId="28171" xr:uid="{00000000-0005-0000-0000-000056440000}"/>
    <cellStyle name="Normal 3 21 7 8" xfId="10629" xr:uid="{00000000-0005-0000-0000-000057440000}"/>
    <cellStyle name="Normal 3 21 7 8 2" xfId="28172" xr:uid="{00000000-0005-0000-0000-000058440000}"/>
    <cellStyle name="Normal 3 21 7 9" xfId="10630" xr:uid="{00000000-0005-0000-0000-000059440000}"/>
    <cellStyle name="Normal 3 21 7 9 2" xfId="28173" xr:uid="{00000000-0005-0000-0000-00005A440000}"/>
    <cellStyle name="Normal 3 21 8" xfId="10631" xr:uid="{00000000-0005-0000-0000-00005B440000}"/>
    <cellStyle name="Normal 3 21 8 10" xfId="10632" xr:uid="{00000000-0005-0000-0000-00005C440000}"/>
    <cellStyle name="Normal 3 21 8 10 2" xfId="28175" xr:uid="{00000000-0005-0000-0000-00005D440000}"/>
    <cellStyle name="Normal 3 21 8 11" xfId="10633" xr:uid="{00000000-0005-0000-0000-00005E440000}"/>
    <cellStyle name="Normal 3 21 8 11 2" xfId="28176" xr:uid="{00000000-0005-0000-0000-00005F440000}"/>
    <cellStyle name="Normal 3 21 8 12" xfId="10634" xr:uid="{00000000-0005-0000-0000-000060440000}"/>
    <cellStyle name="Normal 3 21 8 12 2" xfId="28177" xr:uid="{00000000-0005-0000-0000-000061440000}"/>
    <cellStyle name="Normal 3 21 8 13" xfId="10635" xr:uid="{00000000-0005-0000-0000-000062440000}"/>
    <cellStyle name="Normal 3 21 8 13 2" xfId="28178" xr:uid="{00000000-0005-0000-0000-000063440000}"/>
    <cellStyle name="Normal 3 21 8 14" xfId="10636" xr:uid="{00000000-0005-0000-0000-000064440000}"/>
    <cellStyle name="Normal 3 21 8 14 2" xfId="28179" xr:uid="{00000000-0005-0000-0000-000065440000}"/>
    <cellStyle name="Normal 3 21 8 15" xfId="10637" xr:uid="{00000000-0005-0000-0000-000066440000}"/>
    <cellStyle name="Normal 3 21 8 15 2" xfId="28180" xr:uid="{00000000-0005-0000-0000-000067440000}"/>
    <cellStyle name="Normal 3 21 8 16" xfId="28174" xr:uid="{00000000-0005-0000-0000-000068440000}"/>
    <cellStyle name="Normal 3 21 8 2" xfId="10638" xr:uid="{00000000-0005-0000-0000-000069440000}"/>
    <cellStyle name="Normal 3 21 8 2 10" xfId="10639" xr:uid="{00000000-0005-0000-0000-00006A440000}"/>
    <cellStyle name="Normal 3 21 8 2 10 2" xfId="28182" xr:uid="{00000000-0005-0000-0000-00006B440000}"/>
    <cellStyle name="Normal 3 21 8 2 11" xfId="10640" xr:uid="{00000000-0005-0000-0000-00006C440000}"/>
    <cellStyle name="Normal 3 21 8 2 11 2" xfId="28183" xr:uid="{00000000-0005-0000-0000-00006D440000}"/>
    <cellStyle name="Normal 3 21 8 2 12" xfId="10641" xr:uid="{00000000-0005-0000-0000-00006E440000}"/>
    <cellStyle name="Normal 3 21 8 2 12 2" xfId="28184" xr:uid="{00000000-0005-0000-0000-00006F440000}"/>
    <cellStyle name="Normal 3 21 8 2 13" xfId="10642" xr:uid="{00000000-0005-0000-0000-000070440000}"/>
    <cellStyle name="Normal 3 21 8 2 13 2" xfId="28185" xr:uid="{00000000-0005-0000-0000-000071440000}"/>
    <cellStyle name="Normal 3 21 8 2 14" xfId="10643" xr:uid="{00000000-0005-0000-0000-000072440000}"/>
    <cellStyle name="Normal 3 21 8 2 14 2" xfId="28186" xr:uid="{00000000-0005-0000-0000-000073440000}"/>
    <cellStyle name="Normal 3 21 8 2 15" xfId="28181" xr:uid="{00000000-0005-0000-0000-000074440000}"/>
    <cellStyle name="Normal 3 21 8 2 2" xfId="10644" xr:uid="{00000000-0005-0000-0000-000075440000}"/>
    <cellStyle name="Normal 3 21 8 2 2 2" xfId="28187" xr:uid="{00000000-0005-0000-0000-000076440000}"/>
    <cellStyle name="Normal 3 21 8 2 3" xfId="10645" xr:uid="{00000000-0005-0000-0000-000077440000}"/>
    <cellStyle name="Normal 3 21 8 2 3 2" xfId="28188" xr:uid="{00000000-0005-0000-0000-000078440000}"/>
    <cellStyle name="Normal 3 21 8 2 4" xfId="10646" xr:uid="{00000000-0005-0000-0000-000079440000}"/>
    <cellStyle name="Normal 3 21 8 2 4 2" xfId="28189" xr:uid="{00000000-0005-0000-0000-00007A440000}"/>
    <cellStyle name="Normal 3 21 8 2 5" xfId="10647" xr:uid="{00000000-0005-0000-0000-00007B440000}"/>
    <cellStyle name="Normal 3 21 8 2 5 2" xfId="28190" xr:uid="{00000000-0005-0000-0000-00007C440000}"/>
    <cellStyle name="Normal 3 21 8 2 6" xfId="10648" xr:uid="{00000000-0005-0000-0000-00007D440000}"/>
    <cellStyle name="Normal 3 21 8 2 6 2" xfId="28191" xr:uid="{00000000-0005-0000-0000-00007E440000}"/>
    <cellStyle name="Normal 3 21 8 2 7" xfId="10649" xr:uid="{00000000-0005-0000-0000-00007F440000}"/>
    <cellStyle name="Normal 3 21 8 2 7 2" xfId="28192" xr:uid="{00000000-0005-0000-0000-000080440000}"/>
    <cellStyle name="Normal 3 21 8 2 8" xfId="10650" xr:uid="{00000000-0005-0000-0000-000081440000}"/>
    <cellStyle name="Normal 3 21 8 2 8 2" xfId="28193" xr:uid="{00000000-0005-0000-0000-000082440000}"/>
    <cellStyle name="Normal 3 21 8 2 9" xfId="10651" xr:uid="{00000000-0005-0000-0000-000083440000}"/>
    <cellStyle name="Normal 3 21 8 2 9 2" xfId="28194" xr:uid="{00000000-0005-0000-0000-000084440000}"/>
    <cellStyle name="Normal 3 21 8 3" xfId="10652" xr:uid="{00000000-0005-0000-0000-000085440000}"/>
    <cellStyle name="Normal 3 21 8 3 2" xfId="28195" xr:uid="{00000000-0005-0000-0000-000086440000}"/>
    <cellStyle name="Normal 3 21 8 4" xfId="10653" xr:uid="{00000000-0005-0000-0000-000087440000}"/>
    <cellStyle name="Normal 3 21 8 4 2" xfId="28196" xr:uid="{00000000-0005-0000-0000-000088440000}"/>
    <cellStyle name="Normal 3 21 8 5" xfId="10654" xr:uid="{00000000-0005-0000-0000-000089440000}"/>
    <cellStyle name="Normal 3 21 8 5 2" xfId="28197" xr:uid="{00000000-0005-0000-0000-00008A440000}"/>
    <cellStyle name="Normal 3 21 8 6" xfId="10655" xr:uid="{00000000-0005-0000-0000-00008B440000}"/>
    <cellStyle name="Normal 3 21 8 6 2" xfId="28198" xr:uid="{00000000-0005-0000-0000-00008C440000}"/>
    <cellStyle name="Normal 3 21 8 7" xfId="10656" xr:uid="{00000000-0005-0000-0000-00008D440000}"/>
    <cellStyle name="Normal 3 21 8 7 2" xfId="28199" xr:uid="{00000000-0005-0000-0000-00008E440000}"/>
    <cellStyle name="Normal 3 21 8 8" xfId="10657" xr:uid="{00000000-0005-0000-0000-00008F440000}"/>
    <cellStyle name="Normal 3 21 8 8 2" xfId="28200" xr:uid="{00000000-0005-0000-0000-000090440000}"/>
    <cellStyle name="Normal 3 21 8 9" xfId="10658" xr:uid="{00000000-0005-0000-0000-000091440000}"/>
    <cellStyle name="Normal 3 21 8 9 2" xfId="28201" xr:uid="{00000000-0005-0000-0000-000092440000}"/>
    <cellStyle name="Normal 3 21 9" xfId="10659" xr:uid="{00000000-0005-0000-0000-000093440000}"/>
    <cellStyle name="Normal 3 21 9 10" xfId="10660" xr:uid="{00000000-0005-0000-0000-000094440000}"/>
    <cellStyle name="Normal 3 21 9 10 2" xfId="28203" xr:uid="{00000000-0005-0000-0000-000095440000}"/>
    <cellStyle name="Normal 3 21 9 11" xfId="10661" xr:uid="{00000000-0005-0000-0000-000096440000}"/>
    <cellStyle name="Normal 3 21 9 11 2" xfId="28204" xr:uid="{00000000-0005-0000-0000-000097440000}"/>
    <cellStyle name="Normal 3 21 9 12" xfId="10662" xr:uid="{00000000-0005-0000-0000-000098440000}"/>
    <cellStyle name="Normal 3 21 9 12 2" xfId="28205" xr:uid="{00000000-0005-0000-0000-000099440000}"/>
    <cellStyle name="Normal 3 21 9 13" xfId="10663" xr:uid="{00000000-0005-0000-0000-00009A440000}"/>
    <cellStyle name="Normal 3 21 9 13 2" xfId="28206" xr:uid="{00000000-0005-0000-0000-00009B440000}"/>
    <cellStyle name="Normal 3 21 9 14" xfId="10664" xr:uid="{00000000-0005-0000-0000-00009C440000}"/>
    <cellStyle name="Normal 3 21 9 14 2" xfId="28207" xr:uid="{00000000-0005-0000-0000-00009D440000}"/>
    <cellStyle name="Normal 3 21 9 15" xfId="28202" xr:uid="{00000000-0005-0000-0000-00009E440000}"/>
    <cellStyle name="Normal 3 21 9 2" xfId="10665" xr:uid="{00000000-0005-0000-0000-00009F440000}"/>
    <cellStyle name="Normal 3 21 9 2 2" xfId="28208" xr:uid="{00000000-0005-0000-0000-0000A0440000}"/>
    <cellStyle name="Normal 3 21 9 3" xfId="10666" xr:uid="{00000000-0005-0000-0000-0000A1440000}"/>
    <cellStyle name="Normal 3 21 9 3 2" xfId="28209" xr:uid="{00000000-0005-0000-0000-0000A2440000}"/>
    <cellStyle name="Normal 3 21 9 4" xfId="10667" xr:uid="{00000000-0005-0000-0000-0000A3440000}"/>
    <cellStyle name="Normal 3 21 9 4 2" xfId="28210" xr:uid="{00000000-0005-0000-0000-0000A4440000}"/>
    <cellStyle name="Normal 3 21 9 5" xfId="10668" xr:uid="{00000000-0005-0000-0000-0000A5440000}"/>
    <cellStyle name="Normal 3 21 9 5 2" xfId="28211" xr:uid="{00000000-0005-0000-0000-0000A6440000}"/>
    <cellStyle name="Normal 3 21 9 6" xfId="10669" xr:uid="{00000000-0005-0000-0000-0000A7440000}"/>
    <cellStyle name="Normal 3 21 9 6 2" xfId="28212" xr:uid="{00000000-0005-0000-0000-0000A8440000}"/>
    <cellStyle name="Normal 3 21 9 7" xfId="10670" xr:uid="{00000000-0005-0000-0000-0000A9440000}"/>
    <cellStyle name="Normal 3 21 9 7 2" xfId="28213" xr:uid="{00000000-0005-0000-0000-0000AA440000}"/>
    <cellStyle name="Normal 3 21 9 8" xfId="10671" xr:uid="{00000000-0005-0000-0000-0000AB440000}"/>
    <cellStyle name="Normal 3 21 9 8 2" xfId="28214" xr:uid="{00000000-0005-0000-0000-0000AC440000}"/>
    <cellStyle name="Normal 3 21 9 9" xfId="10672" xr:uid="{00000000-0005-0000-0000-0000AD440000}"/>
    <cellStyle name="Normal 3 21 9 9 2" xfId="28215" xr:uid="{00000000-0005-0000-0000-0000AE440000}"/>
    <cellStyle name="Normal 3 22" xfId="10673" xr:uid="{00000000-0005-0000-0000-0000AF440000}"/>
    <cellStyle name="Normal 3 22 10" xfId="10674" xr:uid="{00000000-0005-0000-0000-0000B0440000}"/>
    <cellStyle name="Normal 3 22 10 10" xfId="10675" xr:uid="{00000000-0005-0000-0000-0000B1440000}"/>
    <cellStyle name="Normal 3 22 10 10 2" xfId="28218" xr:uid="{00000000-0005-0000-0000-0000B2440000}"/>
    <cellStyle name="Normal 3 22 10 11" xfId="10676" xr:uid="{00000000-0005-0000-0000-0000B3440000}"/>
    <cellStyle name="Normal 3 22 10 11 2" xfId="28219" xr:uid="{00000000-0005-0000-0000-0000B4440000}"/>
    <cellStyle name="Normal 3 22 10 12" xfId="10677" xr:uid="{00000000-0005-0000-0000-0000B5440000}"/>
    <cellStyle name="Normal 3 22 10 12 2" xfId="28220" xr:uid="{00000000-0005-0000-0000-0000B6440000}"/>
    <cellStyle name="Normal 3 22 10 13" xfId="10678" xr:uid="{00000000-0005-0000-0000-0000B7440000}"/>
    <cellStyle name="Normal 3 22 10 13 2" xfId="28221" xr:uid="{00000000-0005-0000-0000-0000B8440000}"/>
    <cellStyle name="Normal 3 22 10 14" xfId="10679" xr:uid="{00000000-0005-0000-0000-0000B9440000}"/>
    <cellStyle name="Normal 3 22 10 14 2" xfId="28222" xr:uid="{00000000-0005-0000-0000-0000BA440000}"/>
    <cellStyle name="Normal 3 22 10 15" xfId="28217" xr:uid="{00000000-0005-0000-0000-0000BB440000}"/>
    <cellStyle name="Normal 3 22 10 2" xfId="10680" xr:uid="{00000000-0005-0000-0000-0000BC440000}"/>
    <cellStyle name="Normal 3 22 10 2 2" xfId="28223" xr:uid="{00000000-0005-0000-0000-0000BD440000}"/>
    <cellStyle name="Normal 3 22 10 3" xfId="10681" xr:uid="{00000000-0005-0000-0000-0000BE440000}"/>
    <cellStyle name="Normal 3 22 10 3 2" xfId="28224" xr:uid="{00000000-0005-0000-0000-0000BF440000}"/>
    <cellStyle name="Normal 3 22 10 4" xfId="10682" xr:uid="{00000000-0005-0000-0000-0000C0440000}"/>
    <cellStyle name="Normal 3 22 10 4 2" xfId="28225" xr:uid="{00000000-0005-0000-0000-0000C1440000}"/>
    <cellStyle name="Normal 3 22 10 5" xfId="10683" xr:uid="{00000000-0005-0000-0000-0000C2440000}"/>
    <cellStyle name="Normal 3 22 10 5 2" xfId="28226" xr:uid="{00000000-0005-0000-0000-0000C3440000}"/>
    <cellStyle name="Normal 3 22 10 6" xfId="10684" xr:uid="{00000000-0005-0000-0000-0000C4440000}"/>
    <cellStyle name="Normal 3 22 10 6 2" xfId="28227" xr:uid="{00000000-0005-0000-0000-0000C5440000}"/>
    <cellStyle name="Normal 3 22 10 7" xfId="10685" xr:uid="{00000000-0005-0000-0000-0000C6440000}"/>
    <cellStyle name="Normal 3 22 10 7 2" xfId="28228" xr:uid="{00000000-0005-0000-0000-0000C7440000}"/>
    <cellStyle name="Normal 3 22 10 8" xfId="10686" xr:uid="{00000000-0005-0000-0000-0000C8440000}"/>
    <cellStyle name="Normal 3 22 10 8 2" xfId="28229" xr:uid="{00000000-0005-0000-0000-0000C9440000}"/>
    <cellStyle name="Normal 3 22 10 9" xfId="10687" xr:uid="{00000000-0005-0000-0000-0000CA440000}"/>
    <cellStyle name="Normal 3 22 10 9 2" xfId="28230" xr:uid="{00000000-0005-0000-0000-0000CB440000}"/>
    <cellStyle name="Normal 3 22 11" xfId="10688" xr:uid="{00000000-0005-0000-0000-0000CC440000}"/>
    <cellStyle name="Normal 3 22 11 10" xfId="10689" xr:uid="{00000000-0005-0000-0000-0000CD440000}"/>
    <cellStyle name="Normal 3 22 11 10 2" xfId="28232" xr:uid="{00000000-0005-0000-0000-0000CE440000}"/>
    <cellStyle name="Normal 3 22 11 11" xfId="10690" xr:uid="{00000000-0005-0000-0000-0000CF440000}"/>
    <cellStyle name="Normal 3 22 11 11 2" xfId="28233" xr:uid="{00000000-0005-0000-0000-0000D0440000}"/>
    <cellStyle name="Normal 3 22 11 12" xfId="10691" xr:uid="{00000000-0005-0000-0000-0000D1440000}"/>
    <cellStyle name="Normal 3 22 11 12 2" xfId="28234" xr:uid="{00000000-0005-0000-0000-0000D2440000}"/>
    <cellStyle name="Normal 3 22 11 13" xfId="10692" xr:uid="{00000000-0005-0000-0000-0000D3440000}"/>
    <cellStyle name="Normal 3 22 11 13 2" xfId="28235" xr:uid="{00000000-0005-0000-0000-0000D4440000}"/>
    <cellStyle name="Normal 3 22 11 14" xfId="10693" xr:uid="{00000000-0005-0000-0000-0000D5440000}"/>
    <cellStyle name="Normal 3 22 11 14 2" xfId="28236" xr:uid="{00000000-0005-0000-0000-0000D6440000}"/>
    <cellStyle name="Normal 3 22 11 15" xfId="28231" xr:uid="{00000000-0005-0000-0000-0000D7440000}"/>
    <cellStyle name="Normal 3 22 11 2" xfId="10694" xr:uid="{00000000-0005-0000-0000-0000D8440000}"/>
    <cellStyle name="Normal 3 22 11 2 2" xfId="28237" xr:uid="{00000000-0005-0000-0000-0000D9440000}"/>
    <cellStyle name="Normal 3 22 11 3" xfId="10695" xr:uid="{00000000-0005-0000-0000-0000DA440000}"/>
    <cellStyle name="Normal 3 22 11 3 2" xfId="28238" xr:uid="{00000000-0005-0000-0000-0000DB440000}"/>
    <cellStyle name="Normal 3 22 11 4" xfId="10696" xr:uid="{00000000-0005-0000-0000-0000DC440000}"/>
    <cellStyle name="Normal 3 22 11 4 2" xfId="28239" xr:uid="{00000000-0005-0000-0000-0000DD440000}"/>
    <cellStyle name="Normal 3 22 11 5" xfId="10697" xr:uid="{00000000-0005-0000-0000-0000DE440000}"/>
    <cellStyle name="Normal 3 22 11 5 2" xfId="28240" xr:uid="{00000000-0005-0000-0000-0000DF440000}"/>
    <cellStyle name="Normal 3 22 11 6" xfId="10698" xr:uid="{00000000-0005-0000-0000-0000E0440000}"/>
    <cellStyle name="Normal 3 22 11 6 2" xfId="28241" xr:uid="{00000000-0005-0000-0000-0000E1440000}"/>
    <cellStyle name="Normal 3 22 11 7" xfId="10699" xr:uid="{00000000-0005-0000-0000-0000E2440000}"/>
    <cellStyle name="Normal 3 22 11 7 2" xfId="28242" xr:uid="{00000000-0005-0000-0000-0000E3440000}"/>
    <cellStyle name="Normal 3 22 11 8" xfId="10700" xr:uid="{00000000-0005-0000-0000-0000E4440000}"/>
    <cellStyle name="Normal 3 22 11 8 2" xfId="28243" xr:uid="{00000000-0005-0000-0000-0000E5440000}"/>
    <cellStyle name="Normal 3 22 11 9" xfId="10701" xr:uid="{00000000-0005-0000-0000-0000E6440000}"/>
    <cellStyle name="Normal 3 22 11 9 2" xfId="28244" xr:uid="{00000000-0005-0000-0000-0000E7440000}"/>
    <cellStyle name="Normal 3 22 12" xfId="10702" xr:uid="{00000000-0005-0000-0000-0000E8440000}"/>
    <cellStyle name="Normal 3 22 12 10" xfId="10703" xr:uid="{00000000-0005-0000-0000-0000E9440000}"/>
    <cellStyle name="Normal 3 22 12 10 2" xfId="28246" xr:uid="{00000000-0005-0000-0000-0000EA440000}"/>
    <cellStyle name="Normal 3 22 12 11" xfId="10704" xr:uid="{00000000-0005-0000-0000-0000EB440000}"/>
    <cellStyle name="Normal 3 22 12 11 2" xfId="28247" xr:uid="{00000000-0005-0000-0000-0000EC440000}"/>
    <cellStyle name="Normal 3 22 12 12" xfId="10705" xr:uid="{00000000-0005-0000-0000-0000ED440000}"/>
    <cellStyle name="Normal 3 22 12 12 2" xfId="28248" xr:uid="{00000000-0005-0000-0000-0000EE440000}"/>
    <cellStyle name="Normal 3 22 12 13" xfId="10706" xr:uid="{00000000-0005-0000-0000-0000EF440000}"/>
    <cellStyle name="Normal 3 22 12 13 2" xfId="28249" xr:uid="{00000000-0005-0000-0000-0000F0440000}"/>
    <cellStyle name="Normal 3 22 12 14" xfId="10707" xr:uid="{00000000-0005-0000-0000-0000F1440000}"/>
    <cellStyle name="Normal 3 22 12 14 2" xfId="28250" xr:uid="{00000000-0005-0000-0000-0000F2440000}"/>
    <cellStyle name="Normal 3 22 12 15" xfId="28245" xr:uid="{00000000-0005-0000-0000-0000F3440000}"/>
    <cellStyle name="Normal 3 22 12 2" xfId="10708" xr:uid="{00000000-0005-0000-0000-0000F4440000}"/>
    <cellStyle name="Normal 3 22 12 2 2" xfId="28251" xr:uid="{00000000-0005-0000-0000-0000F5440000}"/>
    <cellStyle name="Normal 3 22 12 3" xfId="10709" xr:uid="{00000000-0005-0000-0000-0000F6440000}"/>
    <cellStyle name="Normal 3 22 12 3 2" xfId="28252" xr:uid="{00000000-0005-0000-0000-0000F7440000}"/>
    <cellStyle name="Normal 3 22 12 4" xfId="10710" xr:uid="{00000000-0005-0000-0000-0000F8440000}"/>
    <cellStyle name="Normal 3 22 12 4 2" xfId="28253" xr:uid="{00000000-0005-0000-0000-0000F9440000}"/>
    <cellStyle name="Normal 3 22 12 5" xfId="10711" xr:uid="{00000000-0005-0000-0000-0000FA440000}"/>
    <cellStyle name="Normal 3 22 12 5 2" xfId="28254" xr:uid="{00000000-0005-0000-0000-0000FB440000}"/>
    <cellStyle name="Normal 3 22 12 6" xfId="10712" xr:uid="{00000000-0005-0000-0000-0000FC440000}"/>
    <cellStyle name="Normal 3 22 12 6 2" xfId="28255" xr:uid="{00000000-0005-0000-0000-0000FD440000}"/>
    <cellStyle name="Normal 3 22 12 7" xfId="10713" xr:uid="{00000000-0005-0000-0000-0000FE440000}"/>
    <cellStyle name="Normal 3 22 12 7 2" xfId="28256" xr:uid="{00000000-0005-0000-0000-0000FF440000}"/>
    <cellStyle name="Normal 3 22 12 8" xfId="10714" xr:uid="{00000000-0005-0000-0000-000000450000}"/>
    <cellStyle name="Normal 3 22 12 8 2" xfId="28257" xr:uid="{00000000-0005-0000-0000-000001450000}"/>
    <cellStyle name="Normal 3 22 12 9" xfId="10715" xr:uid="{00000000-0005-0000-0000-000002450000}"/>
    <cellStyle name="Normal 3 22 12 9 2" xfId="28258" xr:uid="{00000000-0005-0000-0000-000003450000}"/>
    <cellStyle name="Normal 3 22 13" xfId="10716" xr:uid="{00000000-0005-0000-0000-000004450000}"/>
    <cellStyle name="Normal 3 22 13 10" xfId="10717" xr:uid="{00000000-0005-0000-0000-000005450000}"/>
    <cellStyle name="Normal 3 22 13 10 2" xfId="28260" xr:uid="{00000000-0005-0000-0000-000006450000}"/>
    <cellStyle name="Normal 3 22 13 11" xfId="10718" xr:uid="{00000000-0005-0000-0000-000007450000}"/>
    <cellStyle name="Normal 3 22 13 11 2" xfId="28261" xr:uid="{00000000-0005-0000-0000-000008450000}"/>
    <cellStyle name="Normal 3 22 13 12" xfId="10719" xr:uid="{00000000-0005-0000-0000-000009450000}"/>
    <cellStyle name="Normal 3 22 13 12 2" xfId="28262" xr:uid="{00000000-0005-0000-0000-00000A450000}"/>
    <cellStyle name="Normal 3 22 13 13" xfId="10720" xr:uid="{00000000-0005-0000-0000-00000B450000}"/>
    <cellStyle name="Normal 3 22 13 13 2" xfId="28263" xr:uid="{00000000-0005-0000-0000-00000C450000}"/>
    <cellStyle name="Normal 3 22 13 14" xfId="10721" xr:uid="{00000000-0005-0000-0000-00000D450000}"/>
    <cellStyle name="Normal 3 22 13 14 2" xfId="28264" xr:uid="{00000000-0005-0000-0000-00000E450000}"/>
    <cellStyle name="Normal 3 22 13 15" xfId="28259" xr:uid="{00000000-0005-0000-0000-00000F450000}"/>
    <cellStyle name="Normal 3 22 13 2" xfId="10722" xr:uid="{00000000-0005-0000-0000-000010450000}"/>
    <cellStyle name="Normal 3 22 13 2 2" xfId="28265" xr:uid="{00000000-0005-0000-0000-000011450000}"/>
    <cellStyle name="Normal 3 22 13 3" xfId="10723" xr:uid="{00000000-0005-0000-0000-000012450000}"/>
    <cellStyle name="Normal 3 22 13 3 2" xfId="28266" xr:uid="{00000000-0005-0000-0000-000013450000}"/>
    <cellStyle name="Normal 3 22 13 4" xfId="10724" xr:uid="{00000000-0005-0000-0000-000014450000}"/>
    <cellStyle name="Normal 3 22 13 4 2" xfId="28267" xr:uid="{00000000-0005-0000-0000-000015450000}"/>
    <cellStyle name="Normal 3 22 13 5" xfId="10725" xr:uid="{00000000-0005-0000-0000-000016450000}"/>
    <cellStyle name="Normal 3 22 13 5 2" xfId="28268" xr:uid="{00000000-0005-0000-0000-000017450000}"/>
    <cellStyle name="Normal 3 22 13 6" xfId="10726" xr:uid="{00000000-0005-0000-0000-000018450000}"/>
    <cellStyle name="Normal 3 22 13 6 2" xfId="28269" xr:uid="{00000000-0005-0000-0000-000019450000}"/>
    <cellStyle name="Normal 3 22 13 7" xfId="10727" xr:uid="{00000000-0005-0000-0000-00001A450000}"/>
    <cellStyle name="Normal 3 22 13 7 2" xfId="28270" xr:uid="{00000000-0005-0000-0000-00001B450000}"/>
    <cellStyle name="Normal 3 22 13 8" xfId="10728" xr:uid="{00000000-0005-0000-0000-00001C450000}"/>
    <cellStyle name="Normal 3 22 13 8 2" xfId="28271" xr:uid="{00000000-0005-0000-0000-00001D450000}"/>
    <cellStyle name="Normal 3 22 13 9" xfId="10729" xr:uid="{00000000-0005-0000-0000-00001E450000}"/>
    <cellStyle name="Normal 3 22 13 9 2" xfId="28272" xr:uid="{00000000-0005-0000-0000-00001F450000}"/>
    <cellStyle name="Normal 3 22 14" xfId="10730" xr:uid="{00000000-0005-0000-0000-000020450000}"/>
    <cellStyle name="Normal 3 22 14 10" xfId="10731" xr:uid="{00000000-0005-0000-0000-000021450000}"/>
    <cellStyle name="Normal 3 22 14 10 2" xfId="28274" xr:uid="{00000000-0005-0000-0000-000022450000}"/>
    <cellStyle name="Normal 3 22 14 11" xfId="10732" xr:uid="{00000000-0005-0000-0000-000023450000}"/>
    <cellStyle name="Normal 3 22 14 11 2" xfId="28275" xr:uid="{00000000-0005-0000-0000-000024450000}"/>
    <cellStyle name="Normal 3 22 14 12" xfId="10733" xr:uid="{00000000-0005-0000-0000-000025450000}"/>
    <cellStyle name="Normal 3 22 14 12 2" xfId="28276" xr:uid="{00000000-0005-0000-0000-000026450000}"/>
    <cellStyle name="Normal 3 22 14 13" xfId="10734" xr:uid="{00000000-0005-0000-0000-000027450000}"/>
    <cellStyle name="Normal 3 22 14 13 2" xfId="28277" xr:uid="{00000000-0005-0000-0000-000028450000}"/>
    <cellStyle name="Normal 3 22 14 14" xfId="10735" xr:uid="{00000000-0005-0000-0000-000029450000}"/>
    <cellStyle name="Normal 3 22 14 14 2" xfId="28278" xr:uid="{00000000-0005-0000-0000-00002A450000}"/>
    <cellStyle name="Normal 3 22 14 15" xfId="28273" xr:uid="{00000000-0005-0000-0000-00002B450000}"/>
    <cellStyle name="Normal 3 22 14 2" xfId="10736" xr:uid="{00000000-0005-0000-0000-00002C450000}"/>
    <cellStyle name="Normal 3 22 14 2 2" xfId="28279" xr:uid="{00000000-0005-0000-0000-00002D450000}"/>
    <cellStyle name="Normal 3 22 14 3" xfId="10737" xr:uid="{00000000-0005-0000-0000-00002E450000}"/>
    <cellStyle name="Normal 3 22 14 3 2" xfId="28280" xr:uid="{00000000-0005-0000-0000-00002F450000}"/>
    <cellStyle name="Normal 3 22 14 4" xfId="10738" xr:uid="{00000000-0005-0000-0000-000030450000}"/>
    <cellStyle name="Normal 3 22 14 4 2" xfId="28281" xr:uid="{00000000-0005-0000-0000-000031450000}"/>
    <cellStyle name="Normal 3 22 14 5" xfId="10739" xr:uid="{00000000-0005-0000-0000-000032450000}"/>
    <cellStyle name="Normal 3 22 14 5 2" xfId="28282" xr:uid="{00000000-0005-0000-0000-000033450000}"/>
    <cellStyle name="Normal 3 22 14 6" xfId="10740" xr:uid="{00000000-0005-0000-0000-000034450000}"/>
    <cellStyle name="Normal 3 22 14 6 2" xfId="28283" xr:uid="{00000000-0005-0000-0000-000035450000}"/>
    <cellStyle name="Normal 3 22 14 7" xfId="10741" xr:uid="{00000000-0005-0000-0000-000036450000}"/>
    <cellStyle name="Normal 3 22 14 7 2" xfId="28284" xr:uid="{00000000-0005-0000-0000-000037450000}"/>
    <cellStyle name="Normal 3 22 14 8" xfId="10742" xr:uid="{00000000-0005-0000-0000-000038450000}"/>
    <cellStyle name="Normal 3 22 14 8 2" xfId="28285" xr:uid="{00000000-0005-0000-0000-000039450000}"/>
    <cellStyle name="Normal 3 22 14 9" xfId="10743" xr:uid="{00000000-0005-0000-0000-00003A450000}"/>
    <cellStyle name="Normal 3 22 14 9 2" xfId="28286" xr:uid="{00000000-0005-0000-0000-00003B450000}"/>
    <cellStyle name="Normal 3 22 15" xfId="10744" xr:uid="{00000000-0005-0000-0000-00003C450000}"/>
    <cellStyle name="Normal 3 22 15 2" xfId="28287" xr:uid="{00000000-0005-0000-0000-00003D450000}"/>
    <cellStyle name="Normal 3 22 16" xfId="10745" xr:uid="{00000000-0005-0000-0000-00003E450000}"/>
    <cellStyle name="Normal 3 22 16 2" xfId="28288" xr:uid="{00000000-0005-0000-0000-00003F450000}"/>
    <cellStyle name="Normal 3 22 17" xfId="10746" xr:uid="{00000000-0005-0000-0000-000040450000}"/>
    <cellStyle name="Normal 3 22 17 2" xfId="28289" xr:uid="{00000000-0005-0000-0000-000041450000}"/>
    <cellStyle name="Normal 3 22 18" xfId="10747" xr:uid="{00000000-0005-0000-0000-000042450000}"/>
    <cellStyle name="Normal 3 22 18 2" xfId="28290" xr:uid="{00000000-0005-0000-0000-000043450000}"/>
    <cellStyle name="Normal 3 22 19" xfId="10748" xr:uid="{00000000-0005-0000-0000-000044450000}"/>
    <cellStyle name="Normal 3 22 19 2" xfId="28291" xr:uid="{00000000-0005-0000-0000-000045450000}"/>
    <cellStyle name="Normal 3 22 2" xfId="10749" xr:uid="{00000000-0005-0000-0000-000046450000}"/>
    <cellStyle name="Normal 3 22 20" xfId="10750" xr:uid="{00000000-0005-0000-0000-000047450000}"/>
    <cellStyle name="Normal 3 22 20 2" xfId="28292" xr:uid="{00000000-0005-0000-0000-000048450000}"/>
    <cellStyle name="Normal 3 22 21" xfId="10751" xr:uid="{00000000-0005-0000-0000-000049450000}"/>
    <cellStyle name="Normal 3 22 21 2" xfId="28293" xr:uid="{00000000-0005-0000-0000-00004A450000}"/>
    <cellStyle name="Normal 3 22 22" xfId="10752" xr:uid="{00000000-0005-0000-0000-00004B450000}"/>
    <cellStyle name="Normal 3 22 22 2" xfId="28294" xr:uid="{00000000-0005-0000-0000-00004C450000}"/>
    <cellStyle name="Normal 3 22 23" xfId="10753" xr:uid="{00000000-0005-0000-0000-00004D450000}"/>
    <cellStyle name="Normal 3 22 23 2" xfId="28295" xr:uid="{00000000-0005-0000-0000-00004E450000}"/>
    <cellStyle name="Normal 3 22 24" xfId="10754" xr:uid="{00000000-0005-0000-0000-00004F450000}"/>
    <cellStyle name="Normal 3 22 24 2" xfId="28296" xr:uid="{00000000-0005-0000-0000-000050450000}"/>
    <cellStyle name="Normal 3 22 25" xfId="10755" xr:uid="{00000000-0005-0000-0000-000051450000}"/>
    <cellStyle name="Normal 3 22 25 2" xfId="28297" xr:uid="{00000000-0005-0000-0000-000052450000}"/>
    <cellStyle name="Normal 3 22 26" xfId="10756" xr:uid="{00000000-0005-0000-0000-000053450000}"/>
    <cellStyle name="Normal 3 22 26 2" xfId="28298" xr:uid="{00000000-0005-0000-0000-000054450000}"/>
    <cellStyle name="Normal 3 22 27" xfId="10757" xr:uid="{00000000-0005-0000-0000-000055450000}"/>
    <cellStyle name="Normal 3 22 27 2" xfId="28299" xr:uid="{00000000-0005-0000-0000-000056450000}"/>
    <cellStyle name="Normal 3 22 28" xfId="28216" xr:uid="{00000000-0005-0000-0000-000057450000}"/>
    <cellStyle name="Normal 3 22 3" xfId="10758" xr:uid="{00000000-0005-0000-0000-000058450000}"/>
    <cellStyle name="Normal 3 22 4" xfId="10759" xr:uid="{00000000-0005-0000-0000-000059450000}"/>
    <cellStyle name="Normal 3 22 5" xfId="10760" xr:uid="{00000000-0005-0000-0000-00005A450000}"/>
    <cellStyle name="Normal 3 22 6" xfId="10761" xr:uid="{00000000-0005-0000-0000-00005B450000}"/>
    <cellStyle name="Normal 3 22 6 10" xfId="10762" xr:uid="{00000000-0005-0000-0000-00005C450000}"/>
    <cellStyle name="Normal 3 22 6 10 2" xfId="28301" xr:uid="{00000000-0005-0000-0000-00005D450000}"/>
    <cellStyle name="Normal 3 22 6 11" xfId="10763" xr:uid="{00000000-0005-0000-0000-00005E450000}"/>
    <cellStyle name="Normal 3 22 6 11 2" xfId="28302" xr:uid="{00000000-0005-0000-0000-00005F450000}"/>
    <cellStyle name="Normal 3 22 6 12" xfId="10764" xr:uid="{00000000-0005-0000-0000-000060450000}"/>
    <cellStyle name="Normal 3 22 6 12 2" xfId="28303" xr:uid="{00000000-0005-0000-0000-000061450000}"/>
    <cellStyle name="Normal 3 22 6 13" xfId="10765" xr:uid="{00000000-0005-0000-0000-000062450000}"/>
    <cellStyle name="Normal 3 22 6 13 2" xfId="28304" xr:uid="{00000000-0005-0000-0000-000063450000}"/>
    <cellStyle name="Normal 3 22 6 14" xfId="10766" xr:uid="{00000000-0005-0000-0000-000064450000}"/>
    <cellStyle name="Normal 3 22 6 14 2" xfId="28305" xr:uid="{00000000-0005-0000-0000-000065450000}"/>
    <cellStyle name="Normal 3 22 6 15" xfId="10767" xr:uid="{00000000-0005-0000-0000-000066450000}"/>
    <cellStyle name="Normal 3 22 6 15 2" xfId="28306" xr:uid="{00000000-0005-0000-0000-000067450000}"/>
    <cellStyle name="Normal 3 22 6 16" xfId="28300" xr:uid="{00000000-0005-0000-0000-000068450000}"/>
    <cellStyle name="Normal 3 22 6 2" xfId="10768" xr:uid="{00000000-0005-0000-0000-000069450000}"/>
    <cellStyle name="Normal 3 22 6 2 10" xfId="10769" xr:uid="{00000000-0005-0000-0000-00006A450000}"/>
    <cellStyle name="Normal 3 22 6 2 10 2" xfId="28308" xr:uid="{00000000-0005-0000-0000-00006B450000}"/>
    <cellStyle name="Normal 3 22 6 2 11" xfId="10770" xr:uid="{00000000-0005-0000-0000-00006C450000}"/>
    <cellStyle name="Normal 3 22 6 2 11 2" xfId="28309" xr:uid="{00000000-0005-0000-0000-00006D450000}"/>
    <cellStyle name="Normal 3 22 6 2 12" xfId="10771" xr:uid="{00000000-0005-0000-0000-00006E450000}"/>
    <cellStyle name="Normal 3 22 6 2 12 2" xfId="28310" xr:uid="{00000000-0005-0000-0000-00006F450000}"/>
    <cellStyle name="Normal 3 22 6 2 13" xfId="10772" xr:uid="{00000000-0005-0000-0000-000070450000}"/>
    <cellStyle name="Normal 3 22 6 2 13 2" xfId="28311" xr:uid="{00000000-0005-0000-0000-000071450000}"/>
    <cellStyle name="Normal 3 22 6 2 14" xfId="10773" xr:uid="{00000000-0005-0000-0000-000072450000}"/>
    <cellStyle name="Normal 3 22 6 2 14 2" xfId="28312" xr:uid="{00000000-0005-0000-0000-000073450000}"/>
    <cellStyle name="Normal 3 22 6 2 15" xfId="28307" xr:uid="{00000000-0005-0000-0000-000074450000}"/>
    <cellStyle name="Normal 3 22 6 2 2" xfId="10774" xr:uid="{00000000-0005-0000-0000-000075450000}"/>
    <cellStyle name="Normal 3 22 6 2 2 2" xfId="28313" xr:uid="{00000000-0005-0000-0000-000076450000}"/>
    <cellStyle name="Normal 3 22 6 2 3" xfId="10775" xr:uid="{00000000-0005-0000-0000-000077450000}"/>
    <cellStyle name="Normal 3 22 6 2 3 2" xfId="28314" xr:uid="{00000000-0005-0000-0000-000078450000}"/>
    <cellStyle name="Normal 3 22 6 2 4" xfId="10776" xr:uid="{00000000-0005-0000-0000-000079450000}"/>
    <cellStyle name="Normal 3 22 6 2 4 2" xfId="28315" xr:uid="{00000000-0005-0000-0000-00007A450000}"/>
    <cellStyle name="Normal 3 22 6 2 5" xfId="10777" xr:uid="{00000000-0005-0000-0000-00007B450000}"/>
    <cellStyle name="Normal 3 22 6 2 5 2" xfId="28316" xr:uid="{00000000-0005-0000-0000-00007C450000}"/>
    <cellStyle name="Normal 3 22 6 2 6" xfId="10778" xr:uid="{00000000-0005-0000-0000-00007D450000}"/>
    <cellStyle name="Normal 3 22 6 2 6 2" xfId="28317" xr:uid="{00000000-0005-0000-0000-00007E450000}"/>
    <cellStyle name="Normal 3 22 6 2 7" xfId="10779" xr:uid="{00000000-0005-0000-0000-00007F450000}"/>
    <cellStyle name="Normal 3 22 6 2 7 2" xfId="28318" xr:uid="{00000000-0005-0000-0000-000080450000}"/>
    <cellStyle name="Normal 3 22 6 2 8" xfId="10780" xr:uid="{00000000-0005-0000-0000-000081450000}"/>
    <cellStyle name="Normal 3 22 6 2 8 2" xfId="28319" xr:uid="{00000000-0005-0000-0000-000082450000}"/>
    <cellStyle name="Normal 3 22 6 2 9" xfId="10781" xr:uid="{00000000-0005-0000-0000-000083450000}"/>
    <cellStyle name="Normal 3 22 6 2 9 2" xfId="28320" xr:uid="{00000000-0005-0000-0000-000084450000}"/>
    <cellStyle name="Normal 3 22 6 3" xfId="10782" xr:uid="{00000000-0005-0000-0000-000085450000}"/>
    <cellStyle name="Normal 3 22 6 3 2" xfId="28321" xr:uid="{00000000-0005-0000-0000-000086450000}"/>
    <cellStyle name="Normal 3 22 6 4" xfId="10783" xr:uid="{00000000-0005-0000-0000-000087450000}"/>
    <cellStyle name="Normal 3 22 6 4 2" xfId="28322" xr:uid="{00000000-0005-0000-0000-000088450000}"/>
    <cellStyle name="Normal 3 22 6 5" xfId="10784" xr:uid="{00000000-0005-0000-0000-000089450000}"/>
    <cellStyle name="Normal 3 22 6 5 2" xfId="28323" xr:uid="{00000000-0005-0000-0000-00008A450000}"/>
    <cellStyle name="Normal 3 22 6 6" xfId="10785" xr:uid="{00000000-0005-0000-0000-00008B450000}"/>
    <cellStyle name="Normal 3 22 6 6 2" xfId="28324" xr:uid="{00000000-0005-0000-0000-00008C450000}"/>
    <cellStyle name="Normal 3 22 6 7" xfId="10786" xr:uid="{00000000-0005-0000-0000-00008D450000}"/>
    <cellStyle name="Normal 3 22 6 7 2" xfId="28325" xr:uid="{00000000-0005-0000-0000-00008E450000}"/>
    <cellStyle name="Normal 3 22 6 8" xfId="10787" xr:uid="{00000000-0005-0000-0000-00008F450000}"/>
    <cellStyle name="Normal 3 22 6 8 2" xfId="28326" xr:uid="{00000000-0005-0000-0000-000090450000}"/>
    <cellStyle name="Normal 3 22 6 9" xfId="10788" xr:uid="{00000000-0005-0000-0000-000091450000}"/>
    <cellStyle name="Normal 3 22 6 9 2" xfId="28327" xr:uid="{00000000-0005-0000-0000-000092450000}"/>
    <cellStyle name="Normal 3 22 7" xfId="10789" xr:uid="{00000000-0005-0000-0000-000093450000}"/>
    <cellStyle name="Normal 3 22 7 10" xfId="10790" xr:uid="{00000000-0005-0000-0000-000094450000}"/>
    <cellStyle name="Normal 3 22 7 10 2" xfId="28329" xr:uid="{00000000-0005-0000-0000-000095450000}"/>
    <cellStyle name="Normal 3 22 7 11" xfId="10791" xr:uid="{00000000-0005-0000-0000-000096450000}"/>
    <cellStyle name="Normal 3 22 7 11 2" xfId="28330" xr:uid="{00000000-0005-0000-0000-000097450000}"/>
    <cellStyle name="Normal 3 22 7 12" xfId="10792" xr:uid="{00000000-0005-0000-0000-000098450000}"/>
    <cellStyle name="Normal 3 22 7 12 2" xfId="28331" xr:uid="{00000000-0005-0000-0000-000099450000}"/>
    <cellStyle name="Normal 3 22 7 13" xfId="10793" xr:uid="{00000000-0005-0000-0000-00009A450000}"/>
    <cellStyle name="Normal 3 22 7 13 2" xfId="28332" xr:uid="{00000000-0005-0000-0000-00009B450000}"/>
    <cellStyle name="Normal 3 22 7 14" xfId="10794" xr:uid="{00000000-0005-0000-0000-00009C450000}"/>
    <cellStyle name="Normal 3 22 7 14 2" xfId="28333" xr:uid="{00000000-0005-0000-0000-00009D450000}"/>
    <cellStyle name="Normal 3 22 7 15" xfId="10795" xr:uid="{00000000-0005-0000-0000-00009E450000}"/>
    <cellStyle name="Normal 3 22 7 15 2" xfId="28334" xr:uid="{00000000-0005-0000-0000-00009F450000}"/>
    <cellStyle name="Normal 3 22 7 16" xfId="28328" xr:uid="{00000000-0005-0000-0000-0000A0450000}"/>
    <cellStyle name="Normal 3 22 7 2" xfId="10796" xr:uid="{00000000-0005-0000-0000-0000A1450000}"/>
    <cellStyle name="Normal 3 22 7 2 10" xfId="10797" xr:uid="{00000000-0005-0000-0000-0000A2450000}"/>
    <cellStyle name="Normal 3 22 7 2 10 2" xfId="28336" xr:uid="{00000000-0005-0000-0000-0000A3450000}"/>
    <cellStyle name="Normal 3 22 7 2 11" xfId="10798" xr:uid="{00000000-0005-0000-0000-0000A4450000}"/>
    <cellStyle name="Normal 3 22 7 2 11 2" xfId="28337" xr:uid="{00000000-0005-0000-0000-0000A5450000}"/>
    <cellStyle name="Normal 3 22 7 2 12" xfId="10799" xr:uid="{00000000-0005-0000-0000-0000A6450000}"/>
    <cellStyle name="Normal 3 22 7 2 12 2" xfId="28338" xr:uid="{00000000-0005-0000-0000-0000A7450000}"/>
    <cellStyle name="Normal 3 22 7 2 13" xfId="10800" xr:uid="{00000000-0005-0000-0000-0000A8450000}"/>
    <cellStyle name="Normal 3 22 7 2 13 2" xfId="28339" xr:uid="{00000000-0005-0000-0000-0000A9450000}"/>
    <cellStyle name="Normal 3 22 7 2 14" xfId="10801" xr:uid="{00000000-0005-0000-0000-0000AA450000}"/>
    <cellStyle name="Normal 3 22 7 2 14 2" xfId="28340" xr:uid="{00000000-0005-0000-0000-0000AB450000}"/>
    <cellStyle name="Normal 3 22 7 2 15" xfId="28335" xr:uid="{00000000-0005-0000-0000-0000AC450000}"/>
    <cellStyle name="Normal 3 22 7 2 2" xfId="10802" xr:uid="{00000000-0005-0000-0000-0000AD450000}"/>
    <cellStyle name="Normal 3 22 7 2 2 2" xfId="28341" xr:uid="{00000000-0005-0000-0000-0000AE450000}"/>
    <cellStyle name="Normal 3 22 7 2 3" xfId="10803" xr:uid="{00000000-0005-0000-0000-0000AF450000}"/>
    <cellStyle name="Normal 3 22 7 2 3 2" xfId="28342" xr:uid="{00000000-0005-0000-0000-0000B0450000}"/>
    <cellStyle name="Normal 3 22 7 2 4" xfId="10804" xr:uid="{00000000-0005-0000-0000-0000B1450000}"/>
    <cellStyle name="Normal 3 22 7 2 4 2" xfId="28343" xr:uid="{00000000-0005-0000-0000-0000B2450000}"/>
    <cellStyle name="Normal 3 22 7 2 5" xfId="10805" xr:uid="{00000000-0005-0000-0000-0000B3450000}"/>
    <cellStyle name="Normal 3 22 7 2 5 2" xfId="28344" xr:uid="{00000000-0005-0000-0000-0000B4450000}"/>
    <cellStyle name="Normal 3 22 7 2 6" xfId="10806" xr:uid="{00000000-0005-0000-0000-0000B5450000}"/>
    <cellStyle name="Normal 3 22 7 2 6 2" xfId="28345" xr:uid="{00000000-0005-0000-0000-0000B6450000}"/>
    <cellStyle name="Normal 3 22 7 2 7" xfId="10807" xr:uid="{00000000-0005-0000-0000-0000B7450000}"/>
    <cellStyle name="Normal 3 22 7 2 7 2" xfId="28346" xr:uid="{00000000-0005-0000-0000-0000B8450000}"/>
    <cellStyle name="Normal 3 22 7 2 8" xfId="10808" xr:uid="{00000000-0005-0000-0000-0000B9450000}"/>
    <cellStyle name="Normal 3 22 7 2 8 2" xfId="28347" xr:uid="{00000000-0005-0000-0000-0000BA450000}"/>
    <cellStyle name="Normal 3 22 7 2 9" xfId="10809" xr:uid="{00000000-0005-0000-0000-0000BB450000}"/>
    <cellStyle name="Normal 3 22 7 2 9 2" xfId="28348" xr:uid="{00000000-0005-0000-0000-0000BC450000}"/>
    <cellStyle name="Normal 3 22 7 3" xfId="10810" xr:uid="{00000000-0005-0000-0000-0000BD450000}"/>
    <cellStyle name="Normal 3 22 7 3 2" xfId="28349" xr:uid="{00000000-0005-0000-0000-0000BE450000}"/>
    <cellStyle name="Normal 3 22 7 4" xfId="10811" xr:uid="{00000000-0005-0000-0000-0000BF450000}"/>
    <cellStyle name="Normal 3 22 7 4 2" xfId="28350" xr:uid="{00000000-0005-0000-0000-0000C0450000}"/>
    <cellStyle name="Normal 3 22 7 5" xfId="10812" xr:uid="{00000000-0005-0000-0000-0000C1450000}"/>
    <cellStyle name="Normal 3 22 7 5 2" xfId="28351" xr:uid="{00000000-0005-0000-0000-0000C2450000}"/>
    <cellStyle name="Normal 3 22 7 6" xfId="10813" xr:uid="{00000000-0005-0000-0000-0000C3450000}"/>
    <cellStyle name="Normal 3 22 7 6 2" xfId="28352" xr:uid="{00000000-0005-0000-0000-0000C4450000}"/>
    <cellStyle name="Normal 3 22 7 7" xfId="10814" xr:uid="{00000000-0005-0000-0000-0000C5450000}"/>
    <cellStyle name="Normal 3 22 7 7 2" xfId="28353" xr:uid="{00000000-0005-0000-0000-0000C6450000}"/>
    <cellStyle name="Normal 3 22 7 8" xfId="10815" xr:uid="{00000000-0005-0000-0000-0000C7450000}"/>
    <cellStyle name="Normal 3 22 7 8 2" xfId="28354" xr:uid="{00000000-0005-0000-0000-0000C8450000}"/>
    <cellStyle name="Normal 3 22 7 9" xfId="10816" xr:uid="{00000000-0005-0000-0000-0000C9450000}"/>
    <cellStyle name="Normal 3 22 7 9 2" xfId="28355" xr:uid="{00000000-0005-0000-0000-0000CA450000}"/>
    <cellStyle name="Normal 3 22 8" xfId="10817" xr:uid="{00000000-0005-0000-0000-0000CB450000}"/>
    <cellStyle name="Normal 3 22 8 10" xfId="10818" xr:uid="{00000000-0005-0000-0000-0000CC450000}"/>
    <cellStyle name="Normal 3 22 8 10 2" xfId="28357" xr:uid="{00000000-0005-0000-0000-0000CD450000}"/>
    <cellStyle name="Normal 3 22 8 11" xfId="10819" xr:uid="{00000000-0005-0000-0000-0000CE450000}"/>
    <cellStyle name="Normal 3 22 8 11 2" xfId="28358" xr:uid="{00000000-0005-0000-0000-0000CF450000}"/>
    <cellStyle name="Normal 3 22 8 12" xfId="10820" xr:uid="{00000000-0005-0000-0000-0000D0450000}"/>
    <cellStyle name="Normal 3 22 8 12 2" xfId="28359" xr:uid="{00000000-0005-0000-0000-0000D1450000}"/>
    <cellStyle name="Normal 3 22 8 13" xfId="10821" xr:uid="{00000000-0005-0000-0000-0000D2450000}"/>
    <cellStyle name="Normal 3 22 8 13 2" xfId="28360" xr:uid="{00000000-0005-0000-0000-0000D3450000}"/>
    <cellStyle name="Normal 3 22 8 14" xfId="10822" xr:uid="{00000000-0005-0000-0000-0000D4450000}"/>
    <cellStyle name="Normal 3 22 8 14 2" xfId="28361" xr:uid="{00000000-0005-0000-0000-0000D5450000}"/>
    <cellStyle name="Normal 3 22 8 15" xfId="10823" xr:uid="{00000000-0005-0000-0000-0000D6450000}"/>
    <cellStyle name="Normal 3 22 8 15 2" xfId="28362" xr:uid="{00000000-0005-0000-0000-0000D7450000}"/>
    <cellStyle name="Normal 3 22 8 16" xfId="28356" xr:uid="{00000000-0005-0000-0000-0000D8450000}"/>
    <cellStyle name="Normal 3 22 8 2" xfId="10824" xr:uid="{00000000-0005-0000-0000-0000D9450000}"/>
    <cellStyle name="Normal 3 22 8 2 10" xfId="10825" xr:uid="{00000000-0005-0000-0000-0000DA450000}"/>
    <cellStyle name="Normal 3 22 8 2 10 2" xfId="28364" xr:uid="{00000000-0005-0000-0000-0000DB450000}"/>
    <cellStyle name="Normal 3 22 8 2 11" xfId="10826" xr:uid="{00000000-0005-0000-0000-0000DC450000}"/>
    <cellStyle name="Normal 3 22 8 2 11 2" xfId="28365" xr:uid="{00000000-0005-0000-0000-0000DD450000}"/>
    <cellStyle name="Normal 3 22 8 2 12" xfId="10827" xr:uid="{00000000-0005-0000-0000-0000DE450000}"/>
    <cellStyle name="Normal 3 22 8 2 12 2" xfId="28366" xr:uid="{00000000-0005-0000-0000-0000DF450000}"/>
    <cellStyle name="Normal 3 22 8 2 13" xfId="10828" xr:uid="{00000000-0005-0000-0000-0000E0450000}"/>
    <cellStyle name="Normal 3 22 8 2 13 2" xfId="28367" xr:uid="{00000000-0005-0000-0000-0000E1450000}"/>
    <cellStyle name="Normal 3 22 8 2 14" xfId="10829" xr:uid="{00000000-0005-0000-0000-0000E2450000}"/>
    <cellStyle name="Normal 3 22 8 2 14 2" xfId="28368" xr:uid="{00000000-0005-0000-0000-0000E3450000}"/>
    <cellStyle name="Normal 3 22 8 2 15" xfId="28363" xr:uid="{00000000-0005-0000-0000-0000E4450000}"/>
    <cellStyle name="Normal 3 22 8 2 2" xfId="10830" xr:uid="{00000000-0005-0000-0000-0000E5450000}"/>
    <cellStyle name="Normal 3 22 8 2 2 2" xfId="28369" xr:uid="{00000000-0005-0000-0000-0000E6450000}"/>
    <cellStyle name="Normal 3 22 8 2 3" xfId="10831" xr:uid="{00000000-0005-0000-0000-0000E7450000}"/>
    <cellStyle name="Normal 3 22 8 2 3 2" xfId="28370" xr:uid="{00000000-0005-0000-0000-0000E8450000}"/>
    <cellStyle name="Normal 3 22 8 2 4" xfId="10832" xr:uid="{00000000-0005-0000-0000-0000E9450000}"/>
    <cellStyle name="Normal 3 22 8 2 4 2" xfId="28371" xr:uid="{00000000-0005-0000-0000-0000EA450000}"/>
    <cellStyle name="Normal 3 22 8 2 5" xfId="10833" xr:uid="{00000000-0005-0000-0000-0000EB450000}"/>
    <cellStyle name="Normal 3 22 8 2 5 2" xfId="28372" xr:uid="{00000000-0005-0000-0000-0000EC450000}"/>
    <cellStyle name="Normal 3 22 8 2 6" xfId="10834" xr:uid="{00000000-0005-0000-0000-0000ED450000}"/>
    <cellStyle name="Normal 3 22 8 2 6 2" xfId="28373" xr:uid="{00000000-0005-0000-0000-0000EE450000}"/>
    <cellStyle name="Normal 3 22 8 2 7" xfId="10835" xr:uid="{00000000-0005-0000-0000-0000EF450000}"/>
    <cellStyle name="Normal 3 22 8 2 7 2" xfId="28374" xr:uid="{00000000-0005-0000-0000-0000F0450000}"/>
    <cellStyle name="Normal 3 22 8 2 8" xfId="10836" xr:uid="{00000000-0005-0000-0000-0000F1450000}"/>
    <cellStyle name="Normal 3 22 8 2 8 2" xfId="28375" xr:uid="{00000000-0005-0000-0000-0000F2450000}"/>
    <cellStyle name="Normal 3 22 8 2 9" xfId="10837" xr:uid="{00000000-0005-0000-0000-0000F3450000}"/>
    <cellStyle name="Normal 3 22 8 2 9 2" xfId="28376" xr:uid="{00000000-0005-0000-0000-0000F4450000}"/>
    <cellStyle name="Normal 3 22 8 3" xfId="10838" xr:uid="{00000000-0005-0000-0000-0000F5450000}"/>
    <cellStyle name="Normal 3 22 8 3 2" xfId="28377" xr:uid="{00000000-0005-0000-0000-0000F6450000}"/>
    <cellStyle name="Normal 3 22 8 4" xfId="10839" xr:uid="{00000000-0005-0000-0000-0000F7450000}"/>
    <cellStyle name="Normal 3 22 8 4 2" xfId="28378" xr:uid="{00000000-0005-0000-0000-0000F8450000}"/>
    <cellStyle name="Normal 3 22 8 5" xfId="10840" xr:uid="{00000000-0005-0000-0000-0000F9450000}"/>
    <cellStyle name="Normal 3 22 8 5 2" xfId="28379" xr:uid="{00000000-0005-0000-0000-0000FA450000}"/>
    <cellStyle name="Normal 3 22 8 6" xfId="10841" xr:uid="{00000000-0005-0000-0000-0000FB450000}"/>
    <cellStyle name="Normal 3 22 8 6 2" xfId="28380" xr:uid="{00000000-0005-0000-0000-0000FC450000}"/>
    <cellStyle name="Normal 3 22 8 7" xfId="10842" xr:uid="{00000000-0005-0000-0000-0000FD450000}"/>
    <cellStyle name="Normal 3 22 8 7 2" xfId="28381" xr:uid="{00000000-0005-0000-0000-0000FE450000}"/>
    <cellStyle name="Normal 3 22 8 8" xfId="10843" xr:uid="{00000000-0005-0000-0000-0000FF450000}"/>
    <cellStyle name="Normal 3 22 8 8 2" xfId="28382" xr:uid="{00000000-0005-0000-0000-000000460000}"/>
    <cellStyle name="Normal 3 22 8 9" xfId="10844" xr:uid="{00000000-0005-0000-0000-000001460000}"/>
    <cellStyle name="Normal 3 22 8 9 2" xfId="28383" xr:uid="{00000000-0005-0000-0000-000002460000}"/>
    <cellStyle name="Normal 3 22 9" xfId="10845" xr:uid="{00000000-0005-0000-0000-000003460000}"/>
    <cellStyle name="Normal 3 22 9 10" xfId="10846" xr:uid="{00000000-0005-0000-0000-000004460000}"/>
    <cellStyle name="Normal 3 22 9 10 2" xfId="28385" xr:uid="{00000000-0005-0000-0000-000005460000}"/>
    <cellStyle name="Normal 3 22 9 11" xfId="10847" xr:uid="{00000000-0005-0000-0000-000006460000}"/>
    <cellStyle name="Normal 3 22 9 11 2" xfId="28386" xr:uid="{00000000-0005-0000-0000-000007460000}"/>
    <cellStyle name="Normal 3 22 9 12" xfId="10848" xr:uid="{00000000-0005-0000-0000-000008460000}"/>
    <cellStyle name="Normal 3 22 9 12 2" xfId="28387" xr:uid="{00000000-0005-0000-0000-000009460000}"/>
    <cellStyle name="Normal 3 22 9 13" xfId="10849" xr:uid="{00000000-0005-0000-0000-00000A460000}"/>
    <cellStyle name="Normal 3 22 9 13 2" xfId="28388" xr:uid="{00000000-0005-0000-0000-00000B460000}"/>
    <cellStyle name="Normal 3 22 9 14" xfId="10850" xr:uid="{00000000-0005-0000-0000-00000C460000}"/>
    <cellStyle name="Normal 3 22 9 14 2" xfId="28389" xr:uid="{00000000-0005-0000-0000-00000D460000}"/>
    <cellStyle name="Normal 3 22 9 15" xfId="28384" xr:uid="{00000000-0005-0000-0000-00000E460000}"/>
    <cellStyle name="Normal 3 22 9 2" xfId="10851" xr:uid="{00000000-0005-0000-0000-00000F460000}"/>
    <cellStyle name="Normal 3 22 9 2 2" xfId="28390" xr:uid="{00000000-0005-0000-0000-000010460000}"/>
    <cellStyle name="Normal 3 22 9 3" xfId="10852" xr:uid="{00000000-0005-0000-0000-000011460000}"/>
    <cellStyle name="Normal 3 22 9 3 2" xfId="28391" xr:uid="{00000000-0005-0000-0000-000012460000}"/>
    <cellStyle name="Normal 3 22 9 4" xfId="10853" xr:uid="{00000000-0005-0000-0000-000013460000}"/>
    <cellStyle name="Normal 3 22 9 4 2" xfId="28392" xr:uid="{00000000-0005-0000-0000-000014460000}"/>
    <cellStyle name="Normal 3 22 9 5" xfId="10854" xr:uid="{00000000-0005-0000-0000-000015460000}"/>
    <cellStyle name="Normal 3 22 9 5 2" xfId="28393" xr:uid="{00000000-0005-0000-0000-000016460000}"/>
    <cellStyle name="Normal 3 22 9 6" xfId="10855" xr:uid="{00000000-0005-0000-0000-000017460000}"/>
    <cellStyle name="Normal 3 22 9 6 2" xfId="28394" xr:uid="{00000000-0005-0000-0000-000018460000}"/>
    <cellStyle name="Normal 3 22 9 7" xfId="10856" xr:uid="{00000000-0005-0000-0000-000019460000}"/>
    <cellStyle name="Normal 3 22 9 7 2" xfId="28395" xr:uid="{00000000-0005-0000-0000-00001A460000}"/>
    <cellStyle name="Normal 3 22 9 8" xfId="10857" xr:uid="{00000000-0005-0000-0000-00001B460000}"/>
    <cellStyle name="Normal 3 22 9 8 2" xfId="28396" xr:uid="{00000000-0005-0000-0000-00001C460000}"/>
    <cellStyle name="Normal 3 22 9 9" xfId="10858" xr:uid="{00000000-0005-0000-0000-00001D460000}"/>
    <cellStyle name="Normal 3 22 9 9 2" xfId="28397" xr:uid="{00000000-0005-0000-0000-00001E460000}"/>
    <cellStyle name="Normal 3 23" xfId="10859" xr:uid="{00000000-0005-0000-0000-00001F460000}"/>
    <cellStyle name="Normal 3 24" xfId="10860" xr:uid="{00000000-0005-0000-0000-000020460000}"/>
    <cellStyle name="Normal 3 25" xfId="10861" xr:uid="{00000000-0005-0000-0000-000021460000}"/>
    <cellStyle name="Normal 3 26" xfId="10862" xr:uid="{00000000-0005-0000-0000-000022460000}"/>
    <cellStyle name="Normal 3 27" xfId="10863" xr:uid="{00000000-0005-0000-0000-000023460000}"/>
    <cellStyle name="Normal 3 28" xfId="10864" xr:uid="{00000000-0005-0000-0000-000024460000}"/>
    <cellStyle name="Normal 3 29" xfId="10865" xr:uid="{00000000-0005-0000-0000-000025460000}"/>
    <cellStyle name="Normal 3 3" xfId="62" xr:uid="{00000000-0005-0000-0000-000026460000}"/>
    <cellStyle name="Normal 3 3 10" xfId="10867" xr:uid="{00000000-0005-0000-0000-000027460000}"/>
    <cellStyle name="Normal 3 3 10 10" xfId="10868" xr:uid="{00000000-0005-0000-0000-000028460000}"/>
    <cellStyle name="Normal 3 3 10 10 10" xfId="10869" xr:uid="{00000000-0005-0000-0000-000029460000}"/>
    <cellStyle name="Normal 3 3 10 10 10 2" xfId="28400" xr:uid="{00000000-0005-0000-0000-00002A460000}"/>
    <cellStyle name="Normal 3 3 10 10 11" xfId="10870" xr:uid="{00000000-0005-0000-0000-00002B460000}"/>
    <cellStyle name="Normal 3 3 10 10 11 2" xfId="28401" xr:uid="{00000000-0005-0000-0000-00002C460000}"/>
    <cellStyle name="Normal 3 3 10 10 12" xfId="10871" xr:uid="{00000000-0005-0000-0000-00002D460000}"/>
    <cellStyle name="Normal 3 3 10 10 12 2" xfId="28402" xr:uid="{00000000-0005-0000-0000-00002E460000}"/>
    <cellStyle name="Normal 3 3 10 10 13" xfId="10872" xr:uid="{00000000-0005-0000-0000-00002F460000}"/>
    <cellStyle name="Normal 3 3 10 10 13 2" xfId="28403" xr:uid="{00000000-0005-0000-0000-000030460000}"/>
    <cellStyle name="Normal 3 3 10 10 14" xfId="10873" xr:uid="{00000000-0005-0000-0000-000031460000}"/>
    <cellStyle name="Normal 3 3 10 10 14 2" xfId="28404" xr:uid="{00000000-0005-0000-0000-000032460000}"/>
    <cellStyle name="Normal 3 3 10 10 15" xfId="28399" xr:uid="{00000000-0005-0000-0000-000033460000}"/>
    <cellStyle name="Normal 3 3 10 10 2" xfId="10874" xr:uid="{00000000-0005-0000-0000-000034460000}"/>
    <cellStyle name="Normal 3 3 10 10 2 2" xfId="28405" xr:uid="{00000000-0005-0000-0000-000035460000}"/>
    <cellStyle name="Normal 3 3 10 10 3" xfId="10875" xr:uid="{00000000-0005-0000-0000-000036460000}"/>
    <cellStyle name="Normal 3 3 10 10 3 2" xfId="28406" xr:uid="{00000000-0005-0000-0000-000037460000}"/>
    <cellStyle name="Normal 3 3 10 10 4" xfId="10876" xr:uid="{00000000-0005-0000-0000-000038460000}"/>
    <cellStyle name="Normal 3 3 10 10 4 2" xfId="28407" xr:uid="{00000000-0005-0000-0000-000039460000}"/>
    <cellStyle name="Normal 3 3 10 10 5" xfId="10877" xr:uid="{00000000-0005-0000-0000-00003A460000}"/>
    <cellStyle name="Normal 3 3 10 10 5 2" xfId="28408" xr:uid="{00000000-0005-0000-0000-00003B460000}"/>
    <cellStyle name="Normal 3 3 10 10 6" xfId="10878" xr:uid="{00000000-0005-0000-0000-00003C460000}"/>
    <cellStyle name="Normal 3 3 10 10 6 2" xfId="28409" xr:uid="{00000000-0005-0000-0000-00003D460000}"/>
    <cellStyle name="Normal 3 3 10 10 7" xfId="10879" xr:uid="{00000000-0005-0000-0000-00003E460000}"/>
    <cellStyle name="Normal 3 3 10 10 7 2" xfId="28410" xr:uid="{00000000-0005-0000-0000-00003F460000}"/>
    <cellStyle name="Normal 3 3 10 10 8" xfId="10880" xr:uid="{00000000-0005-0000-0000-000040460000}"/>
    <cellStyle name="Normal 3 3 10 10 8 2" xfId="28411" xr:uid="{00000000-0005-0000-0000-000041460000}"/>
    <cellStyle name="Normal 3 3 10 10 9" xfId="10881" xr:uid="{00000000-0005-0000-0000-000042460000}"/>
    <cellStyle name="Normal 3 3 10 10 9 2" xfId="28412" xr:uid="{00000000-0005-0000-0000-000043460000}"/>
    <cellStyle name="Normal 3 3 10 11" xfId="10882" xr:uid="{00000000-0005-0000-0000-000044460000}"/>
    <cellStyle name="Normal 3 3 10 11 2" xfId="28413" xr:uid="{00000000-0005-0000-0000-000045460000}"/>
    <cellStyle name="Normal 3 3 10 12" xfId="10883" xr:uid="{00000000-0005-0000-0000-000046460000}"/>
    <cellStyle name="Normal 3 3 10 12 2" xfId="28414" xr:uid="{00000000-0005-0000-0000-000047460000}"/>
    <cellStyle name="Normal 3 3 10 13" xfId="10884" xr:uid="{00000000-0005-0000-0000-000048460000}"/>
    <cellStyle name="Normal 3 3 10 13 2" xfId="28415" xr:uid="{00000000-0005-0000-0000-000049460000}"/>
    <cellStyle name="Normal 3 3 10 14" xfId="10885" xr:uid="{00000000-0005-0000-0000-00004A460000}"/>
    <cellStyle name="Normal 3 3 10 14 2" xfId="28416" xr:uid="{00000000-0005-0000-0000-00004B460000}"/>
    <cellStyle name="Normal 3 3 10 15" xfId="10886" xr:uid="{00000000-0005-0000-0000-00004C460000}"/>
    <cellStyle name="Normal 3 3 10 15 2" xfId="28417" xr:uid="{00000000-0005-0000-0000-00004D460000}"/>
    <cellStyle name="Normal 3 3 10 16" xfId="10887" xr:uid="{00000000-0005-0000-0000-00004E460000}"/>
    <cellStyle name="Normal 3 3 10 16 2" xfId="28418" xr:uid="{00000000-0005-0000-0000-00004F460000}"/>
    <cellStyle name="Normal 3 3 10 17" xfId="10888" xr:uid="{00000000-0005-0000-0000-000050460000}"/>
    <cellStyle name="Normal 3 3 10 17 2" xfId="28419" xr:uid="{00000000-0005-0000-0000-000051460000}"/>
    <cellStyle name="Normal 3 3 10 18" xfId="10889" xr:uid="{00000000-0005-0000-0000-000052460000}"/>
    <cellStyle name="Normal 3 3 10 18 2" xfId="28420" xr:uid="{00000000-0005-0000-0000-000053460000}"/>
    <cellStyle name="Normal 3 3 10 19" xfId="10890" xr:uid="{00000000-0005-0000-0000-000054460000}"/>
    <cellStyle name="Normal 3 3 10 19 2" xfId="28421" xr:uid="{00000000-0005-0000-0000-000055460000}"/>
    <cellStyle name="Normal 3 3 10 2" xfId="10891" xr:uid="{00000000-0005-0000-0000-000056460000}"/>
    <cellStyle name="Normal 3 3 10 2 10" xfId="10892" xr:uid="{00000000-0005-0000-0000-000057460000}"/>
    <cellStyle name="Normal 3 3 10 2 10 2" xfId="28423" xr:uid="{00000000-0005-0000-0000-000058460000}"/>
    <cellStyle name="Normal 3 3 10 2 11" xfId="10893" xr:uid="{00000000-0005-0000-0000-000059460000}"/>
    <cellStyle name="Normal 3 3 10 2 11 2" xfId="28424" xr:uid="{00000000-0005-0000-0000-00005A460000}"/>
    <cellStyle name="Normal 3 3 10 2 12" xfId="10894" xr:uid="{00000000-0005-0000-0000-00005B460000}"/>
    <cellStyle name="Normal 3 3 10 2 12 2" xfId="28425" xr:uid="{00000000-0005-0000-0000-00005C460000}"/>
    <cellStyle name="Normal 3 3 10 2 13" xfId="10895" xr:uid="{00000000-0005-0000-0000-00005D460000}"/>
    <cellStyle name="Normal 3 3 10 2 13 2" xfId="28426" xr:uid="{00000000-0005-0000-0000-00005E460000}"/>
    <cellStyle name="Normal 3 3 10 2 14" xfId="10896" xr:uid="{00000000-0005-0000-0000-00005F460000}"/>
    <cellStyle name="Normal 3 3 10 2 14 2" xfId="28427" xr:uid="{00000000-0005-0000-0000-000060460000}"/>
    <cellStyle name="Normal 3 3 10 2 15" xfId="10897" xr:uid="{00000000-0005-0000-0000-000061460000}"/>
    <cellStyle name="Normal 3 3 10 2 15 2" xfId="28428" xr:uid="{00000000-0005-0000-0000-000062460000}"/>
    <cellStyle name="Normal 3 3 10 2 16" xfId="28422" xr:uid="{00000000-0005-0000-0000-000063460000}"/>
    <cellStyle name="Normal 3 3 10 2 2" xfId="10898" xr:uid="{00000000-0005-0000-0000-000064460000}"/>
    <cellStyle name="Normal 3 3 10 2 2 10" xfId="10899" xr:uid="{00000000-0005-0000-0000-000065460000}"/>
    <cellStyle name="Normal 3 3 10 2 2 10 2" xfId="28430" xr:uid="{00000000-0005-0000-0000-000066460000}"/>
    <cellStyle name="Normal 3 3 10 2 2 11" xfId="10900" xr:uid="{00000000-0005-0000-0000-000067460000}"/>
    <cellStyle name="Normal 3 3 10 2 2 11 2" xfId="28431" xr:uid="{00000000-0005-0000-0000-000068460000}"/>
    <cellStyle name="Normal 3 3 10 2 2 12" xfId="10901" xr:uid="{00000000-0005-0000-0000-000069460000}"/>
    <cellStyle name="Normal 3 3 10 2 2 12 2" xfId="28432" xr:uid="{00000000-0005-0000-0000-00006A460000}"/>
    <cellStyle name="Normal 3 3 10 2 2 13" xfId="10902" xr:uid="{00000000-0005-0000-0000-00006B460000}"/>
    <cellStyle name="Normal 3 3 10 2 2 13 2" xfId="28433" xr:uid="{00000000-0005-0000-0000-00006C460000}"/>
    <cellStyle name="Normal 3 3 10 2 2 14" xfId="10903" xr:uid="{00000000-0005-0000-0000-00006D460000}"/>
    <cellStyle name="Normal 3 3 10 2 2 14 2" xfId="28434" xr:uid="{00000000-0005-0000-0000-00006E460000}"/>
    <cellStyle name="Normal 3 3 10 2 2 15" xfId="28429" xr:uid="{00000000-0005-0000-0000-00006F460000}"/>
    <cellStyle name="Normal 3 3 10 2 2 2" xfId="10904" xr:uid="{00000000-0005-0000-0000-000070460000}"/>
    <cellStyle name="Normal 3 3 10 2 2 2 2" xfId="28435" xr:uid="{00000000-0005-0000-0000-000071460000}"/>
    <cellStyle name="Normal 3 3 10 2 2 3" xfId="10905" xr:uid="{00000000-0005-0000-0000-000072460000}"/>
    <cellStyle name="Normal 3 3 10 2 2 3 2" xfId="28436" xr:uid="{00000000-0005-0000-0000-000073460000}"/>
    <cellStyle name="Normal 3 3 10 2 2 4" xfId="10906" xr:uid="{00000000-0005-0000-0000-000074460000}"/>
    <cellStyle name="Normal 3 3 10 2 2 4 2" xfId="28437" xr:uid="{00000000-0005-0000-0000-000075460000}"/>
    <cellStyle name="Normal 3 3 10 2 2 5" xfId="10907" xr:uid="{00000000-0005-0000-0000-000076460000}"/>
    <cellStyle name="Normal 3 3 10 2 2 5 2" xfId="28438" xr:uid="{00000000-0005-0000-0000-000077460000}"/>
    <cellStyle name="Normal 3 3 10 2 2 6" xfId="10908" xr:uid="{00000000-0005-0000-0000-000078460000}"/>
    <cellStyle name="Normal 3 3 10 2 2 6 2" xfId="28439" xr:uid="{00000000-0005-0000-0000-000079460000}"/>
    <cellStyle name="Normal 3 3 10 2 2 7" xfId="10909" xr:uid="{00000000-0005-0000-0000-00007A460000}"/>
    <cellStyle name="Normal 3 3 10 2 2 7 2" xfId="28440" xr:uid="{00000000-0005-0000-0000-00007B460000}"/>
    <cellStyle name="Normal 3 3 10 2 2 8" xfId="10910" xr:uid="{00000000-0005-0000-0000-00007C460000}"/>
    <cellStyle name="Normal 3 3 10 2 2 8 2" xfId="28441" xr:uid="{00000000-0005-0000-0000-00007D460000}"/>
    <cellStyle name="Normal 3 3 10 2 2 9" xfId="10911" xr:uid="{00000000-0005-0000-0000-00007E460000}"/>
    <cellStyle name="Normal 3 3 10 2 2 9 2" xfId="28442" xr:uid="{00000000-0005-0000-0000-00007F460000}"/>
    <cellStyle name="Normal 3 3 10 2 3" xfId="10912" xr:uid="{00000000-0005-0000-0000-000080460000}"/>
    <cellStyle name="Normal 3 3 10 2 3 2" xfId="28443" xr:uid="{00000000-0005-0000-0000-000081460000}"/>
    <cellStyle name="Normal 3 3 10 2 4" xfId="10913" xr:uid="{00000000-0005-0000-0000-000082460000}"/>
    <cellStyle name="Normal 3 3 10 2 4 2" xfId="28444" xr:uid="{00000000-0005-0000-0000-000083460000}"/>
    <cellStyle name="Normal 3 3 10 2 5" xfId="10914" xr:uid="{00000000-0005-0000-0000-000084460000}"/>
    <cellStyle name="Normal 3 3 10 2 5 2" xfId="28445" xr:uid="{00000000-0005-0000-0000-000085460000}"/>
    <cellStyle name="Normal 3 3 10 2 6" xfId="10915" xr:uid="{00000000-0005-0000-0000-000086460000}"/>
    <cellStyle name="Normal 3 3 10 2 6 2" xfId="28446" xr:uid="{00000000-0005-0000-0000-000087460000}"/>
    <cellStyle name="Normal 3 3 10 2 7" xfId="10916" xr:uid="{00000000-0005-0000-0000-000088460000}"/>
    <cellStyle name="Normal 3 3 10 2 7 2" xfId="28447" xr:uid="{00000000-0005-0000-0000-000089460000}"/>
    <cellStyle name="Normal 3 3 10 2 8" xfId="10917" xr:uid="{00000000-0005-0000-0000-00008A460000}"/>
    <cellStyle name="Normal 3 3 10 2 8 2" xfId="28448" xr:uid="{00000000-0005-0000-0000-00008B460000}"/>
    <cellStyle name="Normal 3 3 10 2 9" xfId="10918" xr:uid="{00000000-0005-0000-0000-00008C460000}"/>
    <cellStyle name="Normal 3 3 10 2 9 2" xfId="28449" xr:uid="{00000000-0005-0000-0000-00008D460000}"/>
    <cellStyle name="Normal 3 3 10 20" xfId="10919" xr:uid="{00000000-0005-0000-0000-00008E460000}"/>
    <cellStyle name="Normal 3 3 10 20 2" xfId="28450" xr:uid="{00000000-0005-0000-0000-00008F460000}"/>
    <cellStyle name="Normal 3 3 10 21" xfId="10920" xr:uid="{00000000-0005-0000-0000-000090460000}"/>
    <cellStyle name="Normal 3 3 10 21 2" xfId="28451" xr:uid="{00000000-0005-0000-0000-000091460000}"/>
    <cellStyle name="Normal 3 3 10 22" xfId="10921" xr:uid="{00000000-0005-0000-0000-000092460000}"/>
    <cellStyle name="Normal 3 3 10 22 2" xfId="28452" xr:uid="{00000000-0005-0000-0000-000093460000}"/>
    <cellStyle name="Normal 3 3 10 23" xfId="10922" xr:uid="{00000000-0005-0000-0000-000094460000}"/>
    <cellStyle name="Normal 3 3 10 23 2" xfId="28453" xr:uid="{00000000-0005-0000-0000-000095460000}"/>
    <cellStyle name="Normal 3 3 10 24" xfId="28398" xr:uid="{00000000-0005-0000-0000-000096460000}"/>
    <cellStyle name="Normal 3 3 10 3" xfId="10923" xr:uid="{00000000-0005-0000-0000-000097460000}"/>
    <cellStyle name="Normal 3 3 10 3 10" xfId="10924" xr:uid="{00000000-0005-0000-0000-000098460000}"/>
    <cellStyle name="Normal 3 3 10 3 10 2" xfId="28455" xr:uid="{00000000-0005-0000-0000-000099460000}"/>
    <cellStyle name="Normal 3 3 10 3 11" xfId="10925" xr:uid="{00000000-0005-0000-0000-00009A460000}"/>
    <cellStyle name="Normal 3 3 10 3 11 2" xfId="28456" xr:uid="{00000000-0005-0000-0000-00009B460000}"/>
    <cellStyle name="Normal 3 3 10 3 12" xfId="10926" xr:uid="{00000000-0005-0000-0000-00009C460000}"/>
    <cellStyle name="Normal 3 3 10 3 12 2" xfId="28457" xr:uid="{00000000-0005-0000-0000-00009D460000}"/>
    <cellStyle name="Normal 3 3 10 3 13" xfId="10927" xr:uid="{00000000-0005-0000-0000-00009E460000}"/>
    <cellStyle name="Normal 3 3 10 3 13 2" xfId="28458" xr:uid="{00000000-0005-0000-0000-00009F460000}"/>
    <cellStyle name="Normal 3 3 10 3 14" xfId="10928" xr:uid="{00000000-0005-0000-0000-0000A0460000}"/>
    <cellStyle name="Normal 3 3 10 3 14 2" xfId="28459" xr:uid="{00000000-0005-0000-0000-0000A1460000}"/>
    <cellStyle name="Normal 3 3 10 3 15" xfId="10929" xr:uid="{00000000-0005-0000-0000-0000A2460000}"/>
    <cellStyle name="Normal 3 3 10 3 15 2" xfId="28460" xr:uid="{00000000-0005-0000-0000-0000A3460000}"/>
    <cellStyle name="Normal 3 3 10 3 16" xfId="28454" xr:uid="{00000000-0005-0000-0000-0000A4460000}"/>
    <cellStyle name="Normal 3 3 10 3 2" xfId="10930" xr:uid="{00000000-0005-0000-0000-0000A5460000}"/>
    <cellStyle name="Normal 3 3 10 3 2 10" xfId="10931" xr:uid="{00000000-0005-0000-0000-0000A6460000}"/>
    <cellStyle name="Normal 3 3 10 3 2 10 2" xfId="28462" xr:uid="{00000000-0005-0000-0000-0000A7460000}"/>
    <cellStyle name="Normal 3 3 10 3 2 11" xfId="10932" xr:uid="{00000000-0005-0000-0000-0000A8460000}"/>
    <cellStyle name="Normal 3 3 10 3 2 11 2" xfId="28463" xr:uid="{00000000-0005-0000-0000-0000A9460000}"/>
    <cellStyle name="Normal 3 3 10 3 2 12" xfId="10933" xr:uid="{00000000-0005-0000-0000-0000AA460000}"/>
    <cellStyle name="Normal 3 3 10 3 2 12 2" xfId="28464" xr:uid="{00000000-0005-0000-0000-0000AB460000}"/>
    <cellStyle name="Normal 3 3 10 3 2 13" xfId="10934" xr:uid="{00000000-0005-0000-0000-0000AC460000}"/>
    <cellStyle name="Normal 3 3 10 3 2 13 2" xfId="28465" xr:uid="{00000000-0005-0000-0000-0000AD460000}"/>
    <cellStyle name="Normal 3 3 10 3 2 14" xfId="10935" xr:uid="{00000000-0005-0000-0000-0000AE460000}"/>
    <cellStyle name="Normal 3 3 10 3 2 14 2" xfId="28466" xr:uid="{00000000-0005-0000-0000-0000AF460000}"/>
    <cellStyle name="Normal 3 3 10 3 2 15" xfId="28461" xr:uid="{00000000-0005-0000-0000-0000B0460000}"/>
    <cellStyle name="Normal 3 3 10 3 2 2" xfId="10936" xr:uid="{00000000-0005-0000-0000-0000B1460000}"/>
    <cellStyle name="Normal 3 3 10 3 2 2 2" xfId="28467" xr:uid="{00000000-0005-0000-0000-0000B2460000}"/>
    <cellStyle name="Normal 3 3 10 3 2 3" xfId="10937" xr:uid="{00000000-0005-0000-0000-0000B3460000}"/>
    <cellStyle name="Normal 3 3 10 3 2 3 2" xfId="28468" xr:uid="{00000000-0005-0000-0000-0000B4460000}"/>
    <cellStyle name="Normal 3 3 10 3 2 4" xfId="10938" xr:uid="{00000000-0005-0000-0000-0000B5460000}"/>
    <cellStyle name="Normal 3 3 10 3 2 4 2" xfId="28469" xr:uid="{00000000-0005-0000-0000-0000B6460000}"/>
    <cellStyle name="Normal 3 3 10 3 2 5" xfId="10939" xr:uid="{00000000-0005-0000-0000-0000B7460000}"/>
    <cellStyle name="Normal 3 3 10 3 2 5 2" xfId="28470" xr:uid="{00000000-0005-0000-0000-0000B8460000}"/>
    <cellStyle name="Normal 3 3 10 3 2 6" xfId="10940" xr:uid="{00000000-0005-0000-0000-0000B9460000}"/>
    <cellStyle name="Normal 3 3 10 3 2 6 2" xfId="28471" xr:uid="{00000000-0005-0000-0000-0000BA460000}"/>
    <cellStyle name="Normal 3 3 10 3 2 7" xfId="10941" xr:uid="{00000000-0005-0000-0000-0000BB460000}"/>
    <cellStyle name="Normal 3 3 10 3 2 7 2" xfId="28472" xr:uid="{00000000-0005-0000-0000-0000BC460000}"/>
    <cellStyle name="Normal 3 3 10 3 2 8" xfId="10942" xr:uid="{00000000-0005-0000-0000-0000BD460000}"/>
    <cellStyle name="Normal 3 3 10 3 2 8 2" xfId="28473" xr:uid="{00000000-0005-0000-0000-0000BE460000}"/>
    <cellStyle name="Normal 3 3 10 3 2 9" xfId="10943" xr:uid="{00000000-0005-0000-0000-0000BF460000}"/>
    <cellStyle name="Normal 3 3 10 3 2 9 2" xfId="28474" xr:uid="{00000000-0005-0000-0000-0000C0460000}"/>
    <cellStyle name="Normal 3 3 10 3 3" xfId="10944" xr:uid="{00000000-0005-0000-0000-0000C1460000}"/>
    <cellStyle name="Normal 3 3 10 3 3 2" xfId="28475" xr:uid="{00000000-0005-0000-0000-0000C2460000}"/>
    <cellStyle name="Normal 3 3 10 3 4" xfId="10945" xr:uid="{00000000-0005-0000-0000-0000C3460000}"/>
    <cellStyle name="Normal 3 3 10 3 4 2" xfId="28476" xr:uid="{00000000-0005-0000-0000-0000C4460000}"/>
    <cellStyle name="Normal 3 3 10 3 5" xfId="10946" xr:uid="{00000000-0005-0000-0000-0000C5460000}"/>
    <cellStyle name="Normal 3 3 10 3 5 2" xfId="28477" xr:uid="{00000000-0005-0000-0000-0000C6460000}"/>
    <cellStyle name="Normal 3 3 10 3 6" xfId="10947" xr:uid="{00000000-0005-0000-0000-0000C7460000}"/>
    <cellStyle name="Normal 3 3 10 3 6 2" xfId="28478" xr:uid="{00000000-0005-0000-0000-0000C8460000}"/>
    <cellStyle name="Normal 3 3 10 3 7" xfId="10948" xr:uid="{00000000-0005-0000-0000-0000C9460000}"/>
    <cellStyle name="Normal 3 3 10 3 7 2" xfId="28479" xr:uid="{00000000-0005-0000-0000-0000CA460000}"/>
    <cellStyle name="Normal 3 3 10 3 8" xfId="10949" xr:uid="{00000000-0005-0000-0000-0000CB460000}"/>
    <cellStyle name="Normal 3 3 10 3 8 2" xfId="28480" xr:uid="{00000000-0005-0000-0000-0000CC460000}"/>
    <cellStyle name="Normal 3 3 10 3 9" xfId="10950" xr:uid="{00000000-0005-0000-0000-0000CD460000}"/>
    <cellStyle name="Normal 3 3 10 3 9 2" xfId="28481" xr:uid="{00000000-0005-0000-0000-0000CE460000}"/>
    <cellStyle name="Normal 3 3 10 4" xfId="10951" xr:uid="{00000000-0005-0000-0000-0000CF460000}"/>
    <cellStyle name="Normal 3 3 10 4 10" xfId="10952" xr:uid="{00000000-0005-0000-0000-0000D0460000}"/>
    <cellStyle name="Normal 3 3 10 4 10 2" xfId="28483" xr:uid="{00000000-0005-0000-0000-0000D1460000}"/>
    <cellStyle name="Normal 3 3 10 4 11" xfId="10953" xr:uid="{00000000-0005-0000-0000-0000D2460000}"/>
    <cellStyle name="Normal 3 3 10 4 11 2" xfId="28484" xr:uid="{00000000-0005-0000-0000-0000D3460000}"/>
    <cellStyle name="Normal 3 3 10 4 12" xfId="10954" xr:uid="{00000000-0005-0000-0000-0000D4460000}"/>
    <cellStyle name="Normal 3 3 10 4 12 2" xfId="28485" xr:uid="{00000000-0005-0000-0000-0000D5460000}"/>
    <cellStyle name="Normal 3 3 10 4 13" xfId="10955" xr:uid="{00000000-0005-0000-0000-0000D6460000}"/>
    <cellStyle name="Normal 3 3 10 4 13 2" xfId="28486" xr:uid="{00000000-0005-0000-0000-0000D7460000}"/>
    <cellStyle name="Normal 3 3 10 4 14" xfId="10956" xr:uid="{00000000-0005-0000-0000-0000D8460000}"/>
    <cellStyle name="Normal 3 3 10 4 14 2" xfId="28487" xr:uid="{00000000-0005-0000-0000-0000D9460000}"/>
    <cellStyle name="Normal 3 3 10 4 15" xfId="10957" xr:uid="{00000000-0005-0000-0000-0000DA460000}"/>
    <cellStyle name="Normal 3 3 10 4 15 2" xfId="28488" xr:uid="{00000000-0005-0000-0000-0000DB460000}"/>
    <cellStyle name="Normal 3 3 10 4 16" xfId="28482" xr:uid="{00000000-0005-0000-0000-0000DC460000}"/>
    <cellStyle name="Normal 3 3 10 4 2" xfId="10958" xr:uid="{00000000-0005-0000-0000-0000DD460000}"/>
    <cellStyle name="Normal 3 3 10 4 2 10" xfId="10959" xr:uid="{00000000-0005-0000-0000-0000DE460000}"/>
    <cellStyle name="Normal 3 3 10 4 2 10 2" xfId="28490" xr:uid="{00000000-0005-0000-0000-0000DF460000}"/>
    <cellStyle name="Normal 3 3 10 4 2 11" xfId="10960" xr:uid="{00000000-0005-0000-0000-0000E0460000}"/>
    <cellStyle name="Normal 3 3 10 4 2 11 2" xfId="28491" xr:uid="{00000000-0005-0000-0000-0000E1460000}"/>
    <cellStyle name="Normal 3 3 10 4 2 12" xfId="10961" xr:uid="{00000000-0005-0000-0000-0000E2460000}"/>
    <cellStyle name="Normal 3 3 10 4 2 12 2" xfId="28492" xr:uid="{00000000-0005-0000-0000-0000E3460000}"/>
    <cellStyle name="Normal 3 3 10 4 2 13" xfId="10962" xr:uid="{00000000-0005-0000-0000-0000E4460000}"/>
    <cellStyle name="Normal 3 3 10 4 2 13 2" xfId="28493" xr:uid="{00000000-0005-0000-0000-0000E5460000}"/>
    <cellStyle name="Normal 3 3 10 4 2 14" xfId="10963" xr:uid="{00000000-0005-0000-0000-0000E6460000}"/>
    <cellStyle name="Normal 3 3 10 4 2 14 2" xfId="28494" xr:uid="{00000000-0005-0000-0000-0000E7460000}"/>
    <cellStyle name="Normal 3 3 10 4 2 15" xfId="28489" xr:uid="{00000000-0005-0000-0000-0000E8460000}"/>
    <cellStyle name="Normal 3 3 10 4 2 2" xfId="10964" xr:uid="{00000000-0005-0000-0000-0000E9460000}"/>
    <cellStyle name="Normal 3 3 10 4 2 2 2" xfId="28495" xr:uid="{00000000-0005-0000-0000-0000EA460000}"/>
    <cellStyle name="Normal 3 3 10 4 2 3" xfId="10965" xr:uid="{00000000-0005-0000-0000-0000EB460000}"/>
    <cellStyle name="Normal 3 3 10 4 2 3 2" xfId="28496" xr:uid="{00000000-0005-0000-0000-0000EC460000}"/>
    <cellStyle name="Normal 3 3 10 4 2 4" xfId="10966" xr:uid="{00000000-0005-0000-0000-0000ED460000}"/>
    <cellStyle name="Normal 3 3 10 4 2 4 2" xfId="28497" xr:uid="{00000000-0005-0000-0000-0000EE460000}"/>
    <cellStyle name="Normal 3 3 10 4 2 5" xfId="10967" xr:uid="{00000000-0005-0000-0000-0000EF460000}"/>
    <cellStyle name="Normal 3 3 10 4 2 5 2" xfId="28498" xr:uid="{00000000-0005-0000-0000-0000F0460000}"/>
    <cellStyle name="Normal 3 3 10 4 2 6" xfId="10968" xr:uid="{00000000-0005-0000-0000-0000F1460000}"/>
    <cellStyle name="Normal 3 3 10 4 2 6 2" xfId="28499" xr:uid="{00000000-0005-0000-0000-0000F2460000}"/>
    <cellStyle name="Normal 3 3 10 4 2 7" xfId="10969" xr:uid="{00000000-0005-0000-0000-0000F3460000}"/>
    <cellStyle name="Normal 3 3 10 4 2 7 2" xfId="28500" xr:uid="{00000000-0005-0000-0000-0000F4460000}"/>
    <cellStyle name="Normal 3 3 10 4 2 8" xfId="10970" xr:uid="{00000000-0005-0000-0000-0000F5460000}"/>
    <cellStyle name="Normal 3 3 10 4 2 8 2" xfId="28501" xr:uid="{00000000-0005-0000-0000-0000F6460000}"/>
    <cellStyle name="Normal 3 3 10 4 2 9" xfId="10971" xr:uid="{00000000-0005-0000-0000-0000F7460000}"/>
    <cellStyle name="Normal 3 3 10 4 2 9 2" xfId="28502" xr:uid="{00000000-0005-0000-0000-0000F8460000}"/>
    <cellStyle name="Normal 3 3 10 4 3" xfId="10972" xr:uid="{00000000-0005-0000-0000-0000F9460000}"/>
    <cellStyle name="Normal 3 3 10 4 3 2" xfId="28503" xr:uid="{00000000-0005-0000-0000-0000FA460000}"/>
    <cellStyle name="Normal 3 3 10 4 4" xfId="10973" xr:uid="{00000000-0005-0000-0000-0000FB460000}"/>
    <cellStyle name="Normal 3 3 10 4 4 2" xfId="28504" xr:uid="{00000000-0005-0000-0000-0000FC460000}"/>
    <cellStyle name="Normal 3 3 10 4 5" xfId="10974" xr:uid="{00000000-0005-0000-0000-0000FD460000}"/>
    <cellStyle name="Normal 3 3 10 4 5 2" xfId="28505" xr:uid="{00000000-0005-0000-0000-0000FE460000}"/>
    <cellStyle name="Normal 3 3 10 4 6" xfId="10975" xr:uid="{00000000-0005-0000-0000-0000FF460000}"/>
    <cellStyle name="Normal 3 3 10 4 6 2" xfId="28506" xr:uid="{00000000-0005-0000-0000-000000470000}"/>
    <cellStyle name="Normal 3 3 10 4 7" xfId="10976" xr:uid="{00000000-0005-0000-0000-000001470000}"/>
    <cellStyle name="Normal 3 3 10 4 7 2" xfId="28507" xr:uid="{00000000-0005-0000-0000-000002470000}"/>
    <cellStyle name="Normal 3 3 10 4 8" xfId="10977" xr:uid="{00000000-0005-0000-0000-000003470000}"/>
    <cellStyle name="Normal 3 3 10 4 8 2" xfId="28508" xr:uid="{00000000-0005-0000-0000-000004470000}"/>
    <cellStyle name="Normal 3 3 10 4 9" xfId="10978" xr:uid="{00000000-0005-0000-0000-000005470000}"/>
    <cellStyle name="Normal 3 3 10 4 9 2" xfId="28509" xr:uid="{00000000-0005-0000-0000-000006470000}"/>
    <cellStyle name="Normal 3 3 10 5" xfId="10979" xr:uid="{00000000-0005-0000-0000-000007470000}"/>
    <cellStyle name="Normal 3 3 10 5 10" xfId="10980" xr:uid="{00000000-0005-0000-0000-000008470000}"/>
    <cellStyle name="Normal 3 3 10 5 10 2" xfId="28511" xr:uid="{00000000-0005-0000-0000-000009470000}"/>
    <cellStyle name="Normal 3 3 10 5 11" xfId="10981" xr:uid="{00000000-0005-0000-0000-00000A470000}"/>
    <cellStyle name="Normal 3 3 10 5 11 2" xfId="28512" xr:uid="{00000000-0005-0000-0000-00000B470000}"/>
    <cellStyle name="Normal 3 3 10 5 12" xfId="10982" xr:uid="{00000000-0005-0000-0000-00000C470000}"/>
    <cellStyle name="Normal 3 3 10 5 12 2" xfId="28513" xr:uid="{00000000-0005-0000-0000-00000D470000}"/>
    <cellStyle name="Normal 3 3 10 5 13" xfId="10983" xr:uid="{00000000-0005-0000-0000-00000E470000}"/>
    <cellStyle name="Normal 3 3 10 5 13 2" xfId="28514" xr:uid="{00000000-0005-0000-0000-00000F470000}"/>
    <cellStyle name="Normal 3 3 10 5 14" xfId="10984" xr:uid="{00000000-0005-0000-0000-000010470000}"/>
    <cellStyle name="Normal 3 3 10 5 14 2" xfId="28515" xr:uid="{00000000-0005-0000-0000-000011470000}"/>
    <cellStyle name="Normal 3 3 10 5 15" xfId="28510" xr:uid="{00000000-0005-0000-0000-000012470000}"/>
    <cellStyle name="Normal 3 3 10 5 2" xfId="10985" xr:uid="{00000000-0005-0000-0000-000013470000}"/>
    <cellStyle name="Normal 3 3 10 5 2 2" xfId="28516" xr:uid="{00000000-0005-0000-0000-000014470000}"/>
    <cellStyle name="Normal 3 3 10 5 3" xfId="10986" xr:uid="{00000000-0005-0000-0000-000015470000}"/>
    <cellStyle name="Normal 3 3 10 5 3 2" xfId="28517" xr:uid="{00000000-0005-0000-0000-000016470000}"/>
    <cellStyle name="Normal 3 3 10 5 4" xfId="10987" xr:uid="{00000000-0005-0000-0000-000017470000}"/>
    <cellStyle name="Normal 3 3 10 5 4 2" xfId="28518" xr:uid="{00000000-0005-0000-0000-000018470000}"/>
    <cellStyle name="Normal 3 3 10 5 5" xfId="10988" xr:uid="{00000000-0005-0000-0000-000019470000}"/>
    <cellStyle name="Normal 3 3 10 5 5 2" xfId="28519" xr:uid="{00000000-0005-0000-0000-00001A470000}"/>
    <cellStyle name="Normal 3 3 10 5 6" xfId="10989" xr:uid="{00000000-0005-0000-0000-00001B470000}"/>
    <cellStyle name="Normal 3 3 10 5 6 2" xfId="28520" xr:uid="{00000000-0005-0000-0000-00001C470000}"/>
    <cellStyle name="Normal 3 3 10 5 7" xfId="10990" xr:uid="{00000000-0005-0000-0000-00001D470000}"/>
    <cellStyle name="Normal 3 3 10 5 7 2" xfId="28521" xr:uid="{00000000-0005-0000-0000-00001E470000}"/>
    <cellStyle name="Normal 3 3 10 5 8" xfId="10991" xr:uid="{00000000-0005-0000-0000-00001F470000}"/>
    <cellStyle name="Normal 3 3 10 5 8 2" xfId="28522" xr:uid="{00000000-0005-0000-0000-000020470000}"/>
    <cellStyle name="Normal 3 3 10 5 9" xfId="10992" xr:uid="{00000000-0005-0000-0000-000021470000}"/>
    <cellStyle name="Normal 3 3 10 5 9 2" xfId="28523" xr:uid="{00000000-0005-0000-0000-000022470000}"/>
    <cellStyle name="Normal 3 3 10 6" xfId="10993" xr:uid="{00000000-0005-0000-0000-000023470000}"/>
    <cellStyle name="Normal 3 3 10 6 10" xfId="10994" xr:uid="{00000000-0005-0000-0000-000024470000}"/>
    <cellStyle name="Normal 3 3 10 6 10 2" xfId="28525" xr:uid="{00000000-0005-0000-0000-000025470000}"/>
    <cellStyle name="Normal 3 3 10 6 11" xfId="10995" xr:uid="{00000000-0005-0000-0000-000026470000}"/>
    <cellStyle name="Normal 3 3 10 6 11 2" xfId="28526" xr:uid="{00000000-0005-0000-0000-000027470000}"/>
    <cellStyle name="Normal 3 3 10 6 12" xfId="10996" xr:uid="{00000000-0005-0000-0000-000028470000}"/>
    <cellStyle name="Normal 3 3 10 6 12 2" xfId="28527" xr:uid="{00000000-0005-0000-0000-000029470000}"/>
    <cellStyle name="Normal 3 3 10 6 13" xfId="10997" xr:uid="{00000000-0005-0000-0000-00002A470000}"/>
    <cellStyle name="Normal 3 3 10 6 13 2" xfId="28528" xr:uid="{00000000-0005-0000-0000-00002B470000}"/>
    <cellStyle name="Normal 3 3 10 6 14" xfId="10998" xr:uid="{00000000-0005-0000-0000-00002C470000}"/>
    <cellStyle name="Normal 3 3 10 6 14 2" xfId="28529" xr:uid="{00000000-0005-0000-0000-00002D470000}"/>
    <cellStyle name="Normal 3 3 10 6 15" xfId="28524" xr:uid="{00000000-0005-0000-0000-00002E470000}"/>
    <cellStyle name="Normal 3 3 10 6 2" xfId="10999" xr:uid="{00000000-0005-0000-0000-00002F470000}"/>
    <cellStyle name="Normal 3 3 10 6 2 2" xfId="28530" xr:uid="{00000000-0005-0000-0000-000030470000}"/>
    <cellStyle name="Normal 3 3 10 6 3" xfId="11000" xr:uid="{00000000-0005-0000-0000-000031470000}"/>
    <cellStyle name="Normal 3 3 10 6 3 2" xfId="28531" xr:uid="{00000000-0005-0000-0000-000032470000}"/>
    <cellStyle name="Normal 3 3 10 6 4" xfId="11001" xr:uid="{00000000-0005-0000-0000-000033470000}"/>
    <cellStyle name="Normal 3 3 10 6 4 2" xfId="28532" xr:uid="{00000000-0005-0000-0000-000034470000}"/>
    <cellStyle name="Normal 3 3 10 6 5" xfId="11002" xr:uid="{00000000-0005-0000-0000-000035470000}"/>
    <cellStyle name="Normal 3 3 10 6 5 2" xfId="28533" xr:uid="{00000000-0005-0000-0000-000036470000}"/>
    <cellStyle name="Normal 3 3 10 6 6" xfId="11003" xr:uid="{00000000-0005-0000-0000-000037470000}"/>
    <cellStyle name="Normal 3 3 10 6 6 2" xfId="28534" xr:uid="{00000000-0005-0000-0000-000038470000}"/>
    <cellStyle name="Normal 3 3 10 6 7" xfId="11004" xr:uid="{00000000-0005-0000-0000-000039470000}"/>
    <cellStyle name="Normal 3 3 10 6 7 2" xfId="28535" xr:uid="{00000000-0005-0000-0000-00003A470000}"/>
    <cellStyle name="Normal 3 3 10 6 8" xfId="11005" xr:uid="{00000000-0005-0000-0000-00003B470000}"/>
    <cellStyle name="Normal 3 3 10 6 8 2" xfId="28536" xr:uid="{00000000-0005-0000-0000-00003C470000}"/>
    <cellStyle name="Normal 3 3 10 6 9" xfId="11006" xr:uid="{00000000-0005-0000-0000-00003D470000}"/>
    <cellStyle name="Normal 3 3 10 6 9 2" xfId="28537" xr:uid="{00000000-0005-0000-0000-00003E470000}"/>
    <cellStyle name="Normal 3 3 10 7" xfId="11007" xr:uid="{00000000-0005-0000-0000-00003F470000}"/>
    <cellStyle name="Normal 3 3 10 7 10" xfId="11008" xr:uid="{00000000-0005-0000-0000-000040470000}"/>
    <cellStyle name="Normal 3 3 10 7 10 2" xfId="28539" xr:uid="{00000000-0005-0000-0000-000041470000}"/>
    <cellStyle name="Normal 3 3 10 7 11" xfId="11009" xr:uid="{00000000-0005-0000-0000-000042470000}"/>
    <cellStyle name="Normal 3 3 10 7 11 2" xfId="28540" xr:uid="{00000000-0005-0000-0000-000043470000}"/>
    <cellStyle name="Normal 3 3 10 7 12" xfId="11010" xr:uid="{00000000-0005-0000-0000-000044470000}"/>
    <cellStyle name="Normal 3 3 10 7 12 2" xfId="28541" xr:uid="{00000000-0005-0000-0000-000045470000}"/>
    <cellStyle name="Normal 3 3 10 7 13" xfId="11011" xr:uid="{00000000-0005-0000-0000-000046470000}"/>
    <cellStyle name="Normal 3 3 10 7 13 2" xfId="28542" xr:uid="{00000000-0005-0000-0000-000047470000}"/>
    <cellStyle name="Normal 3 3 10 7 14" xfId="11012" xr:uid="{00000000-0005-0000-0000-000048470000}"/>
    <cellStyle name="Normal 3 3 10 7 14 2" xfId="28543" xr:uid="{00000000-0005-0000-0000-000049470000}"/>
    <cellStyle name="Normal 3 3 10 7 15" xfId="28538" xr:uid="{00000000-0005-0000-0000-00004A470000}"/>
    <cellStyle name="Normal 3 3 10 7 2" xfId="11013" xr:uid="{00000000-0005-0000-0000-00004B470000}"/>
    <cellStyle name="Normal 3 3 10 7 2 2" xfId="28544" xr:uid="{00000000-0005-0000-0000-00004C470000}"/>
    <cellStyle name="Normal 3 3 10 7 3" xfId="11014" xr:uid="{00000000-0005-0000-0000-00004D470000}"/>
    <cellStyle name="Normal 3 3 10 7 3 2" xfId="28545" xr:uid="{00000000-0005-0000-0000-00004E470000}"/>
    <cellStyle name="Normal 3 3 10 7 4" xfId="11015" xr:uid="{00000000-0005-0000-0000-00004F470000}"/>
    <cellStyle name="Normal 3 3 10 7 4 2" xfId="28546" xr:uid="{00000000-0005-0000-0000-000050470000}"/>
    <cellStyle name="Normal 3 3 10 7 5" xfId="11016" xr:uid="{00000000-0005-0000-0000-000051470000}"/>
    <cellStyle name="Normal 3 3 10 7 5 2" xfId="28547" xr:uid="{00000000-0005-0000-0000-000052470000}"/>
    <cellStyle name="Normal 3 3 10 7 6" xfId="11017" xr:uid="{00000000-0005-0000-0000-000053470000}"/>
    <cellStyle name="Normal 3 3 10 7 6 2" xfId="28548" xr:uid="{00000000-0005-0000-0000-000054470000}"/>
    <cellStyle name="Normal 3 3 10 7 7" xfId="11018" xr:uid="{00000000-0005-0000-0000-000055470000}"/>
    <cellStyle name="Normal 3 3 10 7 7 2" xfId="28549" xr:uid="{00000000-0005-0000-0000-000056470000}"/>
    <cellStyle name="Normal 3 3 10 7 8" xfId="11019" xr:uid="{00000000-0005-0000-0000-000057470000}"/>
    <cellStyle name="Normal 3 3 10 7 8 2" xfId="28550" xr:uid="{00000000-0005-0000-0000-000058470000}"/>
    <cellStyle name="Normal 3 3 10 7 9" xfId="11020" xr:uid="{00000000-0005-0000-0000-000059470000}"/>
    <cellStyle name="Normal 3 3 10 7 9 2" xfId="28551" xr:uid="{00000000-0005-0000-0000-00005A470000}"/>
    <cellStyle name="Normal 3 3 10 8" xfId="11021" xr:uid="{00000000-0005-0000-0000-00005B470000}"/>
    <cellStyle name="Normal 3 3 10 8 10" xfId="11022" xr:uid="{00000000-0005-0000-0000-00005C470000}"/>
    <cellStyle name="Normal 3 3 10 8 10 2" xfId="28553" xr:uid="{00000000-0005-0000-0000-00005D470000}"/>
    <cellStyle name="Normal 3 3 10 8 11" xfId="11023" xr:uid="{00000000-0005-0000-0000-00005E470000}"/>
    <cellStyle name="Normal 3 3 10 8 11 2" xfId="28554" xr:uid="{00000000-0005-0000-0000-00005F470000}"/>
    <cellStyle name="Normal 3 3 10 8 12" xfId="11024" xr:uid="{00000000-0005-0000-0000-000060470000}"/>
    <cellStyle name="Normal 3 3 10 8 12 2" xfId="28555" xr:uid="{00000000-0005-0000-0000-000061470000}"/>
    <cellStyle name="Normal 3 3 10 8 13" xfId="11025" xr:uid="{00000000-0005-0000-0000-000062470000}"/>
    <cellStyle name="Normal 3 3 10 8 13 2" xfId="28556" xr:uid="{00000000-0005-0000-0000-000063470000}"/>
    <cellStyle name="Normal 3 3 10 8 14" xfId="11026" xr:uid="{00000000-0005-0000-0000-000064470000}"/>
    <cellStyle name="Normal 3 3 10 8 14 2" xfId="28557" xr:uid="{00000000-0005-0000-0000-000065470000}"/>
    <cellStyle name="Normal 3 3 10 8 15" xfId="28552" xr:uid="{00000000-0005-0000-0000-000066470000}"/>
    <cellStyle name="Normal 3 3 10 8 2" xfId="11027" xr:uid="{00000000-0005-0000-0000-000067470000}"/>
    <cellStyle name="Normal 3 3 10 8 2 2" xfId="28558" xr:uid="{00000000-0005-0000-0000-000068470000}"/>
    <cellStyle name="Normal 3 3 10 8 3" xfId="11028" xr:uid="{00000000-0005-0000-0000-000069470000}"/>
    <cellStyle name="Normal 3 3 10 8 3 2" xfId="28559" xr:uid="{00000000-0005-0000-0000-00006A470000}"/>
    <cellStyle name="Normal 3 3 10 8 4" xfId="11029" xr:uid="{00000000-0005-0000-0000-00006B470000}"/>
    <cellStyle name="Normal 3 3 10 8 4 2" xfId="28560" xr:uid="{00000000-0005-0000-0000-00006C470000}"/>
    <cellStyle name="Normal 3 3 10 8 5" xfId="11030" xr:uid="{00000000-0005-0000-0000-00006D470000}"/>
    <cellStyle name="Normal 3 3 10 8 5 2" xfId="28561" xr:uid="{00000000-0005-0000-0000-00006E470000}"/>
    <cellStyle name="Normal 3 3 10 8 6" xfId="11031" xr:uid="{00000000-0005-0000-0000-00006F470000}"/>
    <cellStyle name="Normal 3 3 10 8 6 2" xfId="28562" xr:uid="{00000000-0005-0000-0000-000070470000}"/>
    <cellStyle name="Normal 3 3 10 8 7" xfId="11032" xr:uid="{00000000-0005-0000-0000-000071470000}"/>
    <cellStyle name="Normal 3 3 10 8 7 2" xfId="28563" xr:uid="{00000000-0005-0000-0000-000072470000}"/>
    <cellStyle name="Normal 3 3 10 8 8" xfId="11033" xr:uid="{00000000-0005-0000-0000-000073470000}"/>
    <cellStyle name="Normal 3 3 10 8 8 2" xfId="28564" xr:uid="{00000000-0005-0000-0000-000074470000}"/>
    <cellStyle name="Normal 3 3 10 8 9" xfId="11034" xr:uid="{00000000-0005-0000-0000-000075470000}"/>
    <cellStyle name="Normal 3 3 10 8 9 2" xfId="28565" xr:uid="{00000000-0005-0000-0000-000076470000}"/>
    <cellStyle name="Normal 3 3 10 9" xfId="11035" xr:uid="{00000000-0005-0000-0000-000077470000}"/>
    <cellStyle name="Normal 3 3 10 9 10" xfId="11036" xr:uid="{00000000-0005-0000-0000-000078470000}"/>
    <cellStyle name="Normal 3 3 10 9 10 2" xfId="28567" xr:uid="{00000000-0005-0000-0000-000079470000}"/>
    <cellStyle name="Normal 3 3 10 9 11" xfId="11037" xr:uid="{00000000-0005-0000-0000-00007A470000}"/>
    <cellStyle name="Normal 3 3 10 9 11 2" xfId="28568" xr:uid="{00000000-0005-0000-0000-00007B470000}"/>
    <cellStyle name="Normal 3 3 10 9 12" xfId="11038" xr:uid="{00000000-0005-0000-0000-00007C470000}"/>
    <cellStyle name="Normal 3 3 10 9 12 2" xfId="28569" xr:uid="{00000000-0005-0000-0000-00007D470000}"/>
    <cellStyle name="Normal 3 3 10 9 13" xfId="11039" xr:uid="{00000000-0005-0000-0000-00007E470000}"/>
    <cellStyle name="Normal 3 3 10 9 13 2" xfId="28570" xr:uid="{00000000-0005-0000-0000-00007F470000}"/>
    <cellStyle name="Normal 3 3 10 9 14" xfId="11040" xr:uid="{00000000-0005-0000-0000-000080470000}"/>
    <cellStyle name="Normal 3 3 10 9 14 2" xfId="28571" xr:uid="{00000000-0005-0000-0000-000081470000}"/>
    <cellStyle name="Normal 3 3 10 9 15" xfId="28566" xr:uid="{00000000-0005-0000-0000-000082470000}"/>
    <cellStyle name="Normal 3 3 10 9 2" xfId="11041" xr:uid="{00000000-0005-0000-0000-000083470000}"/>
    <cellStyle name="Normal 3 3 10 9 2 2" xfId="28572" xr:uid="{00000000-0005-0000-0000-000084470000}"/>
    <cellStyle name="Normal 3 3 10 9 3" xfId="11042" xr:uid="{00000000-0005-0000-0000-000085470000}"/>
    <cellStyle name="Normal 3 3 10 9 3 2" xfId="28573" xr:uid="{00000000-0005-0000-0000-000086470000}"/>
    <cellStyle name="Normal 3 3 10 9 4" xfId="11043" xr:uid="{00000000-0005-0000-0000-000087470000}"/>
    <cellStyle name="Normal 3 3 10 9 4 2" xfId="28574" xr:uid="{00000000-0005-0000-0000-000088470000}"/>
    <cellStyle name="Normal 3 3 10 9 5" xfId="11044" xr:uid="{00000000-0005-0000-0000-000089470000}"/>
    <cellStyle name="Normal 3 3 10 9 5 2" xfId="28575" xr:uid="{00000000-0005-0000-0000-00008A470000}"/>
    <cellStyle name="Normal 3 3 10 9 6" xfId="11045" xr:uid="{00000000-0005-0000-0000-00008B470000}"/>
    <cellStyle name="Normal 3 3 10 9 6 2" xfId="28576" xr:uid="{00000000-0005-0000-0000-00008C470000}"/>
    <cellStyle name="Normal 3 3 10 9 7" xfId="11046" xr:uid="{00000000-0005-0000-0000-00008D470000}"/>
    <cellStyle name="Normal 3 3 10 9 7 2" xfId="28577" xr:uid="{00000000-0005-0000-0000-00008E470000}"/>
    <cellStyle name="Normal 3 3 10 9 8" xfId="11047" xr:uid="{00000000-0005-0000-0000-00008F470000}"/>
    <cellStyle name="Normal 3 3 10 9 8 2" xfId="28578" xr:uid="{00000000-0005-0000-0000-000090470000}"/>
    <cellStyle name="Normal 3 3 10 9 9" xfId="11048" xr:uid="{00000000-0005-0000-0000-000091470000}"/>
    <cellStyle name="Normal 3 3 10 9 9 2" xfId="28579" xr:uid="{00000000-0005-0000-0000-000092470000}"/>
    <cellStyle name="Normal 3 3 11" xfId="11049" xr:uid="{00000000-0005-0000-0000-000093470000}"/>
    <cellStyle name="Normal 3 3 11 10" xfId="11050" xr:uid="{00000000-0005-0000-0000-000094470000}"/>
    <cellStyle name="Normal 3 3 11 10 10" xfId="11051" xr:uid="{00000000-0005-0000-0000-000095470000}"/>
    <cellStyle name="Normal 3 3 11 10 10 2" xfId="28582" xr:uid="{00000000-0005-0000-0000-000096470000}"/>
    <cellStyle name="Normal 3 3 11 10 11" xfId="11052" xr:uid="{00000000-0005-0000-0000-000097470000}"/>
    <cellStyle name="Normal 3 3 11 10 11 2" xfId="28583" xr:uid="{00000000-0005-0000-0000-000098470000}"/>
    <cellStyle name="Normal 3 3 11 10 12" xfId="11053" xr:uid="{00000000-0005-0000-0000-000099470000}"/>
    <cellStyle name="Normal 3 3 11 10 12 2" xfId="28584" xr:uid="{00000000-0005-0000-0000-00009A470000}"/>
    <cellStyle name="Normal 3 3 11 10 13" xfId="11054" xr:uid="{00000000-0005-0000-0000-00009B470000}"/>
    <cellStyle name="Normal 3 3 11 10 13 2" xfId="28585" xr:uid="{00000000-0005-0000-0000-00009C470000}"/>
    <cellStyle name="Normal 3 3 11 10 14" xfId="11055" xr:uid="{00000000-0005-0000-0000-00009D470000}"/>
    <cellStyle name="Normal 3 3 11 10 14 2" xfId="28586" xr:uid="{00000000-0005-0000-0000-00009E470000}"/>
    <cellStyle name="Normal 3 3 11 10 15" xfId="28581" xr:uid="{00000000-0005-0000-0000-00009F470000}"/>
    <cellStyle name="Normal 3 3 11 10 2" xfId="11056" xr:uid="{00000000-0005-0000-0000-0000A0470000}"/>
    <cellStyle name="Normal 3 3 11 10 2 2" xfId="28587" xr:uid="{00000000-0005-0000-0000-0000A1470000}"/>
    <cellStyle name="Normal 3 3 11 10 3" xfId="11057" xr:uid="{00000000-0005-0000-0000-0000A2470000}"/>
    <cellStyle name="Normal 3 3 11 10 3 2" xfId="28588" xr:uid="{00000000-0005-0000-0000-0000A3470000}"/>
    <cellStyle name="Normal 3 3 11 10 4" xfId="11058" xr:uid="{00000000-0005-0000-0000-0000A4470000}"/>
    <cellStyle name="Normal 3 3 11 10 4 2" xfId="28589" xr:uid="{00000000-0005-0000-0000-0000A5470000}"/>
    <cellStyle name="Normal 3 3 11 10 5" xfId="11059" xr:uid="{00000000-0005-0000-0000-0000A6470000}"/>
    <cellStyle name="Normal 3 3 11 10 5 2" xfId="28590" xr:uid="{00000000-0005-0000-0000-0000A7470000}"/>
    <cellStyle name="Normal 3 3 11 10 6" xfId="11060" xr:uid="{00000000-0005-0000-0000-0000A8470000}"/>
    <cellStyle name="Normal 3 3 11 10 6 2" xfId="28591" xr:uid="{00000000-0005-0000-0000-0000A9470000}"/>
    <cellStyle name="Normal 3 3 11 10 7" xfId="11061" xr:uid="{00000000-0005-0000-0000-0000AA470000}"/>
    <cellStyle name="Normal 3 3 11 10 7 2" xfId="28592" xr:uid="{00000000-0005-0000-0000-0000AB470000}"/>
    <cellStyle name="Normal 3 3 11 10 8" xfId="11062" xr:uid="{00000000-0005-0000-0000-0000AC470000}"/>
    <cellStyle name="Normal 3 3 11 10 8 2" xfId="28593" xr:uid="{00000000-0005-0000-0000-0000AD470000}"/>
    <cellStyle name="Normal 3 3 11 10 9" xfId="11063" xr:uid="{00000000-0005-0000-0000-0000AE470000}"/>
    <cellStyle name="Normal 3 3 11 10 9 2" xfId="28594" xr:uid="{00000000-0005-0000-0000-0000AF470000}"/>
    <cellStyle name="Normal 3 3 11 11" xfId="11064" xr:uid="{00000000-0005-0000-0000-0000B0470000}"/>
    <cellStyle name="Normal 3 3 11 11 2" xfId="28595" xr:uid="{00000000-0005-0000-0000-0000B1470000}"/>
    <cellStyle name="Normal 3 3 11 12" xfId="11065" xr:uid="{00000000-0005-0000-0000-0000B2470000}"/>
    <cellStyle name="Normal 3 3 11 12 2" xfId="28596" xr:uid="{00000000-0005-0000-0000-0000B3470000}"/>
    <cellStyle name="Normal 3 3 11 13" xfId="11066" xr:uid="{00000000-0005-0000-0000-0000B4470000}"/>
    <cellStyle name="Normal 3 3 11 13 2" xfId="28597" xr:uid="{00000000-0005-0000-0000-0000B5470000}"/>
    <cellStyle name="Normal 3 3 11 14" xfId="11067" xr:uid="{00000000-0005-0000-0000-0000B6470000}"/>
    <cellStyle name="Normal 3 3 11 14 2" xfId="28598" xr:uid="{00000000-0005-0000-0000-0000B7470000}"/>
    <cellStyle name="Normal 3 3 11 15" xfId="11068" xr:uid="{00000000-0005-0000-0000-0000B8470000}"/>
    <cellStyle name="Normal 3 3 11 15 2" xfId="28599" xr:uid="{00000000-0005-0000-0000-0000B9470000}"/>
    <cellStyle name="Normal 3 3 11 16" xfId="11069" xr:uid="{00000000-0005-0000-0000-0000BA470000}"/>
    <cellStyle name="Normal 3 3 11 16 2" xfId="28600" xr:uid="{00000000-0005-0000-0000-0000BB470000}"/>
    <cellStyle name="Normal 3 3 11 17" xfId="11070" xr:uid="{00000000-0005-0000-0000-0000BC470000}"/>
    <cellStyle name="Normal 3 3 11 17 2" xfId="28601" xr:uid="{00000000-0005-0000-0000-0000BD470000}"/>
    <cellStyle name="Normal 3 3 11 18" xfId="11071" xr:uid="{00000000-0005-0000-0000-0000BE470000}"/>
    <cellStyle name="Normal 3 3 11 18 2" xfId="28602" xr:uid="{00000000-0005-0000-0000-0000BF470000}"/>
    <cellStyle name="Normal 3 3 11 19" xfId="11072" xr:uid="{00000000-0005-0000-0000-0000C0470000}"/>
    <cellStyle name="Normal 3 3 11 19 2" xfId="28603" xr:uid="{00000000-0005-0000-0000-0000C1470000}"/>
    <cellStyle name="Normal 3 3 11 2" xfId="11073" xr:uid="{00000000-0005-0000-0000-0000C2470000}"/>
    <cellStyle name="Normal 3 3 11 2 10" xfId="11074" xr:uid="{00000000-0005-0000-0000-0000C3470000}"/>
    <cellStyle name="Normal 3 3 11 2 10 2" xfId="28605" xr:uid="{00000000-0005-0000-0000-0000C4470000}"/>
    <cellStyle name="Normal 3 3 11 2 11" xfId="11075" xr:uid="{00000000-0005-0000-0000-0000C5470000}"/>
    <cellStyle name="Normal 3 3 11 2 11 2" xfId="28606" xr:uid="{00000000-0005-0000-0000-0000C6470000}"/>
    <cellStyle name="Normal 3 3 11 2 12" xfId="11076" xr:uid="{00000000-0005-0000-0000-0000C7470000}"/>
    <cellStyle name="Normal 3 3 11 2 12 2" xfId="28607" xr:uid="{00000000-0005-0000-0000-0000C8470000}"/>
    <cellStyle name="Normal 3 3 11 2 13" xfId="11077" xr:uid="{00000000-0005-0000-0000-0000C9470000}"/>
    <cellStyle name="Normal 3 3 11 2 13 2" xfId="28608" xr:uid="{00000000-0005-0000-0000-0000CA470000}"/>
    <cellStyle name="Normal 3 3 11 2 14" xfId="11078" xr:uid="{00000000-0005-0000-0000-0000CB470000}"/>
    <cellStyle name="Normal 3 3 11 2 14 2" xfId="28609" xr:uid="{00000000-0005-0000-0000-0000CC470000}"/>
    <cellStyle name="Normal 3 3 11 2 15" xfId="11079" xr:uid="{00000000-0005-0000-0000-0000CD470000}"/>
    <cellStyle name="Normal 3 3 11 2 15 2" xfId="28610" xr:uid="{00000000-0005-0000-0000-0000CE470000}"/>
    <cellStyle name="Normal 3 3 11 2 16" xfId="28604" xr:uid="{00000000-0005-0000-0000-0000CF470000}"/>
    <cellStyle name="Normal 3 3 11 2 2" xfId="11080" xr:uid="{00000000-0005-0000-0000-0000D0470000}"/>
    <cellStyle name="Normal 3 3 11 2 2 10" xfId="11081" xr:uid="{00000000-0005-0000-0000-0000D1470000}"/>
    <cellStyle name="Normal 3 3 11 2 2 10 2" xfId="28612" xr:uid="{00000000-0005-0000-0000-0000D2470000}"/>
    <cellStyle name="Normal 3 3 11 2 2 11" xfId="11082" xr:uid="{00000000-0005-0000-0000-0000D3470000}"/>
    <cellStyle name="Normal 3 3 11 2 2 11 2" xfId="28613" xr:uid="{00000000-0005-0000-0000-0000D4470000}"/>
    <cellStyle name="Normal 3 3 11 2 2 12" xfId="11083" xr:uid="{00000000-0005-0000-0000-0000D5470000}"/>
    <cellStyle name="Normal 3 3 11 2 2 12 2" xfId="28614" xr:uid="{00000000-0005-0000-0000-0000D6470000}"/>
    <cellStyle name="Normal 3 3 11 2 2 13" xfId="11084" xr:uid="{00000000-0005-0000-0000-0000D7470000}"/>
    <cellStyle name="Normal 3 3 11 2 2 13 2" xfId="28615" xr:uid="{00000000-0005-0000-0000-0000D8470000}"/>
    <cellStyle name="Normal 3 3 11 2 2 14" xfId="11085" xr:uid="{00000000-0005-0000-0000-0000D9470000}"/>
    <cellStyle name="Normal 3 3 11 2 2 14 2" xfId="28616" xr:uid="{00000000-0005-0000-0000-0000DA470000}"/>
    <cellStyle name="Normal 3 3 11 2 2 15" xfId="28611" xr:uid="{00000000-0005-0000-0000-0000DB470000}"/>
    <cellStyle name="Normal 3 3 11 2 2 2" xfId="11086" xr:uid="{00000000-0005-0000-0000-0000DC470000}"/>
    <cellStyle name="Normal 3 3 11 2 2 2 2" xfId="28617" xr:uid="{00000000-0005-0000-0000-0000DD470000}"/>
    <cellStyle name="Normal 3 3 11 2 2 3" xfId="11087" xr:uid="{00000000-0005-0000-0000-0000DE470000}"/>
    <cellStyle name="Normal 3 3 11 2 2 3 2" xfId="28618" xr:uid="{00000000-0005-0000-0000-0000DF470000}"/>
    <cellStyle name="Normal 3 3 11 2 2 4" xfId="11088" xr:uid="{00000000-0005-0000-0000-0000E0470000}"/>
    <cellStyle name="Normal 3 3 11 2 2 4 2" xfId="28619" xr:uid="{00000000-0005-0000-0000-0000E1470000}"/>
    <cellStyle name="Normal 3 3 11 2 2 5" xfId="11089" xr:uid="{00000000-0005-0000-0000-0000E2470000}"/>
    <cellStyle name="Normal 3 3 11 2 2 5 2" xfId="28620" xr:uid="{00000000-0005-0000-0000-0000E3470000}"/>
    <cellStyle name="Normal 3 3 11 2 2 6" xfId="11090" xr:uid="{00000000-0005-0000-0000-0000E4470000}"/>
    <cellStyle name="Normal 3 3 11 2 2 6 2" xfId="28621" xr:uid="{00000000-0005-0000-0000-0000E5470000}"/>
    <cellStyle name="Normal 3 3 11 2 2 7" xfId="11091" xr:uid="{00000000-0005-0000-0000-0000E6470000}"/>
    <cellStyle name="Normal 3 3 11 2 2 7 2" xfId="28622" xr:uid="{00000000-0005-0000-0000-0000E7470000}"/>
    <cellStyle name="Normal 3 3 11 2 2 8" xfId="11092" xr:uid="{00000000-0005-0000-0000-0000E8470000}"/>
    <cellStyle name="Normal 3 3 11 2 2 8 2" xfId="28623" xr:uid="{00000000-0005-0000-0000-0000E9470000}"/>
    <cellStyle name="Normal 3 3 11 2 2 9" xfId="11093" xr:uid="{00000000-0005-0000-0000-0000EA470000}"/>
    <cellStyle name="Normal 3 3 11 2 2 9 2" xfId="28624" xr:uid="{00000000-0005-0000-0000-0000EB470000}"/>
    <cellStyle name="Normal 3 3 11 2 3" xfId="11094" xr:uid="{00000000-0005-0000-0000-0000EC470000}"/>
    <cellStyle name="Normal 3 3 11 2 3 2" xfId="28625" xr:uid="{00000000-0005-0000-0000-0000ED470000}"/>
    <cellStyle name="Normal 3 3 11 2 4" xfId="11095" xr:uid="{00000000-0005-0000-0000-0000EE470000}"/>
    <cellStyle name="Normal 3 3 11 2 4 2" xfId="28626" xr:uid="{00000000-0005-0000-0000-0000EF470000}"/>
    <cellStyle name="Normal 3 3 11 2 5" xfId="11096" xr:uid="{00000000-0005-0000-0000-0000F0470000}"/>
    <cellStyle name="Normal 3 3 11 2 5 2" xfId="28627" xr:uid="{00000000-0005-0000-0000-0000F1470000}"/>
    <cellStyle name="Normal 3 3 11 2 6" xfId="11097" xr:uid="{00000000-0005-0000-0000-0000F2470000}"/>
    <cellStyle name="Normal 3 3 11 2 6 2" xfId="28628" xr:uid="{00000000-0005-0000-0000-0000F3470000}"/>
    <cellStyle name="Normal 3 3 11 2 7" xfId="11098" xr:uid="{00000000-0005-0000-0000-0000F4470000}"/>
    <cellStyle name="Normal 3 3 11 2 7 2" xfId="28629" xr:uid="{00000000-0005-0000-0000-0000F5470000}"/>
    <cellStyle name="Normal 3 3 11 2 8" xfId="11099" xr:uid="{00000000-0005-0000-0000-0000F6470000}"/>
    <cellStyle name="Normal 3 3 11 2 8 2" xfId="28630" xr:uid="{00000000-0005-0000-0000-0000F7470000}"/>
    <cellStyle name="Normal 3 3 11 2 9" xfId="11100" xr:uid="{00000000-0005-0000-0000-0000F8470000}"/>
    <cellStyle name="Normal 3 3 11 2 9 2" xfId="28631" xr:uid="{00000000-0005-0000-0000-0000F9470000}"/>
    <cellStyle name="Normal 3 3 11 20" xfId="11101" xr:uid="{00000000-0005-0000-0000-0000FA470000}"/>
    <cellStyle name="Normal 3 3 11 20 2" xfId="28632" xr:uid="{00000000-0005-0000-0000-0000FB470000}"/>
    <cellStyle name="Normal 3 3 11 21" xfId="11102" xr:uid="{00000000-0005-0000-0000-0000FC470000}"/>
    <cellStyle name="Normal 3 3 11 21 2" xfId="28633" xr:uid="{00000000-0005-0000-0000-0000FD470000}"/>
    <cellStyle name="Normal 3 3 11 22" xfId="11103" xr:uid="{00000000-0005-0000-0000-0000FE470000}"/>
    <cellStyle name="Normal 3 3 11 22 2" xfId="28634" xr:uid="{00000000-0005-0000-0000-0000FF470000}"/>
    <cellStyle name="Normal 3 3 11 23" xfId="11104" xr:uid="{00000000-0005-0000-0000-000000480000}"/>
    <cellStyle name="Normal 3 3 11 23 2" xfId="28635" xr:uid="{00000000-0005-0000-0000-000001480000}"/>
    <cellStyle name="Normal 3 3 11 24" xfId="28580" xr:uid="{00000000-0005-0000-0000-000002480000}"/>
    <cellStyle name="Normal 3 3 11 3" xfId="11105" xr:uid="{00000000-0005-0000-0000-000003480000}"/>
    <cellStyle name="Normal 3 3 11 3 10" xfId="11106" xr:uid="{00000000-0005-0000-0000-000004480000}"/>
    <cellStyle name="Normal 3 3 11 3 10 2" xfId="28637" xr:uid="{00000000-0005-0000-0000-000005480000}"/>
    <cellStyle name="Normal 3 3 11 3 11" xfId="11107" xr:uid="{00000000-0005-0000-0000-000006480000}"/>
    <cellStyle name="Normal 3 3 11 3 11 2" xfId="28638" xr:uid="{00000000-0005-0000-0000-000007480000}"/>
    <cellStyle name="Normal 3 3 11 3 12" xfId="11108" xr:uid="{00000000-0005-0000-0000-000008480000}"/>
    <cellStyle name="Normal 3 3 11 3 12 2" xfId="28639" xr:uid="{00000000-0005-0000-0000-000009480000}"/>
    <cellStyle name="Normal 3 3 11 3 13" xfId="11109" xr:uid="{00000000-0005-0000-0000-00000A480000}"/>
    <cellStyle name="Normal 3 3 11 3 13 2" xfId="28640" xr:uid="{00000000-0005-0000-0000-00000B480000}"/>
    <cellStyle name="Normal 3 3 11 3 14" xfId="11110" xr:uid="{00000000-0005-0000-0000-00000C480000}"/>
    <cellStyle name="Normal 3 3 11 3 14 2" xfId="28641" xr:uid="{00000000-0005-0000-0000-00000D480000}"/>
    <cellStyle name="Normal 3 3 11 3 15" xfId="11111" xr:uid="{00000000-0005-0000-0000-00000E480000}"/>
    <cellStyle name="Normal 3 3 11 3 15 2" xfId="28642" xr:uid="{00000000-0005-0000-0000-00000F480000}"/>
    <cellStyle name="Normal 3 3 11 3 16" xfId="28636" xr:uid="{00000000-0005-0000-0000-000010480000}"/>
    <cellStyle name="Normal 3 3 11 3 2" xfId="11112" xr:uid="{00000000-0005-0000-0000-000011480000}"/>
    <cellStyle name="Normal 3 3 11 3 2 10" xfId="11113" xr:uid="{00000000-0005-0000-0000-000012480000}"/>
    <cellStyle name="Normal 3 3 11 3 2 10 2" xfId="28644" xr:uid="{00000000-0005-0000-0000-000013480000}"/>
    <cellStyle name="Normal 3 3 11 3 2 11" xfId="11114" xr:uid="{00000000-0005-0000-0000-000014480000}"/>
    <cellStyle name="Normal 3 3 11 3 2 11 2" xfId="28645" xr:uid="{00000000-0005-0000-0000-000015480000}"/>
    <cellStyle name="Normal 3 3 11 3 2 12" xfId="11115" xr:uid="{00000000-0005-0000-0000-000016480000}"/>
    <cellStyle name="Normal 3 3 11 3 2 12 2" xfId="28646" xr:uid="{00000000-0005-0000-0000-000017480000}"/>
    <cellStyle name="Normal 3 3 11 3 2 13" xfId="11116" xr:uid="{00000000-0005-0000-0000-000018480000}"/>
    <cellStyle name="Normal 3 3 11 3 2 13 2" xfId="28647" xr:uid="{00000000-0005-0000-0000-000019480000}"/>
    <cellStyle name="Normal 3 3 11 3 2 14" xfId="11117" xr:uid="{00000000-0005-0000-0000-00001A480000}"/>
    <cellStyle name="Normal 3 3 11 3 2 14 2" xfId="28648" xr:uid="{00000000-0005-0000-0000-00001B480000}"/>
    <cellStyle name="Normal 3 3 11 3 2 15" xfId="28643" xr:uid="{00000000-0005-0000-0000-00001C480000}"/>
    <cellStyle name="Normal 3 3 11 3 2 2" xfId="11118" xr:uid="{00000000-0005-0000-0000-00001D480000}"/>
    <cellStyle name="Normal 3 3 11 3 2 2 2" xfId="28649" xr:uid="{00000000-0005-0000-0000-00001E480000}"/>
    <cellStyle name="Normal 3 3 11 3 2 3" xfId="11119" xr:uid="{00000000-0005-0000-0000-00001F480000}"/>
    <cellStyle name="Normal 3 3 11 3 2 3 2" xfId="28650" xr:uid="{00000000-0005-0000-0000-000020480000}"/>
    <cellStyle name="Normal 3 3 11 3 2 4" xfId="11120" xr:uid="{00000000-0005-0000-0000-000021480000}"/>
    <cellStyle name="Normal 3 3 11 3 2 4 2" xfId="28651" xr:uid="{00000000-0005-0000-0000-000022480000}"/>
    <cellStyle name="Normal 3 3 11 3 2 5" xfId="11121" xr:uid="{00000000-0005-0000-0000-000023480000}"/>
    <cellStyle name="Normal 3 3 11 3 2 5 2" xfId="28652" xr:uid="{00000000-0005-0000-0000-000024480000}"/>
    <cellStyle name="Normal 3 3 11 3 2 6" xfId="11122" xr:uid="{00000000-0005-0000-0000-000025480000}"/>
    <cellStyle name="Normal 3 3 11 3 2 6 2" xfId="28653" xr:uid="{00000000-0005-0000-0000-000026480000}"/>
    <cellStyle name="Normal 3 3 11 3 2 7" xfId="11123" xr:uid="{00000000-0005-0000-0000-000027480000}"/>
    <cellStyle name="Normal 3 3 11 3 2 7 2" xfId="28654" xr:uid="{00000000-0005-0000-0000-000028480000}"/>
    <cellStyle name="Normal 3 3 11 3 2 8" xfId="11124" xr:uid="{00000000-0005-0000-0000-000029480000}"/>
    <cellStyle name="Normal 3 3 11 3 2 8 2" xfId="28655" xr:uid="{00000000-0005-0000-0000-00002A480000}"/>
    <cellStyle name="Normal 3 3 11 3 2 9" xfId="11125" xr:uid="{00000000-0005-0000-0000-00002B480000}"/>
    <cellStyle name="Normal 3 3 11 3 2 9 2" xfId="28656" xr:uid="{00000000-0005-0000-0000-00002C480000}"/>
    <cellStyle name="Normal 3 3 11 3 3" xfId="11126" xr:uid="{00000000-0005-0000-0000-00002D480000}"/>
    <cellStyle name="Normal 3 3 11 3 3 2" xfId="28657" xr:uid="{00000000-0005-0000-0000-00002E480000}"/>
    <cellStyle name="Normal 3 3 11 3 4" xfId="11127" xr:uid="{00000000-0005-0000-0000-00002F480000}"/>
    <cellStyle name="Normal 3 3 11 3 4 2" xfId="28658" xr:uid="{00000000-0005-0000-0000-000030480000}"/>
    <cellStyle name="Normal 3 3 11 3 5" xfId="11128" xr:uid="{00000000-0005-0000-0000-000031480000}"/>
    <cellStyle name="Normal 3 3 11 3 5 2" xfId="28659" xr:uid="{00000000-0005-0000-0000-000032480000}"/>
    <cellStyle name="Normal 3 3 11 3 6" xfId="11129" xr:uid="{00000000-0005-0000-0000-000033480000}"/>
    <cellStyle name="Normal 3 3 11 3 6 2" xfId="28660" xr:uid="{00000000-0005-0000-0000-000034480000}"/>
    <cellStyle name="Normal 3 3 11 3 7" xfId="11130" xr:uid="{00000000-0005-0000-0000-000035480000}"/>
    <cellStyle name="Normal 3 3 11 3 7 2" xfId="28661" xr:uid="{00000000-0005-0000-0000-000036480000}"/>
    <cellStyle name="Normal 3 3 11 3 8" xfId="11131" xr:uid="{00000000-0005-0000-0000-000037480000}"/>
    <cellStyle name="Normal 3 3 11 3 8 2" xfId="28662" xr:uid="{00000000-0005-0000-0000-000038480000}"/>
    <cellStyle name="Normal 3 3 11 3 9" xfId="11132" xr:uid="{00000000-0005-0000-0000-000039480000}"/>
    <cellStyle name="Normal 3 3 11 3 9 2" xfId="28663" xr:uid="{00000000-0005-0000-0000-00003A480000}"/>
    <cellStyle name="Normal 3 3 11 4" xfId="11133" xr:uid="{00000000-0005-0000-0000-00003B480000}"/>
    <cellStyle name="Normal 3 3 11 4 10" xfId="11134" xr:uid="{00000000-0005-0000-0000-00003C480000}"/>
    <cellStyle name="Normal 3 3 11 4 10 2" xfId="28665" xr:uid="{00000000-0005-0000-0000-00003D480000}"/>
    <cellStyle name="Normal 3 3 11 4 11" xfId="11135" xr:uid="{00000000-0005-0000-0000-00003E480000}"/>
    <cellStyle name="Normal 3 3 11 4 11 2" xfId="28666" xr:uid="{00000000-0005-0000-0000-00003F480000}"/>
    <cellStyle name="Normal 3 3 11 4 12" xfId="11136" xr:uid="{00000000-0005-0000-0000-000040480000}"/>
    <cellStyle name="Normal 3 3 11 4 12 2" xfId="28667" xr:uid="{00000000-0005-0000-0000-000041480000}"/>
    <cellStyle name="Normal 3 3 11 4 13" xfId="11137" xr:uid="{00000000-0005-0000-0000-000042480000}"/>
    <cellStyle name="Normal 3 3 11 4 13 2" xfId="28668" xr:uid="{00000000-0005-0000-0000-000043480000}"/>
    <cellStyle name="Normal 3 3 11 4 14" xfId="11138" xr:uid="{00000000-0005-0000-0000-000044480000}"/>
    <cellStyle name="Normal 3 3 11 4 14 2" xfId="28669" xr:uid="{00000000-0005-0000-0000-000045480000}"/>
    <cellStyle name="Normal 3 3 11 4 15" xfId="11139" xr:uid="{00000000-0005-0000-0000-000046480000}"/>
    <cellStyle name="Normal 3 3 11 4 15 2" xfId="28670" xr:uid="{00000000-0005-0000-0000-000047480000}"/>
    <cellStyle name="Normal 3 3 11 4 16" xfId="28664" xr:uid="{00000000-0005-0000-0000-000048480000}"/>
    <cellStyle name="Normal 3 3 11 4 2" xfId="11140" xr:uid="{00000000-0005-0000-0000-000049480000}"/>
    <cellStyle name="Normal 3 3 11 4 2 10" xfId="11141" xr:uid="{00000000-0005-0000-0000-00004A480000}"/>
    <cellStyle name="Normal 3 3 11 4 2 10 2" xfId="28672" xr:uid="{00000000-0005-0000-0000-00004B480000}"/>
    <cellStyle name="Normal 3 3 11 4 2 11" xfId="11142" xr:uid="{00000000-0005-0000-0000-00004C480000}"/>
    <cellStyle name="Normal 3 3 11 4 2 11 2" xfId="28673" xr:uid="{00000000-0005-0000-0000-00004D480000}"/>
    <cellStyle name="Normal 3 3 11 4 2 12" xfId="11143" xr:uid="{00000000-0005-0000-0000-00004E480000}"/>
    <cellStyle name="Normal 3 3 11 4 2 12 2" xfId="28674" xr:uid="{00000000-0005-0000-0000-00004F480000}"/>
    <cellStyle name="Normal 3 3 11 4 2 13" xfId="11144" xr:uid="{00000000-0005-0000-0000-000050480000}"/>
    <cellStyle name="Normal 3 3 11 4 2 13 2" xfId="28675" xr:uid="{00000000-0005-0000-0000-000051480000}"/>
    <cellStyle name="Normal 3 3 11 4 2 14" xfId="11145" xr:uid="{00000000-0005-0000-0000-000052480000}"/>
    <cellStyle name="Normal 3 3 11 4 2 14 2" xfId="28676" xr:uid="{00000000-0005-0000-0000-000053480000}"/>
    <cellStyle name="Normal 3 3 11 4 2 15" xfId="28671" xr:uid="{00000000-0005-0000-0000-000054480000}"/>
    <cellStyle name="Normal 3 3 11 4 2 2" xfId="11146" xr:uid="{00000000-0005-0000-0000-000055480000}"/>
    <cellStyle name="Normal 3 3 11 4 2 2 2" xfId="28677" xr:uid="{00000000-0005-0000-0000-000056480000}"/>
    <cellStyle name="Normal 3 3 11 4 2 3" xfId="11147" xr:uid="{00000000-0005-0000-0000-000057480000}"/>
    <cellStyle name="Normal 3 3 11 4 2 3 2" xfId="28678" xr:uid="{00000000-0005-0000-0000-000058480000}"/>
    <cellStyle name="Normal 3 3 11 4 2 4" xfId="11148" xr:uid="{00000000-0005-0000-0000-000059480000}"/>
    <cellStyle name="Normal 3 3 11 4 2 4 2" xfId="28679" xr:uid="{00000000-0005-0000-0000-00005A480000}"/>
    <cellStyle name="Normal 3 3 11 4 2 5" xfId="11149" xr:uid="{00000000-0005-0000-0000-00005B480000}"/>
    <cellStyle name="Normal 3 3 11 4 2 5 2" xfId="28680" xr:uid="{00000000-0005-0000-0000-00005C480000}"/>
    <cellStyle name="Normal 3 3 11 4 2 6" xfId="11150" xr:uid="{00000000-0005-0000-0000-00005D480000}"/>
    <cellStyle name="Normal 3 3 11 4 2 6 2" xfId="28681" xr:uid="{00000000-0005-0000-0000-00005E480000}"/>
    <cellStyle name="Normal 3 3 11 4 2 7" xfId="11151" xr:uid="{00000000-0005-0000-0000-00005F480000}"/>
    <cellStyle name="Normal 3 3 11 4 2 7 2" xfId="28682" xr:uid="{00000000-0005-0000-0000-000060480000}"/>
    <cellStyle name="Normal 3 3 11 4 2 8" xfId="11152" xr:uid="{00000000-0005-0000-0000-000061480000}"/>
    <cellStyle name="Normal 3 3 11 4 2 8 2" xfId="28683" xr:uid="{00000000-0005-0000-0000-000062480000}"/>
    <cellStyle name="Normal 3 3 11 4 2 9" xfId="11153" xr:uid="{00000000-0005-0000-0000-000063480000}"/>
    <cellStyle name="Normal 3 3 11 4 2 9 2" xfId="28684" xr:uid="{00000000-0005-0000-0000-000064480000}"/>
    <cellStyle name="Normal 3 3 11 4 3" xfId="11154" xr:uid="{00000000-0005-0000-0000-000065480000}"/>
    <cellStyle name="Normal 3 3 11 4 3 2" xfId="28685" xr:uid="{00000000-0005-0000-0000-000066480000}"/>
    <cellStyle name="Normal 3 3 11 4 4" xfId="11155" xr:uid="{00000000-0005-0000-0000-000067480000}"/>
    <cellStyle name="Normal 3 3 11 4 4 2" xfId="28686" xr:uid="{00000000-0005-0000-0000-000068480000}"/>
    <cellStyle name="Normal 3 3 11 4 5" xfId="11156" xr:uid="{00000000-0005-0000-0000-000069480000}"/>
    <cellStyle name="Normal 3 3 11 4 5 2" xfId="28687" xr:uid="{00000000-0005-0000-0000-00006A480000}"/>
    <cellStyle name="Normal 3 3 11 4 6" xfId="11157" xr:uid="{00000000-0005-0000-0000-00006B480000}"/>
    <cellStyle name="Normal 3 3 11 4 6 2" xfId="28688" xr:uid="{00000000-0005-0000-0000-00006C480000}"/>
    <cellStyle name="Normal 3 3 11 4 7" xfId="11158" xr:uid="{00000000-0005-0000-0000-00006D480000}"/>
    <cellStyle name="Normal 3 3 11 4 7 2" xfId="28689" xr:uid="{00000000-0005-0000-0000-00006E480000}"/>
    <cellStyle name="Normal 3 3 11 4 8" xfId="11159" xr:uid="{00000000-0005-0000-0000-00006F480000}"/>
    <cellStyle name="Normal 3 3 11 4 8 2" xfId="28690" xr:uid="{00000000-0005-0000-0000-000070480000}"/>
    <cellStyle name="Normal 3 3 11 4 9" xfId="11160" xr:uid="{00000000-0005-0000-0000-000071480000}"/>
    <cellStyle name="Normal 3 3 11 4 9 2" xfId="28691" xr:uid="{00000000-0005-0000-0000-000072480000}"/>
    <cellStyle name="Normal 3 3 11 5" xfId="11161" xr:uid="{00000000-0005-0000-0000-000073480000}"/>
    <cellStyle name="Normal 3 3 11 5 10" xfId="11162" xr:uid="{00000000-0005-0000-0000-000074480000}"/>
    <cellStyle name="Normal 3 3 11 5 10 2" xfId="28693" xr:uid="{00000000-0005-0000-0000-000075480000}"/>
    <cellStyle name="Normal 3 3 11 5 11" xfId="11163" xr:uid="{00000000-0005-0000-0000-000076480000}"/>
    <cellStyle name="Normal 3 3 11 5 11 2" xfId="28694" xr:uid="{00000000-0005-0000-0000-000077480000}"/>
    <cellStyle name="Normal 3 3 11 5 12" xfId="11164" xr:uid="{00000000-0005-0000-0000-000078480000}"/>
    <cellStyle name="Normal 3 3 11 5 12 2" xfId="28695" xr:uid="{00000000-0005-0000-0000-000079480000}"/>
    <cellStyle name="Normal 3 3 11 5 13" xfId="11165" xr:uid="{00000000-0005-0000-0000-00007A480000}"/>
    <cellStyle name="Normal 3 3 11 5 13 2" xfId="28696" xr:uid="{00000000-0005-0000-0000-00007B480000}"/>
    <cellStyle name="Normal 3 3 11 5 14" xfId="11166" xr:uid="{00000000-0005-0000-0000-00007C480000}"/>
    <cellStyle name="Normal 3 3 11 5 14 2" xfId="28697" xr:uid="{00000000-0005-0000-0000-00007D480000}"/>
    <cellStyle name="Normal 3 3 11 5 15" xfId="28692" xr:uid="{00000000-0005-0000-0000-00007E480000}"/>
    <cellStyle name="Normal 3 3 11 5 2" xfId="11167" xr:uid="{00000000-0005-0000-0000-00007F480000}"/>
    <cellStyle name="Normal 3 3 11 5 2 2" xfId="28698" xr:uid="{00000000-0005-0000-0000-000080480000}"/>
    <cellStyle name="Normal 3 3 11 5 3" xfId="11168" xr:uid="{00000000-0005-0000-0000-000081480000}"/>
    <cellStyle name="Normal 3 3 11 5 3 2" xfId="28699" xr:uid="{00000000-0005-0000-0000-000082480000}"/>
    <cellStyle name="Normal 3 3 11 5 4" xfId="11169" xr:uid="{00000000-0005-0000-0000-000083480000}"/>
    <cellStyle name="Normal 3 3 11 5 4 2" xfId="28700" xr:uid="{00000000-0005-0000-0000-000084480000}"/>
    <cellStyle name="Normal 3 3 11 5 5" xfId="11170" xr:uid="{00000000-0005-0000-0000-000085480000}"/>
    <cellStyle name="Normal 3 3 11 5 5 2" xfId="28701" xr:uid="{00000000-0005-0000-0000-000086480000}"/>
    <cellStyle name="Normal 3 3 11 5 6" xfId="11171" xr:uid="{00000000-0005-0000-0000-000087480000}"/>
    <cellStyle name="Normal 3 3 11 5 6 2" xfId="28702" xr:uid="{00000000-0005-0000-0000-000088480000}"/>
    <cellStyle name="Normal 3 3 11 5 7" xfId="11172" xr:uid="{00000000-0005-0000-0000-000089480000}"/>
    <cellStyle name="Normal 3 3 11 5 7 2" xfId="28703" xr:uid="{00000000-0005-0000-0000-00008A480000}"/>
    <cellStyle name="Normal 3 3 11 5 8" xfId="11173" xr:uid="{00000000-0005-0000-0000-00008B480000}"/>
    <cellStyle name="Normal 3 3 11 5 8 2" xfId="28704" xr:uid="{00000000-0005-0000-0000-00008C480000}"/>
    <cellStyle name="Normal 3 3 11 5 9" xfId="11174" xr:uid="{00000000-0005-0000-0000-00008D480000}"/>
    <cellStyle name="Normal 3 3 11 5 9 2" xfId="28705" xr:uid="{00000000-0005-0000-0000-00008E480000}"/>
    <cellStyle name="Normal 3 3 11 6" xfId="11175" xr:uid="{00000000-0005-0000-0000-00008F480000}"/>
    <cellStyle name="Normal 3 3 11 6 10" xfId="11176" xr:uid="{00000000-0005-0000-0000-000090480000}"/>
    <cellStyle name="Normal 3 3 11 6 10 2" xfId="28707" xr:uid="{00000000-0005-0000-0000-000091480000}"/>
    <cellStyle name="Normal 3 3 11 6 11" xfId="11177" xr:uid="{00000000-0005-0000-0000-000092480000}"/>
    <cellStyle name="Normal 3 3 11 6 11 2" xfId="28708" xr:uid="{00000000-0005-0000-0000-000093480000}"/>
    <cellStyle name="Normal 3 3 11 6 12" xfId="11178" xr:uid="{00000000-0005-0000-0000-000094480000}"/>
    <cellStyle name="Normal 3 3 11 6 12 2" xfId="28709" xr:uid="{00000000-0005-0000-0000-000095480000}"/>
    <cellStyle name="Normal 3 3 11 6 13" xfId="11179" xr:uid="{00000000-0005-0000-0000-000096480000}"/>
    <cellStyle name="Normal 3 3 11 6 13 2" xfId="28710" xr:uid="{00000000-0005-0000-0000-000097480000}"/>
    <cellStyle name="Normal 3 3 11 6 14" xfId="11180" xr:uid="{00000000-0005-0000-0000-000098480000}"/>
    <cellStyle name="Normal 3 3 11 6 14 2" xfId="28711" xr:uid="{00000000-0005-0000-0000-000099480000}"/>
    <cellStyle name="Normal 3 3 11 6 15" xfId="28706" xr:uid="{00000000-0005-0000-0000-00009A480000}"/>
    <cellStyle name="Normal 3 3 11 6 2" xfId="11181" xr:uid="{00000000-0005-0000-0000-00009B480000}"/>
    <cellStyle name="Normal 3 3 11 6 2 2" xfId="28712" xr:uid="{00000000-0005-0000-0000-00009C480000}"/>
    <cellStyle name="Normal 3 3 11 6 3" xfId="11182" xr:uid="{00000000-0005-0000-0000-00009D480000}"/>
    <cellStyle name="Normal 3 3 11 6 3 2" xfId="28713" xr:uid="{00000000-0005-0000-0000-00009E480000}"/>
    <cellStyle name="Normal 3 3 11 6 4" xfId="11183" xr:uid="{00000000-0005-0000-0000-00009F480000}"/>
    <cellStyle name="Normal 3 3 11 6 4 2" xfId="28714" xr:uid="{00000000-0005-0000-0000-0000A0480000}"/>
    <cellStyle name="Normal 3 3 11 6 5" xfId="11184" xr:uid="{00000000-0005-0000-0000-0000A1480000}"/>
    <cellStyle name="Normal 3 3 11 6 5 2" xfId="28715" xr:uid="{00000000-0005-0000-0000-0000A2480000}"/>
    <cellStyle name="Normal 3 3 11 6 6" xfId="11185" xr:uid="{00000000-0005-0000-0000-0000A3480000}"/>
    <cellStyle name="Normal 3 3 11 6 6 2" xfId="28716" xr:uid="{00000000-0005-0000-0000-0000A4480000}"/>
    <cellStyle name="Normal 3 3 11 6 7" xfId="11186" xr:uid="{00000000-0005-0000-0000-0000A5480000}"/>
    <cellStyle name="Normal 3 3 11 6 7 2" xfId="28717" xr:uid="{00000000-0005-0000-0000-0000A6480000}"/>
    <cellStyle name="Normal 3 3 11 6 8" xfId="11187" xr:uid="{00000000-0005-0000-0000-0000A7480000}"/>
    <cellStyle name="Normal 3 3 11 6 8 2" xfId="28718" xr:uid="{00000000-0005-0000-0000-0000A8480000}"/>
    <cellStyle name="Normal 3 3 11 6 9" xfId="11188" xr:uid="{00000000-0005-0000-0000-0000A9480000}"/>
    <cellStyle name="Normal 3 3 11 6 9 2" xfId="28719" xr:uid="{00000000-0005-0000-0000-0000AA480000}"/>
    <cellStyle name="Normal 3 3 11 7" xfId="11189" xr:uid="{00000000-0005-0000-0000-0000AB480000}"/>
    <cellStyle name="Normal 3 3 11 7 10" xfId="11190" xr:uid="{00000000-0005-0000-0000-0000AC480000}"/>
    <cellStyle name="Normal 3 3 11 7 10 2" xfId="28721" xr:uid="{00000000-0005-0000-0000-0000AD480000}"/>
    <cellStyle name="Normal 3 3 11 7 11" xfId="11191" xr:uid="{00000000-0005-0000-0000-0000AE480000}"/>
    <cellStyle name="Normal 3 3 11 7 11 2" xfId="28722" xr:uid="{00000000-0005-0000-0000-0000AF480000}"/>
    <cellStyle name="Normal 3 3 11 7 12" xfId="11192" xr:uid="{00000000-0005-0000-0000-0000B0480000}"/>
    <cellStyle name="Normal 3 3 11 7 12 2" xfId="28723" xr:uid="{00000000-0005-0000-0000-0000B1480000}"/>
    <cellStyle name="Normal 3 3 11 7 13" xfId="11193" xr:uid="{00000000-0005-0000-0000-0000B2480000}"/>
    <cellStyle name="Normal 3 3 11 7 13 2" xfId="28724" xr:uid="{00000000-0005-0000-0000-0000B3480000}"/>
    <cellStyle name="Normal 3 3 11 7 14" xfId="11194" xr:uid="{00000000-0005-0000-0000-0000B4480000}"/>
    <cellStyle name="Normal 3 3 11 7 14 2" xfId="28725" xr:uid="{00000000-0005-0000-0000-0000B5480000}"/>
    <cellStyle name="Normal 3 3 11 7 15" xfId="28720" xr:uid="{00000000-0005-0000-0000-0000B6480000}"/>
    <cellStyle name="Normal 3 3 11 7 2" xfId="11195" xr:uid="{00000000-0005-0000-0000-0000B7480000}"/>
    <cellStyle name="Normal 3 3 11 7 2 2" xfId="28726" xr:uid="{00000000-0005-0000-0000-0000B8480000}"/>
    <cellStyle name="Normal 3 3 11 7 3" xfId="11196" xr:uid="{00000000-0005-0000-0000-0000B9480000}"/>
    <cellStyle name="Normal 3 3 11 7 3 2" xfId="28727" xr:uid="{00000000-0005-0000-0000-0000BA480000}"/>
    <cellStyle name="Normal 3 3 11 7 4" xfId="11197" xr:uid="{00000000-0005-0000-0000-0000BB480000}"/>
    <cellStyle name="Normal 3 3 11 7 4 2" xfId="28728" xr:uid="{00000000-0005-0000-0000-0000BC480000}"/>
    <cellStyle name="Normal 3 3 11 7 5" xfId="11198" xr:uid="{00000000-0005-0000-0000-0000BD480000}"/>
    <cellStyle name="Normal 3 3 11 7 5 2" xfId="28729" xr:uid="{00000000-0005-0000-0000-0000BE480000}"/>
    <cellStyle name="Normal 3 3 11 7 6" xfId="11199" xr:uid="{00000000-0005-0000-0000-0000BF480000}"/>
    <cellStyle name="Normal 3 3 11 7 6 2" xfId="28730" xr:uid="{00000000-0005-0000-0000-0000C0480000}"/>
    <cellStyle name="Normal 3 3 11 7 7" xfId="11200" xr:uid="{00000000-0005-0000-0000-0000C1480000}"/>
    <cellStyle name="Normal 3 3 11 7 7 2" xfId="28731" xr:uid="{00000000-0005-0000-0000-0000C2480000}"/>
    <cellStyle name="Normal 3 3 11 7 8" xfId="11201" xr:uid="{00000000-0005-0000-0000-0000C3480000}"/>
    <cellStyle name="Normal 3 3 11 7 8 2" xfId="28732" xr:uid="{00000000-0005-0000-0000-0000C4480000}"/>
    <cellStyle name="Normal 3 3 11 7 9" xfId="11202" xr:uid="{00000000-0005-0000-0000-0000C5480000}"/>
    <cellStyle name="Normal 3 3 11 7 9 2" xfId="28733" xr:uid="{00000000-0005-0000-0000-0000C6480000}"/>
    <cellStyle name="Normal 3 3 11 8" xfId="11203" xr:uid="{00000000-0005-0000-0000-0000C7480000}"/>
    <cellStyle name="Normal 3 3 11 8 10" xfId="11204" xr:uid="{00000000-0005-0000-0000-0000C8480000}"/>
    <cellStyle name="Normal 3 3 11 8 10 2" xfId="28735" xr:uid="{00000000-0005-0000-0000-0000C9480000}"/>
    <cellStyle name="Normal 3 3 11 8 11" xfId="11205" xr:uid="{00000000-0005-0000-0000-0000CA480000}"/>
    <cellStyle name="Normal 3 3 11 8 11 2" xfId="28736" xr:uid="{00000000-0005-0000-0000-0000CB480000}"/>
    <cellStyle name="Normal 3 3 11 8 12" xfId="11206" xr:uid="{00000000-0005-0000-0000-0000CC480000}"/>
    <cellStyle name="Normal 3 3 11 8 12 2" xfId="28737" xr:uid="{00000000-0005-0000-0000-0000CD480000}"/>
    <cellStyle name="Normal 3 3 11 8 13" xfId="11207" xr:uid="{00000000-0005-0000-0000-0000CE480000}"/>
    <cellStyle name="Normal 3 3 11 8 13 2" xfId="28738" xr:uid="{00000000-0005-0000-0000-0000CF480000}"/>
    <cellStyle name="Normal 3 3 11 8 14" xfId="11208" xr:uid="{00000000-0005-0000-0000-0000D0480000}"/>
    <cellStyle name="Normal 3 3 11 8 14 2" xfId="28739" xr:uid="{00000000-0005-0000-0000-0000D1480000}"/>
    <cellStyle name="Normal 3 3 11 8 15" xfId="28734" xr:uid="{00000000-0005-0000-0000-0000D2480000}"/>
    <cellStyle name="Normal 3 3 11 8 2" xfId="11209" xr:uid="{00000000-0005-0000-0000-0000D3480000}"/>
    <cellStyle name="Normal 3 3 11 8 2 2" xfId="28740" xr:uid="{00000000-0005-0000-0000-0000D4480000}"/>
    <cellStyle name="Normal 3 3 11 8 3" xfId="11210" xr:uid="{00000000-0005-0000-0000-0000D5480000}"/>
    <cellStyle name="Normal 3 3 11 8 3 2" xfId="28741" xr:uid="{00000000-0005-0000-0000-0000D6480000}"/>
    <cellStyle name="Normal 3 3 11 8 4" xfId="11211" xr:uid="{00000000-0005-0000-0000-0000D7480000}"/>
    <cellStyle name="Normal 3 3 11 8 4 2" xfId="28742" xr:uid="{00000000-0005-0000-0000-0000D8480000}"/>
    <cellStyle name="Normal 3 3 11 8 5" xfId="11212" xr:uid="{00000000-0005-0000-0000-0000D9480000}"/>
    <cellStyle name="Normal 3 3 11 8 5 2" xfId="28743" xr:uid="{00000000-0005-0000-0000-0000DA480000}"/>
    <cellStyle name="Normal 3 3 11 8 6" xfId="11213" xr:uid="{00000000-0005-0000-0000-0000DB480000}"/>
    <cellStyle name="Normal 3 3 11 8 6 2" xfId="28744" xr:uid="{00000000-0005-0000-0000-0000DC480000}"/>
    <cellStyle name="Normal 3 3 11 8 7" xfId="11214" xr:uid="{00000000-0005-0000-0000-0000DD480000}"/>
    <cellStyle name="Normal 3 3 11 8 7 2" xfId="28745" xr:uid="{00000000-0005-0000-0000-0000DE480000}"/>
    <cellStyle name="Normal 3 3 11 8 8" xfId="11215" xr:uid="{00000000-0005-0000-0000-0000DF480000}"/>
    <cellStyle name="Normal 3 3 11 8 8 2" xfId="28746" xr:uid="{00000000-0005-0000-0000-0000E0480000}"/>
    <cellStyle name="Normal 3 3 11 8 9" xfId="11216" xr:uid="{00000000-0005-0000-0000-0000E1480000}"/>
    <cellStyle name="Normal 3 3 11 8 9 2" xfId="28747" xr:uid="{00000000-0005-0000-0000-0000E2480000}"/>
    <cellStyle name="Normal 3 3 11 9" xfId="11217" xr:uid="{00000000-0005-0000-0000-0000E3480000}"/>
    <cellStyle name="Normal 3 3 11 9 10" xfId="11218" xr:uid="{00000000-0005-0000-0000-0000E4480000}"/>
    <cellStyle name="Normal 3 3 11 9 10 2" xfId="28749" xr:uid="{00000000-0005-0000-0000-0000E5480000}"/>
    <cellStyle name="Normal 3 3 11 9 11" xfId="11219" xr:uid="{00000000-0005-0000-0000-0000E6480000}"/>
    <cellStyle name="Normal 3 3 11 9 11 2" xfId="28750" xr:uid="{00000000-0005-0000-0000-0000E7480000}"/>
    <cellStyle name="Normal 3 3 11 9 12" xfId="11220" xr:uid="{00000000-0005-0000-0000-0000E8480000}"/>
    <cellStyle name="Normal 3 3 11 9 12 2" xfId="28751" xr:uid="{00000000-0005-0000-0000-0000E9480000}"/>
    <cellStyle name="Normal 3 3 11 9 13" xfId="11221" xr:uid="{00000000-0005-0000-0000-0000EA480000}"/>
    <cellStyle name="Normal 3 3 11 9 13 2" xfId="28752" xr:uid="{00000000-0005-0000-0000-0000EB480000}"/>
    <cellStyle name="Normal 3 3 11 9 14" xfId="11222" xr:uid="{00000000-0005-0000-0000-0000EC480000}"/>
    <cellStyle name="Normal 3 3 11 9 14 2" xfId="28753" xr:uid="{00000000-0005-0000-0000-0000ED480000}"/>
    <cellStyle name="Normal 3 3 11 9 15" xfId="28748" xr:uid="{00000000-0005-0000-0000-0000EE480000}"/>
    <cellStyle name="Normal 3 3 11 9 2" xfId="11223" xr:uid="{00000000-0005-0000-0000-0000EF480000}"/>
    <cellStyle name="Normal 3 3 11 9 2 2" xfId="28754" xr:uid="{00000000-0005-0000-0000-0000F0480000}"/>
    <cellStyle name="Normal 3 3 11 9 3" xfId="11224" xr:uid="{00000000-0005-0000-0000-0000F1480000}"/>
    <cellStyle name="Normal 3 3 11 9 3 2" xfId="28755" xr:uid="{00000000-0005-0000-0000-0000F2480000}"/>
    <cellStyle name="Normal 3 3 11 9 4" xfId="11225" xr:uid="{00000000-0005-0000-0000-0000F3480000}"/>
    <cellStyle name="Normal 3 3 11 9 4 2" xfId="28756" xr:uid="{00000000-0005-0000-0000-0000F4480000}"/>
    <cellStyle name="Normal 3 3 11 9 5" xfId="11226" xr:uid="{00000000-0005-0000-0000-0000F5480000}"/>
    <cellStyle name="Normal 3 3 11 9 5 2" xfId="28757" xr:uid="{00000000-0005-0000-0000-0000F6480000}"/>
    <cellStyle name="Normal 3 3 11 9 6" xfId="11227" xr:uid="{00000000-0005-0000-0000-0000F7480000}"/>
    <cellStyle name="Normal 3 3 11 9 6 2" xfId="28758" xr:uid="{00000000-0005-0000-0000-0000F8480000}"/>
    <cellStyle name="Normal 3 3 11 9 7" xfId="11228" xr:uid="{00000000-0005-0000-0000-0000F9480000}"/>
    <cellStyle name="Normal 3 3 11 9 7 2" xfId="28759" xr:uid="{00000000-0005-0000-0000-0000FA480000}"/>
    <cellStyle name="Normal 3 3 11 9 8" xfId="11229" xr:uid="{00000000-0005-0000-0000-0000FB480000}"/>
    <cellStyle name="Normal 3 3 11 9 8 2" xfId="28760" xr:uid="{00000000-0005-0000-0000-0000FC480000}"/>
    <cellStyle name="Normal 3 3 11 9 9" xfId="11230" xr:uid="{00000000-0005-0000-0000-0000FD480000}"/>
    <cellStyle name="Normal 3 3 11 9 9 2" xfId="28761" xr:uid="{00000000-0005-0000-0000-0000FE480000}"/>
    <cellStyle name="Normal 3 3 12" xfId="11231" xr:uid="{00000000-0005-0000-0000-0000FF480000}"/>
    <cellStyle name="Normal 3 3 12 10" xfId="11232" xr:uid="{00000000-0005-0000-0000-000000490000}"/>
    <cellStyle name="Normal 3 3 12 10 10" xfId="11233" xr:uid="{00000000-0005-0000-0000-000001490000}"/>
    <cellStyle name="Normal 3 3 12 10 10 2" xfId="28764" xr:uid="{00000000-0005-0000-0000-000002490000}"/>
    <cellStyle name="Normal 3 3 12 10 11" xfId="11234" xr:uid="{00000000-0005-0000-0000-000003490000}"/>
    <cellStyle name="Normal 3 3 12 10 11 2" xfId="28765" xr:uid="{00000000-0005-0000-0000-000004490000}"/>
    <cellStyle name="Normal 3 3 12 10 12" xfId="11235" xr:uid="{00000000-0005-0000-0000-000005490000}"/>
    <cellStyle name="Normal 3 3 12 10 12 2" xfId="28766" xr:uid="{00000000-0005-0000-0000-000006490000}"/>
    <cellStyle name="Normal 3 3 12 10 13" xfId="11236" xr:uid="{00000000-0005-0000-0000-000007490000}"/>
    <cellStyle name="Normal 3 3 12 10 13 2" xfId="28767" xr:uid="{00000000-0005-0000-0000-000008490000}"/>
    <cellStyle name="Normal 3 3 12 10 14" xfId="11237" xr:uid="{00000000-0005-0000-0000-000009490000}"/>
    <cellStyle name="Normal 3 3 12 10 14 2" xfId="28768" xr:uid="{00000000-0005-0000-0000-00000A490000}"/>
    <cellStyle name="Normal 3 3 12 10 15" xfId="28763" xr:uid="{00000000-0005-0000-0000-00000B490000}"/>
    <cellStyle name="Normal 3 3 12 10 2" xfId="11238" xr:uid="{00000000-0005-0000-0000-00000C490000}"/>
    <cellStyle name="Normal 3 3 12 10 2 2" xfId="28769" xr:uid="{00000000-0005-0000-0000-00000D490000}"/>
    <cellStyle name="Normal 3 3 12 10 3" xfId="11239" xr:uid="{00000000-0005-0000-0000-00000E490000}"/>
    <cellStyle name="Normal 3 3 12 10 3 2" xfId="28770" xr:uid="{00000000-0005-0000-0000-00000F490000}"/>
    <cellStyle name="Normal 3 3 12 10 4" xfId="11240" xr:uid="{00000000-0005-0000-0000-000010490000}"/>
    <cellStyle name="Normal 3 3 12 10 4 2" xfId="28771" xr:uid="{00000000-0005-0000-0000-000011490000}"/>
    <cellStyle name="Normal 3 3 12 10 5" xfId="11241" xr:uid="{00000000-0005-0000-0000-000012490000}"/>
    <cellStyle name="Normal 3 3 12 10 5 2" xfId="28772" xr:uid="{00000000-0005-0000-0000-000013490000}"/>
    <cellStyle name="Normal 3 3 12 10 6" xfId="11242" xr:uid="{00000000-0005-0000-0000-000014490000}"/>
    <cellStyle name="Normal 3 3 12 10 6 2" xfId="28773" xr:uid="{00000000-0005-0000-0000-000015490000}"/>
    <cellStyle name="Normal 3 3 12 10 7" xfId="11243" xr:uid="{00000000-0005-0000-0000-000016490000}"/>
    <cellStyle name="Normal 3 3 12 10 7 2" xfId="28774" xr:uid="{00000000-0005-0000-0000-000017490000}"/>
    <cellStyle name="Normal 3 3 12 10 8" xfId="11244" xr:uid="{00000000-0005-0000-0000-000018490000}"/>
    <cellStyle name="Normal 3 3 12 10 8 2" xfId="28775" xr:uid="{00000000-0005-0000-0000-000019490000}"/>
    <cellStyle name="Normal 3 3 12 10 9" xfId="11245" xr:uid="{00000000-0005-0000-0000-00001A490000}"/>
    <cellStyle name="Normal 3 3 12 10 9 2" xfId="28776" xr:uid="{00000000-0005-0000-0000-00001B490000}"/>
    <cellStyle name="Normal 3 3 12 11" xfId="11246" xr:uid="{00000000-0005-0000-0000-00001C490000}"/>
    <cellStyle name="Normal 3 3 12 11 2" xfId="28777" xr:uid="{00000000-0005-0000-0000-00001D490000}"/>
    <cellStyle name="Normal 3 3 12 12" xfId="11247" xr:uid="{00000000-0005-0000-0000-00001E490000}"/>
    <cellStyle name="Normal 3 3 12 12 2" xfId="28778" xr:uid="{00000000-0005-0000-0000-00001F490000}"/>
    <cellStyle name="Normal 3 3 12 13" xfId="11248" xr:uid="{00000000-0005-0000-0000-000020490000}"/>
    <cellStyle name="Normal 3 3 12 13 2" xfId="28779" xr:uid="{00000000-0005-0000-0000-000021490000}"/>
    <cellStyle name="Normal 3 3 12 14" xfId="11249" xr:uid="{00000000-0005-0000-0000-000022490000}"/>
    <cellStyle name="Normal 3 3 12 14 2" xfId="28780" xr:uid="{00000000-0005-0000-0000-000023490000}"/>
    <cellStyle name="Normal 3 3 12 15" xfId="11250" xr:uid="{00000000-0005-0000-0000-000024490000}"/>
    <cellStyle name="Normal 3 3 12 15 2" xfId="28781" xr:uid="{00000000-0005-0000-0000-000025490000}"/>
    <cellStyle name="Normal 3 3 12 16" xfId="11251" xr:uid="{00000000-0005-0000-0000-000026490000}"/>
    <cellStyle name="Normal 3 3 12 16 2" xfId="28782" xr:uid="{00000000-0005-0000-0000-000027490000}"/>
    <cellStyle name="Normal 3 3 12 17" xfId="11252" xr:uid="{00000000-0005-0000-0000-000028490000}"/>
    <cellStyle name="Normal 3 3 12 17 2" xfId="28783" xr:uid="{00000000-0005-0000-0000-000029490000}"/>
    <cellStyle name="Normal 3 3 12 18" xfId="11253" xr:uid="{00000000-0005-0000-0000-00002A490000}"/>
    <cellStyle name="Normal 3 3 12 18 2" xfId="28784" xr:uid="{00000000-0005-0000-0000-00002B490000}"/>
    <cellStyle name="Normal 3 3 12 19" xfId="11254" xr:uid="{00000000-0005-0000-0000-00002C490000}"/>
    <cellStyle name="Normal 3 3 12 19 2" xfId="28785" xr:uid="{00000000-0005-0000-0000-00002D490000}"/>
    <cellStyle name="Normal 3 3 12 2" xfId="11255" xr:uid="{00000000-0005-0000-0000-00002E490000}"/>
    <cellStyle name="Normal 3 3 12 2 10" xfId="11256" xr:uid="{00000000-0005-0000-0000-00002F490000}"/>
    <cellStyle name="Normal 3 3 12 2 10 2" xfId="28787" xr:uid="{00000000-0005-0000-0000-000030490000}"/>
    <cellStyle name="Normal 3 3 12 2 11" xfId="11257" xr:uid="{00000000-0005-0000-0000-000031490000}"/>
    <cellStyle name="Normal 3 3 12 2 11 2" xfId="28788" xr:uid="{00000000-0005-0000-0000-000032490000}"/>
    <cellStyle name="Normal 3 3 12 2 12" xfId="11258" xr:uid="{00000000-0005-0000-0000-000033490000}"/>
    <cellStyle name="Normal 3 3 12 2 12 2" xfId="28789" xr:uid="{00000000-0005-0000-0000-000034490000}"/>
    <cellStyle name="Normal 3 3 12 2 13" xfId="11259" xr:uid="{00000000-0005-0000-0000-000035490000}"/>
    <cellStyle name="Normal 3 3 12 2 13 2" xfId="28790" xr:uid="{00000000-0005-0000-0000-000036490000}"/>
    <cellStyle name="Normal 3 3 12 2 14" xfId="11260" xr:uid="{00000000-0005-0000-0000-000037490000}"/>
    <cellStyle name="Normal 3 3 12 2 14 2" xfId="28791" xr:uid="{00000000-0005-0000-0000-000038490000}"/>
    <cellStyle name="Normal 3 3 12 2 15" xfId="11261" xr:uid="{00000000-0005-0000-0000-000039490000}"/>
    <cellStyle name="Normal 3 3 12 2 15 2" xfId="28792" xr:uid="{00000000-0005-0000-0000-00003A490000}"/>
    <cellStyle name="Normal 3 3 12 2 16" xfId="28786" xr:uid="{00000000-0005-0000-0000-00003B490000}"/>
    <cellStyle name="Normal 3 3 12 2 2" xfId="11262" xr:uid="{00000000-0005-0000-0000-00003C490000}"/>
    <cellStyle name="Normal 3 3 12 2 2 10" xfId="11263" xr:uid="{00000000-0005-0000-0000-00003D490000}"/>
    <cellStyle name="Normal 3 3 12 2 2 10 2" xfId="28794" xr:uid="{00000000-0005-0000-0000-00003E490000}"/>
    <cellStyle name="Normal 3 3 12 2 2 11" xfId="11264" xr:uid="{00000000-0005-0000-0000-00003F490000}"/>
    <cellStyle name="Normal 3 3 12 2 2 11 2" xfId="28795" xr:uid="{00000000-0005-0000-0000-000040490000}"/>
    <cellStyle name="Normal 3 3 12 2 2 12" xfId="11265" xr:uid="{00000000-0005-0000-0000-000041490000}"/>
    <cellStyle name="Normal 3 3 12 2 2 12 2" xfId="28796" xr:uid="{00000000-0005-0000-0000-000042490000}"/>
    <cellStyle name="Normal 3 3 12 2 2 13" xfId="11266" xr:uid="{00000000-0005-0000-0000-000043490000}"/>
    <cellStyle name="Normal 3 3 12 2 2 13 2" xfId="28797" xr:uid="{00000000-0005-0000-0000-000044490000}"/>
    <cellStyle name="Normal 3 3 12 2 2 14" xfId="11267" xr:uid="{00000000-0005-0000-0000-000045490000}"/>
    <cellStyle name="Normal 3 3 12 2 2 14 2" xfId="28798" xr:uid="{00000000-0005-0000-0000-000046490000}"/>
    <cellStyle name="Normal 3 3 12 2 2 15" xfId="28793" xr:uid="{00000000-0005-0000-0000-000047490000}"/>
    <cellStyle name="Normal 3 3 12 2 2 2" xfId="11268" xr:uid="{00000000-0005-0000-0000-000048490000}"/>
    <cellStyle name="Normal 3 3 12 2 2 2 2" xfId="28799" xr:uid="{00000000-0005-0000-0000-000049490000}"/>
    <cellStyle name="Normal 3 3 12 2 2 3" xfId="11269" xr:uid="{00000000-0005-0000-0000-00004A490000}"/>
    <cellStyle name="Normal 3 3 12 2 2 3 2" xfId="28800" xr:uid="{00000000-0005-0000-0000-00004B490000}"/>
    <cellStyle name="Normal 3 3 12 2 2 4" xfId="11270" xr:uid="{00000000-0005-0000-0000-00004C490000}"/>
    <cellStyle name="Normal 3 3 12 2 2 4 2" xfId="28801" xr:uid="{00000000-0005-0000-0000-00004D490000}"/>
    <cellStyle name="Normal 3 3 12 2 2 5" xfId="11271" xr:uid="{00000000-0005-0000-0000-00004E490000}"/>
    <cellStyle name="Normal 3 3 12 2 2 5 2" xfId="28802" xr:uid="{00000000-0005-0000-0000-00004F490000}"/>
    <cellStyle name="Normal 3 3 12 2 2 6" xfId="11272" xr:uid="{00000000-0005-0000-0000-000050490000}"/>
    <cellStyle name="Normal 3 3 12 2 2 6 2" xfId="28803" xr:uid="{00000000-0005-0000-0000-000051490000}"/>
    <cellStyle name="Normal 3 3 12 2 2 7" xfId="11273" xr:uid="{00000000-0005-0000-0000-000052490000}"/>
    <cellStyle name="Normal 3 3 12 2 2 7 2" xfId="28804" xr:uid="{00000000-0005-0000-0000-000053490000}"/>
    <cellStyle name="Normal 3 3 12 2 2 8" xfId="11274" xr:uid="{00000000-0005-0000-0000-000054490000}"/>
    <cellStyle name="Normal 3 3 12 2 2 8 2" xfId="28805" xr:uid="{00000000-0005-0000-0000-000055490000}"/>
    <cellStyle name="Normal 3 3 12 2 2 9" xfId="11275" xr:uid="{00000000-0005-0000-0000-000056490000}"/>
    <cellStyle name="Normal 3 3 12 2 2 9 2" xfId="28806" xr:uid="{00000000-0005-0000-0000-000057490000}"/>
    <cellStyle name="Normal 3 3 12 2 3" xfId="11276" xr:uid="{00000000-0005-0000-0000-000058490000}"/>
    <cellStyle name="Normal 3 3 12 2 3 2" xfId="28807" xr:uid="{00000000-0005-0000-0000-000059490000}"/>
    <cellStyle name="Normal 3 3 12 2 4" xfId="11277" xr:uid="{00000000-0005-0000-0000-00005A490000}"/>
    <cellStyle name="Normal 3 3 12 2 4 2" xfId="28808" xr:uid="{00000000-0005-0000-0000-00005B490000}"/>
    <cellStyle name="Normal 3 3 12 2 5" xfId="11278" xr:uid="{00000000-0005-0000-0000-00005C490000}"/>
    <cellStyle name="Normal 3 3 12 2 5 2" xfId="28809" xr:uid="{00000000-0005-0000-0000-00005D490000}"/>
    <cellStyle name="Normal 3 3 12 2 6" xfId="11279" xr:uid="{00000000-0005-0000-0000-00005E490000}"/>
    <cellStyle name="Normal 3 3 12 2 6 2" xfId="28810" xr:uid="{00000000-0005-0000-0000-00005F490000}"/>
    <cellStyle name="Normal 3 3 12 2 7" xfId="11280" xr:uid="{00000000-0005-0000-0000-000060490000}"/>
    <cellStyle name="Normal 3 3 12 2 7 2" xfId="28811" xr:uid="{00000000-0005-0000-0000-000061490000}"/>
    <cellStyle name="Normal 3 3 12 2 8" xfId="11281" xr:uid="{00000000-0005-0000-0000-000062490000}"/>
    <cellStyle name="Normal 3 3 12 2 8 2" xfId="28812" xr:uid="{00000000-0005-0000-0000-000063490000}"/>
    <cellStyle name="Normal 3 3 12 2 9" xfId="11282" xr:uid="{00000000-0005-0000-0000-000064490000}"/>
    <cellStyle name="Normal 3 3 12 2 9 2" xfId="28813" xr:uid="{00000000-0005-0000-0000-000065490000}"/>
    <cellStyle name="Normal 3 3 12 20" xfId="11283" xr:uid="{00000000-0005-0000-0000-000066490000}"/>
    <cellStyle name="Normal 3 3 12 20 2" xfId="28814" xr:uid="{00000000-0005-0000-0000-000067490000}"/>
    <cellStyle name="Normal 3 3 12 21" xfId="11284" xr:uid="{00000000-0005-0000-0000-000068490000}"/>
    <cellStyle name="Normal 3 3 12 21 2" xfId="28815" xr:uid="{00000000-0005-0000-0000-000069490000}"/>
    <cellStyle name="Normal 3 3 12 22" xfId="11285" xr:uid="{00000000-0005-0000-0000-00006A490000}"/>
    <cellStyle name="Normal 3 3 12 22 2" xfId="28816" xr:uid="{00000000-0005-0000-0000-00006B490000}"/>
    <cellStyle name="Normal 3 3 12 23" xfId="11286" xr:uid="{00000000-0005-0000-0000-00006C490000}"/>
    <cellStyle name="Normal 3 3 12 23 2" xfId="28817" xr:uid="{00000000-0005-0000-0000-00006D490000}"/>
    <cellStyle name="Normal 3 3 12 24" xfId="28762" xr:uid="{00000000-0005-0000-0000-00006E490000}"/>
    <cellStyle name="Normal 3 3 12 3" xfId="11287" xr:uid="{00000000-0005-0000-0000-00006F490000}"/>
    <cellStyle name="Normal 3 3 12 3 10" xfId="11288" xr:uid="{00000000-0005-0000-0000-000070490000}"/>
    <cellStyle name="Normal 3 3 12 3 10 2" xfId="28819" xr:uid="{00000000-0005-0000-0000-000071490000}"/>
    <cellStyle name="Normal 3 3 12 3 11" xfId="11289" xr:uid="{00000000-0005-0000-0000-000072490000}"/>
    <cellStyle name="Normal 3 3 12 3 11 2" xfId="28820" xr:uid="{00000000-0005-0000-0000-000073490000}"/>
    <cellStyle name="Normal 3 3 12 3 12" xfId="11290" xr:uid="{00000000-0005-0000-0000-000074490000}"/>
    <cellStyle name="Normal 3 3 12 3 12 2" xfId="28821" xr:uid="{00000000-0005-0000-0000-000075490000}"/>
    <cellStyle name="Normal 3 3 12 3 13" xfId="11291" xr:uid="{00000000-0005-0000-0000-000076490000}"/>
    <cellStyle name="Normal 3 3 12 3 13 2" xfId="28822" xr:uid="{00000000-0005-0000-0000-000077490000}"/>
    <cellStyle name="Normal 3 3 12 3 14" xfId="11292" xr:uid="{00000000-0005-0000-0000-000078490000}"/>
    <cellStyle name="Normal 3 3 12 3 14 2" xfId="28823" xr:uid="{00000000-0005-0000-0000-000079490000}"/>
    <cellStyle name="Normal 3 3 12 3 15" xfId="11293" xr:uid="{00000000-0005-0000-0000-00007A490000}"/>
    <cellStyle name="Normal 3 3 12 3 15 2" xfId="28824" xr:uid="{00000000-0005-0000-0000-00007B490000}"/>
    <cellStyle name="Normal 3 3 12 3 16" xfId="28818" xr:uid="{00000000-0005-0000-0000-00007C490000}"/>
    <cellStyle name="Normal 3 3 12 3 2" xfId="11294" xr:uid="{00000000-0005-0000-0000-00007D490000}"/>
    <cellStyle name="Normal 3 3 12 3 2 10" xfId="11295" xr:uid="{00000000-0005-0000-0000-00007E490000}"/>
    <cellStyle name="Normal 3 3 12 3 2 10 2" xfId="28826" xr:uid="{00000000-0005-0000-0000-00007F490000}"/>
    <cellStyle name="Normal 3 3 12 3 2 11" xfId="11296" xr:uid="{00000000-0005-0000-0000-000080490000}"/>
    <cellStyle name="Normal 3 3 12 3 2 11 2" xfId="28827" xr:uid="{00000000-0005-0000-0000-000081490000}"/>
    <cellStyle name="Normal 3 3 12 3 2 12" xfId="11297" xr:uid="{00000000-0005-0000-0000-000082490000}"/>
    <cellStyle name="Normal 3 3 12 3 2 12 2" xfId="28828" xr:uid="{00000000-0005-0000-0000-000083490000}"/>
    <cellStyle name="Normal 3 3 12 3 2 13" xfId="11298" xr:uid="{00000000-0005-0000-0000-000084490000}"/>
    <cellStyle name="Normal 3 3 12 3 2 13 2" xfId="28829" xr:uid="{00000000-0005-0000-0000-000085490000}"/>
    <cellStyle name="Normal 3 3 12 3 2 14" xfId="11299" xr:uid="{00000000-0005-0000-0000-000086490000}"/>
    <cellStyle name="Normal 3 3 12 3 2 14 2" xfId="28830" xr:uid="{00000000-0005-0000-0000-000087490000}"/>
    <cellStyle name="Normal 3 3 12 3 2 15" xfId="28825" xr:uid="{00000000-0005-0000-0000-000088490000}"/>
    <cellStyle name="Normal 3 3 12 3 2 2" xfId="11300" xr:uid="{00000000-0005-0000-0000-000089490000}"/>
    <cellStyle name="Normal 3 3 12 3 2 2 2" xfId="28831" xr:uid="{00000000-0005-0000-0000-00008A490000}"/>
    <cellStyle name="Normal 3 3 12 3 2 3" xfId="11301" xr:uid="{00000000-0005-0000-0000-00008B490000}"/>
    <cellStyle name="Normal 3 3 12 3 2 3 2" xfId="28832" xr:uid="{00000000-0005-0000-0000-00008C490000}"/>
    <cellStyle name="Normal 3 3 12 3 2 4" xfId="11302" xr:uid="{00000000-0005-0000-0000-00008D490000}"/>
    <cellStyle name="Normal 3 3 12 3 2 4 2" xfId="28833" xr:uid="{00000000-0005-0000-0000-00008E490000}"/>
    <cellStyle name="Normal 3 3 12 3 2 5" xfId="11303" xr:uid="{00000000-0005-0000-0000-00008F490000}"/>
    <cellStyle name="Normal 3 3 12 3 2 5 2" xfId="28834" xr:uid="{00000000-0005-0000-0000-000090490000}"/>
    <cellStyle name="Normal 3 3 12 3 2 6" xfId="11304" xr:uid="{00000000-0005-0000-0000-000091490000}"/>
    <cellStyle name="Normal 3 3 12 3 2 6 2" xfId="28835" xr:uid="{00000000-0005-0000-0000-000092490000}"/>
    <cellStyle name="Normal 3 3 12 3 2 7" xfId="11305" xr:uid="{00000000-0005-0000-0000-000093490000}"/>
    <cellStyle name="Normal 3 3 12 3 2 7 2" xfId="28836" xr:uid="{00000000-0005-0000-0000-000094490000}"/>
    <cellStyle name="Normal 3 3 12 3 2 8" xfId="11306" xr:uid="{00000000-0005-0000-0000-000095490000}"/>
    <cellStyle name="Normal 3 3 12 3 2 8 2" xfId="28837" xr:uid="{00000000-0005-0000-0000-000096490000}"/>
    <cellStyle name="Normal 3 3 12 3 2 9" xfId="11307" xr:uid="{00000000-0005-0000-0000-000097490000}"/>
    <cellStyle name="Normal 3 3 12 3 2 9 2" xfId="28838" xr:uid="{00000000-0005-0000-0000-000098490000}"/>
    <cellStyle name="Normal 3 3 12 3 3" xfId="11308" xr:uid="{00000000-0005-0000-0000-000099490000}"/>
    <cellStyle name="Normal 3 3 12 3 3 2" xfId="28839" xr:uid="{00000000-0005-0000-0000-00009A490000}"/>
    <cellStyle name="Normal 3 3 12 3 4" xfId="11309" xr:uid="{00000000-0005-0000-0000-00009B490000}"/>
    <cellStyle name="Normal 3 3 12 3 4 2" xfId="28840" xr:uid="{00000000-0005-0000-0000-00009C490000}"/>
    <cellStyle name="Normal 3 3 12 3 5" xfId="11310" xr:uid="{00000000-0005-0000-0000-00009D490000}"/>
    <cellStyle name="Normal 3 3 12 3 5 2" xfId="28841" xr:uid="{00000000-0005-0000-0000-00009E490000}"/>
    <cellStyle name="Normal 3 3 12 3 6" xfId="11311" xr:uid="{00000000-0005-0000-0000-00009F490000}"/>
    <cellStyle name="Normal 3 3 12 3 6 2" xfId="28842" xr:uid="{00000000-0005-0000-0000-0000A0490000}"/>
    <cellStyle name="Normal 3 3 12 3 7" xfId="11312" xr:uid="{00000000-0005-0000-0000-0000A1490000}"/>
    <cellStyle name="Normal 3 3 12 3 7 2" xfId="28843" xr:uid="{00000000-0005-0000-0000-0000A2490000}"/>
    <cellStyle name="Normal 3 3 12 3 8" xfId="11313" xr:uid="{00000000-0005-0000-0000-0000A3490000}"/>
    <cellStyle name="Normal 3 3 12 3 8 2" xfId="28844" xr:uid="{00000000-0005-0000-0000-0000A4490000}"/>
    <cellStyle name="Normal 3 3 12 3 9" xfId="11314" xr:uid="{00000000-0005-0000-0000-0000A5490000}"/>
    <cellStyle name="Normal 3 3 12 3 9 2" xfId="28845" xr:uid="{00000000-0005-0000-0000-0000A6490000}"/>
    <cellStyle name="Normal 3 3 12 4" xfId="11315" xr:uid="{00000000-0005-0000-0000-0000A7490000}"/>
    <cellStyle name="Normal 3 3 12 4 10" xfId="11316" xr:uid="{00000000-0005-0000-0000-0000A8490000}"/>
    <cellStyle name="Normal 3 3 12 4 10 2" xfId="28847" xr:uid="{00000000-0005-0000-0000-0000A9490000}"/>
    <cellStyle name="Normal 3 3 12 4 11" xfId="11317" xr:uid="{00000000-0005-0000-0000-0000AA490000}"/>
    <cellStyle name="Normal 3 3 12 4 11 2" xfId="28848" xr:uid="{00000000-0005-0000-0000-0000AB490000}"/>
    <cellStyle name="Normal 3 3 12 4 12" xfId="11318" xr:uid="{00000000-0005-0000-0000-0000AC490000}"/>
    <cellStyle name="Normal 3 3 12 4 12 2" xfId="28849" xr:uid="{00000000-0005-0000-0000-0000AD490000}"/>
    <cellStyle name="Normal 3 3 12 4 13" xfId="11319" xr:uid="{00000000-0005-0000-0000-0000AE490000}"/>
    <cellStyle name="Normal 3 3 12 4 13 2" xfId="28850" xr:uid="{00000000-0005-0000-0000-0000AF490000}"/>
    <cellStyle name="Normal 3 3 12 4 14" xfId="11320" xr:uid="{00000000-0005-0000-0000-0000B0490000}"/>
    <cellStyle name="Normal 3 3 12 4 14 2" xfId="28851" xr:uid="{00000000-0005-0000-0000-0000B1490000}"/>
    <cellStyle name="Normal 3 3 12 4 15" xfId="11321" xr:uid="{00000000-0005-0000-0000-0000B2490000}"/>
    <cellStyle name="Normal 3 3 12 4 15 2" xfId="28852" xr:uid="{00000000-0005-0000-0000-0000B3490000}"/>
    <cellStyle name="Normal 3 3 12 4 16" xfId="28846" xr:uid="{00000000-0005-0000-0000-0000B4490000}"/>
    <cellStyle name="Normal 3 3 12 4 2" xfId="11322" xr:uid="{00000000-0005-0000-0000-0000B5490000}"/>
    <cellStyle name="Normal 3 3 12 4 2 10" xfId="11323" xr:uid="{00000000-0005-0000-0000-0000B6490000}"/>
    <cellStyle name="Normal 3 3 12 4 2 10 2" xfId="28854" xr:uid="{00000000-0005-0000-0000-0000B7490000}"/>
    <cellStyle name="Normal 3 3 12 4 2 11" xfId="11324" xr:uid="{00000000-0005-0000-0000-0000B8490000}"/>
    <cellStyle name="Normal 3 3 12 4 2 11 2" xfId="28855" xr:uid="{00000000-0005-0000-0000-0000B9490000}"/>
    <cellStyle name="Normal 3 3 12 4 2 12" xfId="11325" xr:uid="{00000000-0005-0000-0000-0000BA490000}"/>
    <cellStyle name="Normal 3 3 12 4 2 12 2" xfId="28856" xr:uid="{00000000-0005-0000-0000-0000BB490000}"/>
    <cellStyle name="Normal 3 3 12 4 2 13" xfId="11326" xr:uid="{00000000-0005-0000-0000-0000BC490000}"/>
    <cellStyle name="Normal 3 3 12 4 2 13 2" xfId="28857" xr:uid="{00000000-0005-0000-0000-0000BD490000}"/>
    <cellStyle name="Normal 3 3 12 4 2 14" xfId="11327" xr:uid="{00000000-0005-0000-0000-0000BE490000}"/>
    <cellStyle name="Normal 3 3 12 4 2 14 2" xfId="28858" xr:uid="{00000000-0005-0000-0000-0000BF490000}"/>
    <cellStyle name="Normal 3 3 12 4 2 15" xfId="28853" xr:uid="{00000000-0005-0000-0000-0000C0490000}"/>
    <cellStyle name="Normal 3 3 12 4 2 2" xfId="11328" xr:uid="{00000000-0005-0000-0000-0000C1490000}"/>
    <cellStyle name="Normal 3 3 12 4 2 2 2" xfId="28859" xr:uid="{00000000-0005-0000-0000-0000C2490000}"/>
    <cellStyle name="Normal 3 3 12 4 2 3" xfId="11329" xr:uid="{00000000-0005-0000-0000-0000C3490000}"/>
    <cellStyle name="Normal 3 3 12 4 2 3 2" xfId="28860" xr:uid="{00000000-0005-0000-0000-0000C4490000}"/>
    <cellStyle name="Normal 3 3 12 4 2 4" xfId="11330" xr:uid="{00000000-0005-0000-0000-0000C5490000}"/>
    <cellStyle name="Normal 3 3 12 4 2 4 2" xfId="28861" xr:uid="{00000000-0005-0000-0000-0000C6490000}"/>
    <cellStyle name="Normal 3 3 12 4 2 5" xfId="11331" xr:uid="{00000000-0005-0000-0000-0000C7490000}"/>
    <cellStyle name="Normal 3 3 12 4 2 5 2" xfId="28862" xr:uid="{00000000-0005-0000-0000-0000C8490000}"/>
    <cellStyle name="Normal 3 3 12 4 2 6" xfId="11332" xr:uid="{00000000-0005-0000-0000-0000C9490000}"/>
    <cellStyle name="Normal 3 3 12 4 2 6 2" xfId="28863" xr:uid="{00000000-0005-0000-0000-0000CA490000}"/>
    <cellStyle name="Normal 3 3 12 4 2 7" xfId="11333" xr:uid="{00000000-0005-0000-0000-0000CB490000}"/>
    <cellStyle name="Normal 3 3 12 4 2 7 2" xfId="28864" xr:uid="{00000000-0005-0000-0000-0000CC490000}"/>
    <cellStyle name="Normal 3 3 12 4 2 8" xfId="11334" xr:uid="{00000000-0005-0000-0000-0000CD490000}"/>
    <cellStyle name="Normal 3 3 12 4 2 8 2" xfId="28865" xr:uid="{00000000-0005-0000-0000-0000CE490000}"/>
    <cellStyle name="Normal 3 3 12 4 2 9" xfId="11335" xr:uid="{00000000-0005-0000-0000-0000CF490000}"/>
    <cellStyle name="Normal 3 3 12 4 2 9 2" xfId="28866" xr:uid="{00000000-0005-0000-0000-0000D0490000}"/>
    <cellStyle name="Normal 3 3 12 4 3" xfId="11336" xr:uid="{00000000-0005-0000-0000-0000D1490000}"/>
    <cellStyle name="Normal 3 3 12 4 3 2" xfId="28867" xr:uid="{00000000-0005-0000-0000-0000D2490000}"/>
    <cellStyle name="Normal 3 3 12 4 4" xfId="11337" xr:uid="{00000000-0005-0000-0000-0000D3490000}"/>
    <cellStyle name="Normal 3 3 12 4 4 2" xfId="28868" xr:uid="{00000000-0005-0000-0000-0000D4490000}"/>
    <cellStyle name="Normal 3 3 12 4 5" xfId="11338" xr:uid="{00000000-0005-0000-0000-0000D5490000}"/>
    <cellStyle name="Normal 3 3 12 4 5 2" xfId="28869" xr:uid="{00000000-0005-0000-0000-0000D6490000}"/>
    <cellStyle name="Normal 3 3 12 4 6" xfId="11339" xr:uid="{00000000-0005-0000-0000-0000D7490000}"/>
    <cellStyle name="Normal 3 3 12 4 6 2" xfId="28870" xr:uid="{00000000-0005-0000-0000-0000D8490000}"/>
    <cellStyle name="Normal 3 3 12 4 7" xfId="11340" xr:uid="{00000000-0005-0000-0000-0000D9490000}"/>
    <cellStyle name="Normal 3 3 12 4 7 2" xfId="28871" xr:uid="{00000000-0005-0000-0000-0000DA490000}"/>
    <cellStyle name="Normal 3 3 12 4 8" xfId="11341" xr:uid="{00000000-0005-0000-0000-0000DB490000}"/>
    <cellStyle name="Normal 3 3 12 4 8 2" xfId="28872" xr:uid="{00000000-0005-0000-0000-0000DC490000}"/>
    <cellStyle name="Normal 3 3 12 4 9" xfId="11342" xr:uid="{00000000-0005-0000-0000-0000DD490000}"/>
    <cellStyle name="Normal 3 3 12 4 9 2" xfId="28873" xr:uid="{00000000-0005-0000-0000-0000DE490000}"/>
    <cellStyle name="Normal 3 3 12 5" xfId="11343" xr:uid="{00000000-0005-0000-0000-0000DF490000}"/>
    <cellStyle name="Normal 3 3 12 5 10" xfId="11344" xr:uid="{00000000-0005-0000-0000-0000E0490000}"/>
    <cellStyle name="Normal 3 3 12 5 10 2" xfId="28875" xr:uid="{00000000-0005-0000-0000-0000E1490000}"/>
    <cellStyle name="Normal 3 3 12 5 11" xfId="11345" xr:uid="{00000000-0005-0000-0000-0000E2490000}"/>
    <cellStyle name="Normal 3 3 12 5 11 2" xfId="28876" xr:uid="{00000000-0005-0000-0000-0000E3490000}"/>
    <cellStyle name="Normal 3 3 12 5 12" xfId="11346" xr:uid="{00000000-0005-0000-0000-0000E4490000}"/>
    <cellStyle name="Normal 3 3 12 5 12 2" xfId="28877" xr:uid="{00000000-0005-0000-0000-0000E5490000}"/>
    <cellStyle name="Normal 3 3 12 5 13" xfId="11347" xr:uid="{00000000-0005-0000-0000-0000E6490000}"/>
    <cellStyle name="Normal 3 3 12 5 13 2" xfId="28878" xr:uid="{00000000-0005-0000-0000-0000E7490000}"/>
    <cellStyle name="Normal 3 3 12 5 14" xfId="11348" xr:uid="{00000000-0005-0000-0000-0000E8490000}"/>
    <cellStyle name="Normal 3 3 12 5 14 2" xfId="28879" xr:uid="{00000000-0005-0000-0000-0000E9490000}"/>
    <cellStyle name="Normal 3 3 12 5 15" xfId="28874" xr:uid="{00000000-0005-0000-0000-0000EA490000}"/>
    <cellStyle name="Normal 3 3 12 5 2" xfId="11349" xr:uid="{00000000-0005-0000-0000-0000EB490000}"/>
    <cellStyle name="Normal 3 3 12 5 2 2" xfId="28880" xr:uid="{00000000-0005-0000-0000-0000EC490000}"/>
    <cellStyle name="Normal 3 3 12 5 3" xfId="11350" xr:uid="{00000000-0005-0000-0000-0000ED490000}"/>
    <cellStyle name="Normal 3 3 12 5 3 2" xfId="28881" xr:uid="{00000000-0005-0000-0000-0000EE490000}"/>
    <cellStyle name="Normal 3 3 12 5 4" xfId="11351" xr:uid="{00000000-0005-0000-0000-0000EF490000}"/>
    <cellStyle name="Normal 3 3 12 5 4 2" xfId="28882" xr:uid="{00000000-0005-0000-0000-0000F0490000}"/>
    <cellStyle name="Normal 3 3 12 5 5" xfId="11352" xr:uid="{00000000-0005-0000-0000-0000F1490000}"/>
    <cellStyle name="Normal 3 3 12 5 5 2" xfId="28883" xr:uid="{00000000-0005-0000-0000-0000F2490000}"/>
    <cellStyle name="Normal 3 3 12 5 6" xfId="11353" xr:uid="{00000000-0005-0000-0000-0000F3490000}"/>
    <cellStyle name="Normal 3 3 12 5 6 2" xfId="28884" xr:uid="{00000000-0005-0000-0000-0000F4490000}"/>
    <cellStyle name="Normal 3 3 12 5 7" xfId="11354" xr:uid="{00000000-0005-0000-0000-0000F5490000}"/>
    <cellStyle name="Normal 3 3 12 5 7 2" xfId="28885" xr:uid="{00000000-0005-0000-0000-0000F6490000}"/>
    <cellStyle name="Normal 3 3 12 5 8" xfId="11355" xr:uid="{00000000-0005-0000-0000-0000F7490000}"/>
    <cellStyle name="Normal 3 3 12 5 8 2" xfId="28886" xr:uid="{00000000-0005-0000-0000-0000F8490000}"/>
    <cellStyle name="Normal 3 3 12 5 9" xfId="11356" xr:uid="{00000000-0005-0000-0000-0000F9490000}"/>
    <cellStyle name="Normal 3 3 12 5 9 2" xfId="28887" xr:uid="{00000000-0005-0000-0000-0000FA490000}"/>
    <cellStyle name="Normal 3 3 12 6" xfId="11357" xr:uid="{00000000-0005-0000-0000-0000FB490000}"/>
    <cellStyle name="Normal 3 3 12 6 10" xfId="11358" xr:uid="{00000000-0005-0000-0000-0000FC490000}"/>
    <cellStyle name="Normal 3 3 12 6 10 2" xfId="28889" xr:uid="{00000000-0005-0000-0000-0000FD490000}"/>
    <cellStyle name="Normal 3 3 12 6 11" xfId="11359" xr:uid="{00000000-0005-0000-0000-0000FE490000}"/>
    <cellStyle name="Normal 3 3 12 6 11 2" xfId="28890" xr:uid="{00000000-0005-0000-0000-0000FF490000}"/>
    <cellStyle name="Normal 3 3 12 6 12" xfId="11360" xr:uid="{00000000-0005-0000-0000-0000004A0000}"/>
    <cellStyle name="Normal 3 3 12 6 12 2" xfId="28891" xr:uid="{00000000-0005-0000-0000-0000014A0000}"/>
    <cellStyle name="Normal 3 3 12 6 13" xfId="11361" xr:uid="{00000000-0005-0000-0000-0000024A0000}"/>
    <cellStyle name="Normal 3 3 12 6 13 2" xfId="28892" xr:uid="{00000000-0005-0000-0000-0000034A0000}"/>
    <cellStyle name="Normal 3 3 12 6 14" xfId="11362" xr:uid="{00000000-0005-0000-0000-0000044A0000}"/>
    <cellStyle name="Normal 3 3 12 6 14 2" xfId="28893" xr:uid="{00000000-0005-0000-0000-0000054A0000}"/>
    <cellStyle name="Normal 3 3 12 6 15" xfId="28888" xr:uid="{00000000-0005-0000-0000-0000064A0000}"/>
    <cellStyle name="Normal 3 3 12 6 2" xfId="11363" xr:uid="{00000000-0005-0000-0000-0000074A0000}"/>
    <cellStyle name="Normal 3 3 12 6 2 2" xfId="28894" xr:uid="{00000000-0005-0000-0000-0000084A0000}"/>
    <cellStyle name="Normal 3 3 12 6 3" xfId="11364" xr:uid="{00000000-0005-0000-0000-0000094A0000}"/>
    <cellStyle name="Normal 3 3 12 6 3 2" xfId="28895" xr:uid="{00000000-0005-0000-0000-00000A4A0000}"/>
    <cellStyle name="Normal 3 3 12 6 4" xfId="11365" xr:uid="{00000000-0005-0000-0000-00000B4A0000}"/>
    <cellStyle name="Normal 3 3 12 6 4 2" xfId="28896" xr:uid="{00000000-0005-0000-0000-00000C4A0000}"/>
    <cellStyle name="Normal 3 3 12 6 5" xfId="11366" xr:uid="{00000000-0005-0000-0000-00000D4A0000}"/>
    <cellStyle name="Normal 3 3 12 6 5 2" xfId="28897" xr:uid="{00000000-0005-0000-0000-00000E4A0000}"/>
    <cellStyle name="Normal 3 3 12 6 6" xfId="11367" xr:uid="{00000000-0005-0000-0000-00000F4A0000}"/>
    <cellStyle name="Normal 3 3 12 6 6 2" xfId="28898" xr:uid="{00000000-0005-0000-0000-0000104A0000}"/>
    <cellStyle name="Normal 3 3 12 6 7" xfId="11368" xr:uid="{00000000-0005-0000-0000-0000114A0000}"/>
    <cellStyle name="Normal 3 3 12 6 7 2" xfId="28899" xr:uid="{00000000-0005-0000-0000-0000124A0000}"/>
    <cellStyle name="Normal 3 3 12 6 8" xfId="11369" xr:uid="{00000000-0005-0000-0000-0000134A0000}"/>
    <cellStyle name="Normal 3 3 12 6 8 2" xfId="28900" xr:uid="{00000000-0005-0000-0000-0000144A0000}"/>
    <cellStyle name="Normal 3 3 12 6 9" xfId="11370" xr:uid="{00000000-0005-0000-0000-0000154A0000}"/>
    <cellStyle name="Normal 3 3 12 6 9 2" xfId="28901" xr:uid="{00000000-0005-0000-0000-0000164A0000}"/>
    <cellStyle name="Normal 3 3 12 7" xfId="11371" xr:uid="{00000000-0005-0000-0000-0000174A0000}"/>
    <cellStyle name="Normal 3 3 12 7 10" xfId="11372" xr:uid="{00000000-0005-0000-0000-0000184A0000}"/>
    <cellStyle name="Normal 3 3 12 7 10 2" xfId="28903" xr:uid="{00000000-0005-0000-0000-0000194A0000}"/>
    <cellStyle name="Normal 3 3 12 7 11" xfId="11373" xr:uid="{00000000-0005-0000-0000-00001A4A0000}"/>
    <cellStyle name="Normal 3 3 12 7 11 2" xfId="28904" xr:uid="{00000000-0005-0000-0000-00001B4A0000}"/>
    <cellStyle name="Normal 3 3 12 7 12" xfId="11374" xr:uid="{00000000-0005-0000-0000-00001C4A0000}"/>
    <cellStyle name="Normal 3 3 12 7 12 2" xfId="28905" xr:uid="{00000000-0005-0000-0000-00001D4A0000}"/>
    <cellStyle name="Normal 3 3 12 7 13" xfId="11375" xr:uid="{00000000-0005-0000-0000-00001E4A0000}"/>
    <cellStyle name="Normal 3 3 12 7 13 2" xfId="28906" xr:uid="{00000000-0005-0000-0000-00001F4A0000}"/>
    <cellStyle name="Normal 3 3 12 7 14" xfId="11376" xr:uid="{00000000-0005-0000-0000-0000204A0000}"/>
    <cellStyle name="Normal 3 3 12 7 14 2" xfId="28907" xr:uid="{00000000-0005-0000-0000-0000214A0000}"/>
    <cellStyle name="Normal 3 3 12 7 15" xfId="28902" xr:uid="{00000000-0005-0000-0000-0000224A0000}"/>
    <cellStyle name="Normal 3 3 12 7 2" xfId="11377" xr:uid="{00000000-0005-0000-0000-0000234A0000}"/>
    <cellStyle name="Normal 3 3 12 7 2 2" xfId="28908" xr:uid="{00000000-0005-0000-0000-0000244A0000}"/>
    <cellStyle name="Normal 3 3 12 7 3" xfId="11378" xr:uid="{00000000-0005-0000-0000-0000254A0000}"/>
    <cellStyle name="Normal 3 3 12 7 3 2" xfId="28909" xr:uid="{00000000-0005-0000-0000-0000264A0000}"/>
    <cellStyle name="Normal 3 3 12 7 4" xfId="11379" xr:uid="{00000000-0005-0000-0000-0000274A0000}"/>
    <cellStyle name="Normal 3 3 12 7 4 2" xfId="28910" xr:uid="{00000000-0005-0000-0000-0000284A0000}"/>
    <cellStyle name="Normal 3 3 12 7 5" xfId="11380" xr:uid="{00000000-0005-0000-0000-0000294A0000}"/>
    <cellStyle name="Normal 3 3 12 7 5 2" xfId="28911" xr:uid="{00000000-0005-0000-0000-00002A4A0000}"/>
    <cellStyle name="Normal 3 3 12 7 6" xfId="11381" xr:uid="{00000000-0005-0000-0000-00002B4A0000}"/>
    <cellStyle name="Normal 3 3 12 7 6 2" xfId="28912" xr:uid="{00000000-0005-0000-0000-00002C4A0000}"/>
    <cellStyle name="Normal 3 3 12 7 7" xfId="11382" xr:uid="{00000000-0005-0000-0000-00002D4A0000}"/>
    <cellStyle name="Normal 3 3 12 7 7 2" xfId="28913" xr:uid="{00000000-0005-0000-0000-00002E4A0000}"/>
    <cellStyle name="Normal 3 3 12 7 8" xfId="11383" xr:uid="{00000000-0005-0000-0000-00002F4A0000}"/>
    <cellStyle name="Normal 3 3 12 7 8 2" xfId="28914" xr:uid="{00000000-0005-0000-0000-0000304A0000}"/>
    <cellStyle name="Normal 3 3 12 7 9" xfId="11384" xr:uid="{00000000-0005-0000-0000-0000314A0000}"/>
    <cellStyle name="Normal 3 3 12 7 9 2" xfId="28915" xr:uid="{00000000-0005-0000-0000-0000324A0000}"/>
    <cellStyle name="Normal 3 3 12 8" xfId="11385" xr:uid="{00000000-0005-0000-0000-0000334A0000}"/>
    <cellStyle name="Normal 3 3 12 8 10" xfId="11386" xr:uid="{00000000-0005-0000-0000-0000344A0000}"/>
    <cellStyle name="Normal 3 3 12 8 10 2" xfId="28917" xr:uid="{00000000-0005-0000-0000-0000354A0000}"/>
    <cellStyle name="Normal 3 3 12 8 11" xfId="11387" xr:uid="{00000000-0005-0000-0000-0000364A0000}"/>
    <cellStyle name="Normal 3 3 12 8 11 2" xfId="28918" xr:uid="{00000000-0005-0000-0000-0000374A0000}"/>
    <cellStyle name="Normal 3 3 12 8 12" xfId="11388" xr:uid="{00000000-0005-0000-0000-0000384A0000}"/>
    <cellStyle name="Normal 3 3 12 8 12 2" xfId="28919" xr:uid="{00000000-0005-0000-0000-0000394A0000}"/>
    <cellStyle name="Normal 3 3 12 8 13" xfId="11389" xr:uid="{00000000-0005-0000-0000-00003A4A0000}"/>
    <cellStyle name="Normal 3 3 12 8 13 2" xfId="28920" xr:uid="{00000000-0005-0000-0000-00003B4A0000}"/>
    <cellStyle name="Normal 3 3 12 8 14" xfId="11390" xr:uid="{00000000-0005-0000-0000-00003C4A0000}"/>
    <cellStyle name="Normal 3 3 12 8 14 2" xfId="28921" xr:uid="{00000000-0005-0000-0000-00003D4A0000}"/>
    <cellStyle name="Normal 3 3 12 8 15" xfId="28916" xr:uid="{00000000-0005-0000-0000-00003E4A0000}"/>
    <cellStyle name="Normal 3 3 12 8 2" xfId="11391" xr:uid="{00000000-0005-0000-0000-00003F4A0000}"/>
    <cellStyle name="Normal 3 3 12 8 2 2" xfId="28922" xr:uid="{00000000-0005-0000-0000-0000404A0000}"/>
    <cellStyle name="Normal 3 3 12 8 3" xfId="11392" xr:uid="{00000000-0005-0000-0000-0000414A0000}"/>
    <cellStyle name="Normal 3 3 12 8 3 2" xfId="28923" xr:uid="{00000000-0005-0000-0000-0000424A0000}"/>
    <cellStyle name="Normal 3 3 12 8 4" xfId="11393" xr:uid="{00000000-0005-0000-0000-0000434A0000}"/>
    <cellStyle name="Normal 3 3 12 8 4 2" xfId="28924" xr:uid="{00000000-0005-0000-0000-0000444A0000}"/>
    <cellStyle name="Normal 3 3 12 8 5" xfId="11394" xr:uid="{00000000-0005-0000-0000-0000454A0000}"/>
    <cellStyle name="Normal 3 3 12 8 5 2" xfId="28925" xr:uid="{00000000-0005-0000-0000-0000464A0000}"/>
    <cellStyle name="Normal 3 3 12 8 6" xfId="11395" xr:uid="{00000000-0005-0000-0000-0000474A0000}"/>
    <cellStyle name="Normal 3 3 12 8 6 2" xfId="28926" xr:uid="{00000000-0005-0000-0000-0000484A0000}"/>
    <cellStyle name="Normal 3 3 12 8 7" xfId="11396" xr:uid="{00000000-0005-0000-0000-0000494A0000}"/>
    <cellStyle name="Normal 3 3 12 8 7 2" xfId="28927" xr:uid="{00000000-0005-0000-0000-00004A4A0000}"/>
    <cellStyle name="Normal 3 3 12 8 8" xfId="11397" xr:uid="{00000000-0005-0000-0000-00004B4A0000}"/>
    <cellStyle name="Normal 3 3 12 8 8 2" xfId="28928" xr:uid="{00000000-0005-0000-0000-00004C4A0000}"/>
    <cellStyle name="Normal 3 3 12 8 9" xfId="11398" xr:uid="{00000000-0005-0000-0000-00004D4A0000}"/>
    <cellStyle name="Normal 3 3 12 8 9 2" xfId="28929" xr:uid="{00000000-0005-0000-0000-00004E4A0000}"/>
    <cellStyle name="Normal 3 3 12 9" xfId="11399" xr:uid="{00000000-0005-0000-0000-00004F4A0000}"/>
    <cellStyle name="Normal 3 3 12 9 10" xfId="11400" xr:uid="{00000000-0005-0000-0000-0000504A0000}"/>
    <cellStyle name="Normal 3 3 12 9 10 2" xfId="28931" xr:uid="{00000000-0005-0000-0000-0000514A0000}"/>
    <cellStyle name="Normal 3 3 12 9 11" xfId="11401" xr:uid="{00000000-0005-0000-0000-0000524A0000}"/>
    <cellStyle name="Normal 3 3 12 9 11 2" xfId="28932" xr:uid="{00000000-0005-0000-0000-0000534A0000}"/>
    <cellStyle name="Normal 3 3 12 9 12" xfId="11402" xr:uid="{00000000-0005-0000-0000-0000544A0000}"/>
    <cellStyle name="Normal 3 3 12 9 12 2" xfId="28933" xr:uid="{00000000-0005-0000-0000-0000554A0000}"/>
    <cellStyle name="Normal 3 3 12 9 13" xfId="11403" xr:uid="{00000000-0005-0000-0000-0000564A0000}"/>
    <cellStyle name="Normal 3 3 12 9 13 2" xfId="28934" xr:uid="{00000000-0005-0000-0000-0000574A0000}"/>
    <cellStyle name="Normal 3 3 12 9 14" xfId="11404" xr:uid="{00000000-0005-0000-0000-0000584A0000}"/>
    <cellStyle name="Normal 3 3 12 9 14 2" xfId="28935" xr:uid="{00000000-0005-0000-0000-0000594A0000}"/>
    <cellStyle name="Normal 3 3 12 9 15" xfId="28930" xr:uid="{00000000-0005-0000-0000-00005A4A0000}"/>
    <cellStyle name="Normal 3 3 12 9 2" xfId="11405" xr:uid="{00000000-0005-0000-0000-00005B4A0000}"/>
    <cellStyle name="Normal 3 3 12 9 2 2" xfId="28936" xr:uid="{00000000-0005-0000-0000-00005C4A0000}"/>
    <cellStyle name="Normal 3 3 12 9 3" xfId="11406" xr:uid="{00000000-0005-0000-0000-00005D4A0000}"/>
    <cellStyle name="Normal 3 3 12 9 3 2" xfId="28937" xr:uid="{00000000-0005-0000-0000-00005E4A0000}"/>
    <cellStyle name="Normal 3 3 12 9 4" xfId="11407" xr:uid="{00000000-0005-0000-0000-00005F4A0000}"/>
    <cellStyle name="Normal 3 3 12 9 4 2" xfId="28938" xr:uid="{00000000-0005-0000-0000-0000604A0000}"/>
    <cellStyle name="Normal 3 3 12 9 5" xfId="11408" xr:uid="{00000000-0005-0000-0000-0000614A0000}"/>
    <cellStyle name="Normal 3 3 12 9 5 2" xfId="28939" xr:uid="{00000000-0005-0000-0000-0000624A0000}"/>
    <cellStyle name="Normal 3 3 12 9 6" xfId="11409" xr:uid="{00000000-0005-0000-0000-0000634A0000}"/>
    <cellStyle name="Normal 3 3 12 9 6 2" xfId="28940" xr:uid="{00000000-0005-0000-0000-0000644A0000}"/>
    <cellStyle name="Normal 3 3 12 9 7" xfId="11410" xr:uid="{00000000-0005-0000-0000-0000654A0000}"/>
    <cellStyle name="Normal 3 3 12 9 7 2" xfId="28941" xr:uid="{00000000-0005-0000-0000-0000664A0000}"/>
    <cellStyle name="Normal 3 3 12 9 8" xfId="11411" xr:uid="{00000000-0005-0000-0000-0000674A0000}"/>
    <cellStyle name="Normal 3 3 12 9 8 2" xfId="28942" xr:uid="{00000000-0005-0000-0000-0000684A0000}"/>
    <cellStyle name="Normal 3 3 12 9 9" xfId="11412" xr:uid="{00000000-0005-0000-0000-0000694A0000}"/>
    <cellStyle name="Normal 3 3 12 9 9 2" xfId="28943" xr:uid="{00000000-0005-0000-0000-00006A4A0000}"/>
    <cellStyle name="Normal 3 3 13" xfId="11413" xr:uid="{00000000-0005-0000-0000-00006B4A0000}"/>
    <cellStyle name="Normal 3 3 13 10" xfId="11414" xr:uid="{00000000-0005-0000-0000-00006C4A0000}"/>
    <cellStyle name="Normal 3 3 13 10 10" xfId="11415" xr:uid="{00000000-0005-0000-0000-00006D4A0000}"/>
    <cellStyle name="Normal 3 3 13 10 10 2" xfId="28946" xr:uid="{00000000-0005-0000-0000-00006E4A0000}"/>
    <cellStyle name="Normal 3 3 13 10 11" xfId="11416" xr:uid="{00000000-0005-0000-0000-00006F4A0000}"/>
    <cellStyle name="Normal 3 3 13 10 11 2" xfId="28947" xr:uid="{00000000-0005-0000-0000-0000704A0000}"/>
    <cellStyle name="Normal 3 3 13 10 12" xfId="11417" xr:uid="{00000000-0005-0000-0000-0000714A0000}"/>
    <cellStyle name="Normal 3 3 13 10 12 2" xfId="28948" xr:uid="{00000000-0005-0000-0000-0000724A0000}"/>
    <cellStyle name="Normal 3 3 13 10 13" xfId="11418" xr:uid="{00000000-0005-0000-0000-0000734A0000}"/>
    <cellStyle name="Normal 3 3 13 10 13 2" xfId="28949" xr:uid="{00000000-0005-0000-0000-0000744A0000}"/>
    <cellStyle name="Normal 3 3 13 10 14" xfId="11419" xr:uid="{00000000-0005-0000-0000-0000754A0000}"/>
    <cellStyle name="Normal 3 3 13 10 14 2" xfId="28950" xr:uid="{00000000-0005-0000-0000-0000764A0000}"/>
    <cellStyle name="Normal 3 3 13 10 15" xfId="28945" xr:uid="{00000000-0005-0000-0000-0000774A0000}"/>
    <cellStyle name="Normal 3 3 13 10 2" xfId="11420" xr:uid="{00000000-0005-0000-0000-0000784A0000}"/>
    <cellStyle name="Normal 3 3 13 10 2 2" xfId="28951" xr:uid="{00000000-0005-0000-0000-0000794A0000}"/>
    <cellStyle name="Normal 3 3 13 10 3" xfId="11421" xr:uid="{00000000-0005-0000-0000-00007A4A0000}"/>
    <cellStyle name="Normal 3 3 13 10 3 2" xfId="28952" xr:uid="{00000000-0005-0000-0000-00007B4A0000}"/>
    <cellStyle name="Normal 3 3 13 10 4" xfId="11422" xr:uid="{00000000-0005-0000-0000-00007C4A0000}"/>
    <cellStyle name="Normal 3 3 13 10 4 2" xfId="28953" xr:uid="{00000000-0005-0000-0000-00007D4A0000}"/>
    <cellStyle name="Normal 3 3 13 10 5" xfId="11423" xr:uid="{00000000-0005-0000-0000-00007E4A0000}"/>
    <cellStyle name="Normal 3 3 13 10 5 2" xfId="28954" xr:uid="{00000000-0005-0000-0000-00007F4A0000}"/>
    <cellStyle name="Normal 3 3 13 10 6" xfId="11424" xr:uid="{00000000-0005-0000-0000-0000804A0000}"/>
    <cellStyle name="Normal 3 3 13 10 6 2" xfId="28955" xr:uid="{00000000-0005-0000-0000-0000814A0000}"/>
    <cellStyle name="Normal 3 3 13 10 7" xfId="11425" xr:uid="{00000000-0005-0000-0000-0000824A0000}"/>
    <cellStyle name="Normal 3 3 13 10 7 2" xfId="28956" xr:uid="{00000000-0005-0000-0000-0000834A0000}"/>
    <cellStyle name="Normal 3 3 13 10 8" xfId="11426" xr:uid="{00000000-0005-0000-0000-0000844A0000}"/>
    <cellStyle name="Normal 3 3 13 10 8 2" xfId="28957" xr:uid="{00000000-0005-0000-0000-0000854A0000}"/>
    <cellStyle name="Normal 3 3 13 10 9" xfId="11427" xr:uid="{00000000-0005-0000-0000-0000864A0000}"/>
    <cellStyle name="Normal 3 3 13 10 9 2" xfId="28958" xr:uid="{00000000-0005-0000-0000-0000874A0000}"/>
    <cellStyle name="Normal 3 3 13 11" xfId="11428" xr:uid="{00000000-0005-0000-0000-0000884A0000}"/>
    <cellStyle name="Normal 3 3 13 11 2" xfId="28959" xr:uid="{00000000-0005-0000-0000-0000894A0000}"/>
    <cellStyle name="Normal 3 3 13 12" xfId="11429" xr:uid="{00000000-0005-0000-0000-00008A4A0000}"/>
    <cellStyle name="Normal 3 3 13 12 2" xfId="28960" xr:uid="{00000000-0005-0000-0000-00008B4A0000}"/>
    <cellStyle name="Normal 3 3 13 13" xfId="11430" xr:uid="{00000000-0005-0000-0000-00008C4A0000}"/>
    <cellStyle name="Normal 3 3 13 13 2" xfId="28961" xr:uid="{00000000-0005-0000-0000-00008D4A0000}"/>
    <cellStyle name="Normal 3 3 13 14" xfId="11431" xr:uid="{00000000-0005-0000-0000-00008E4A0000}"/>
    <cellStyle name="Normal 3 3 13 14 2" xfId="28962" xr:uid="{00000000-0005-0000-0000-00008F4A0000}"/>
    <cellStyle name="Normal 3 3 13 15" xfId="11432" xr:uid="{00000000-0005-0000-0000-0000904A0000}"/>
    <cellStyle name="Normal 3 3 13 15 2" xfId="28963" xr:uid="{00000000-0005-0000-0000-0000914A0000}"/>
    <cellStyle name="Normal 3 3 13 16" xfId="11433" xr:uid="{00000000-0005-0000-0000-0000924A0000}"/>
    <cellStyle name="Normal 3 3 13 16 2" xfId="28964" xr:uid="{00000000-0005-0000-0000-0000934A0000}"/>
    <cellStyle name="Normal 3 3 13 17" xfId="11434" xr:uid="{00000000-0005-0000-0000-0000944A0000}"/>
    <cellStyle name="Normal 3 3 13 17 2" xfId="28965" xr:uid="{00000000-0005-0000-0000-0000954A0000}"/>
    <cellStyle name="Normal 3 3 13 18" xfId="11435" xr:uid="{00000000-0005-0000-0000-0000964A0000}"/>
    <cellStyle name="Normal 3 3 13 18 2" xfId="28966" xr:uid="{00000000-0005-0000-0000-0000974A0000}"/>
    <cellStyle name="Normal 3 3 13 19" xfId="11436" xr:uid="{00000000-0005-0000-0000-0000984A0000}"/>
    <cellStyle name="Normal 3 3 13 19 2" xfId="28967" xr:uid="{00000000-0005-0000-0000-0000994A0000}"/>
    <cellStyle name="Normal 3 3 13 2" xfId="11437" xr:uid="{00000000-0005-0000-0000-00009A4A0000}"/>
    <cellStyle name="Normal 3 3 13 2 10" xfId="11438" xr:uid="{00000000-0005-0000-0000-00009B4A0000}"/>
    <cellStyle name="Normal 3 3 13 2 10 2" xfId="28969" xr:uid="{00000000-0005-0000-0000-00009C4A0000}"/>
    <cellStyle name="Normal 3 3 13 2 11" xfId="11439" xr:uid="{00000000-0005-0000-0000-00009D4A0000}"/>
    <cellStyle name="Normal 3 3 13 2 11 2" xfId="28970" xr:uid="{00000000-0005-0000-0000-00009E4A0000}"/>
    <cellStyle name="Normal 3 3 13 2 12" xfId="11440" xr:uid="{00000000-0005-0000-0000-00009F4A0000}"/>
    <cellStyle name="Normal 3 3 13 2 12 2" xfId="28971" xr:uid="{00000000-0005-0000-0000-0000A04A0000}"/>
    <cellStyle name="Normal 3 3 13 2 13" xfId="11441" xr:uid="{00000000-0005-0000-0000-0000A14A0000}"/>
    <cellStyle name="Normal 3 3 13 2 13 2" xfId="28972" xr:uid="{00000000-0005-0000-0000-0000A24A0000}"/>
    <cellStyle name="Normal 3 3 13 2 14" xfId="11442" xr:uid="{00000000-0005-0000-0000-0000A34A0000}"/>
    <cellStyle name="Normal 3 3 13 2 14 2" xfId="28973" xr:uid="{00000000-0005-0000-0000-0000A44A0000}"/>
    <cellStyle name="Normal 3 3 13 2 15" xfId="11443" xr:uid="{00000000-0005-0000-0000-0000A54A0000}"/>
    <cellStyle name="Normal 3 3 13 2 15 2" xfId="28974" xr:uid="{00000000-0005-0000-0000-0000A64A0000}"/>
    <cellStyle name="Normal 3 3 13 2 16" xfId="28968" xr:uid="{00000000-0005-0000-0000-0000A74A0000}"/>
    <cellStyle name="Normal 3 3 13 2 2" xfId="11444" xr:uid="{00000000-0005-0000-0000-0000A84A0000}"/>
    <cellStyle name="Normal 3 3 13 2 2 10" xfId="11445" xr:uid="{00000000-0005-0000-0000-0000A94A0000}"/>
    <cellStyle name="Normal 3 3 13 2 2 10 2" xfId="28976" xr:uid="{00000000-0005-0000-0000-0000AA4A0000}"/>
    <cellStyle name="Normal 3 3 13 2 2 11" xfId="11446" xr:uid="{00000000-0005-0000-0000-0000AB4A0000}"/>
    <cellStyle name="Normal 3 3 13 2 2 11 2" xfId="28977" xr:uid="{00000000-0005-0000-0000-0000AC4A0000}"/>
    <cellStyle name="Normal 3 3 13 2 2 12" xfId="11447" xr:uid="{00000000-0005-0000-0000-0000AD4A0000}"/>
    <cellStyle name="Normal 3 3 13 2 2 12 2" xfId="28978" xr:uid="{00000000-0005-0000-0000-0000AE4A0000}"/>
    <cellStyle name="Normal 3 3 13 2 2 13" xfId="11448" xr:uid="{00000000-0005-0000-0000-0000AF4A0000}"/>
    <cellStyle name="Normal 3 3 13 2 2 13 2" xfId="28979" xr:uid="{00000000-0005-0000-0000-0000B04A0000}"/>
    <cellStyle name="Normal 3 3 13 2 2 14" xfId="11449" xr:uid="{00000000-0005-0000-0000-0000B14A0000}"/>
    <cellStyle name="Normal 3 3 13 2 2 14 2" xfId="28980" xr:uid="{00000000-0005-0000-0000-0000B24A0000}"/>
    <cellStyle name="Normal 3 3 13 2 2 15" xfId="28975" xr:uid="{00000000-0005-0000-0000-0000B34A0000}"/>
    <cellStyle name="Normal 3 3 13 2 2 2" xfId="11450" xr:uid="{00000000-0005-0000-0000-0000B44A0000}"/>
    <cellStyle name="Normal 3 3 13 2 2 2 2" xfId="28981" xr:uid="{00000000-0005-0000-0000-0000B54A0000}"/>
    <cellStyle name="Normal 3 3 13 2 2 3" xfId="11451" xr:uid="{00000000-0005-0000-0000-0000B64A0000}"/>
    <cellStyle name="Normal 3 3 13 2 2 3 2" xfId="28982" xr:uid="{00000000-0005-0000-0000-0000B74A0000}"/>
    <cellStyle name="Normal 3 3 13 2 2 4" xfId="11452" xr:uid="{00000000-0005-0000-0000-0000B84A0000}"/>
    <cellStyle name="Normal 3 3 13 2 2 4 2" xfId="28983" xr:uid="{00000000-0005-0000-0000-0000B94A0000}"/>
    <cellStyle name="Normal 3 3 13 2 2 5" xfId="11453" xr:uid="{00000000-0005-0000-0000-0000BA4A0000}"/>
    <cellStyle name="Normal 3 3 13 2 2 5 2" xfId="28984" xr:uid="{00000000-0005-0000-0000-0000BB4A0000}"/>
    <cellStyle name="Normal 3 3 13 2 2 6" xfId="11454" xr:uid="{00000000-0005-0000-0000-0000BC4A0000}"/>
    <cellStyle name="Normal 3 3 13 2 2 6 2" xfId="28985" xr:uid="{00000000-0005-0000-0000-0000BD4A0000}"/>
    <cellStyle name="Normal 3 3 13 2 2 7" xfId="11455" xr:uid="{00000000-0005-0000-0000-0000BE4A0000}"/>
    <cellStyle name="Normal 3 3 13 2 2 7 2" xfId="28986" xr:uid="{00000000-0005-0000-0000-0000BF4A0000}"/>
    <cellStyle name="Normal 3 3 13 2 2 8" xfId="11456" xr:uid="{00000000-0005-0000-0000-0000C04A0000}"/>
    <cellStyle name="Normal 3 3 13 2 2 8 2" xfId="28987" xr:uid="{00000000-0005-0000-0000-0000C14A0000}"/>
    <cellStyle name="Normal 3 3 13 2 2 9" xfId="11457" xr:uid="{00000000-0005-0000-0000-0000C24A0000}"/>
    <cellStyle name="Normal 3 3 13 2 2 9 2" xfId="28988" xr:uid="{00000000-0005-0000-0000-0000C34A0000}"/>
    <cellStyle name="Normal 3 3 13 2 3" xfId="11458" xr:uid="{00000000-0005-0000-0000-0000C44A0000}"/>
    <cellStyle name="Normal 3 3 13 2 3 2" xfId="28989" xr:uid="{00000000-0005-0000-0000-0000C54A0000}"/>
    <cellStyle name="Normal 3 3 13 2 4" xfId="11459" xr:uid="{00000000-0005-0000-0000-0000C64A0000}"/>
    <cellStyle name="Normal 3 3 13 2 4 2" xfId="28990" xr:uid="{00000000-0005-0000-0000-0000C74A0000}"/>
    <cellStyle name="Normal 3 3 13 2 5" xfId="11460" xr:uid="{00000000-0005-0000-0000-0000C84A0000}"/>
    <cellStyle name="Normal 3 3 13 2 5 2" xfId="28991" xr:uid="{00000000-0005-0000-0000-0000C94A0000}"/>
    <cellStyle name="Normal 3 3 13 2 6" xfId="11461" xr:uid="{00000000-0005-0000-0000-0000CA4A0000}"/>
    <cellStyle name="Normal 3 3 13 2 6 2" xfId="28992" xr:uid="{00000000-0005-0000-0000-0000CB4A0000}"/>
    <cellStyle name="Normal 3 3 13 2 7" xfId="11462" xr:uid="{00000000-0005-0000-0000-0000CC4A0000}"/>
    <cellStyle name="Normal 3 3 13 2 7 2" xfId="28993" xr:uid="{00000000-0005-0000-0000-0000CD4A0000}"/>
    <cellStyle name="Normal 3 3 13 2 8" xfId="11463" xr:uid="{00000000-0005-0000-0000-0000CE4A0000}"/>
    <cellStyle name="Normal 3 3 13 2 8 2" xfId="28994" xr:uid="{00000000-0005-0000-0000-0000CF4A0000}"/>
    <cellStyle name="Normal 3 3 13 2 9" xfId="11464" xr:uid="{00000000-0005-0000-0000-0000D04A0000}"/>
    <cellStyle name="Normal 3 3 13 2 9 2" xfId="28995" xr:uid="{00000000-0005-0000-0000-0000D14A0000}"/>
    <cellStyle name="Normal 3 3 13 20" xfId="11465" xr:uid="{00000000-0005-0000-0000-0000D24A0000}"/>
    <cellStyle name="Normal 3 3 13 20 2" xfId="28996" xr:uid="{00000000-0005-0000-0000-0000D34A0000}"/>
    <cellStyle name="Normal 3 3 13 21" xfId="11466" xr:uid="{00000000-0005-0000-0000-0000D44A0000}"/>
    <cellStyle name="Normal 3 3 13 21 2" xfId="28997" xr:uid="{00000000-0005-0000-0000-0000D54A0000}"/>
    <cellStyle name="Normal 3 3 13 22" xfId="11467" xr:uid="{00000000-0005-0000-0000-0000D64A0000}"/>
    <cellStyle name="Normal 3 3 13 22 2" xfId="28998" xr:uid="{00000000-0005-0000-0000-0000D74A0000}"/>
    <cellStyle name="Normal 3 3 13 23" xfId="11468" xr:uid="{00000000-0005-0000-0000-0000D84A0000}"/>
    <cellStyle name="Normal 3 3 13 23 2" xfId="28999" xr:uid="{00000000-0005-0000-0000-0000D94A0000}"/>
    <cellStyle name="Normal 3 3 13 24" xfId="28944" xr:uid="{00000000-0005-0000-0000-0000DA4A0000}"/>
    <cellStyle name="Normal 3 3 13 3" xfId="11469" xr:uid="{00000000-0005-0000-0000-0000DB4A0000}"/>
    <cellStyle name="Normal 3 3 13 3 10" xfId="11470" xr:uid="{00000000-0005-0000-0000-0000DC4A0000}"/>
    <cellStyle name="Normal 3 3 13 3 10 2" xfId="29001" xr:uid="{00000000-0005-0000-0000-0000DD4A0000}"/>
    <cellStyle name="Normal 3 3 13 3 11" xfId="11471" xr:uid="{00000000-0005-0000-0000-0000DE4A0000}"/>
    <cellStyle name="Normal 3 3 13 3 11 2" xfId="29002" xr:uid="{00000000-0005-0000-0000-0000DF4A0000}"/>
    <cellStyle name="Normal 3 3 13 3 12" xfId="11472" xr:uid="{00000000-0005-0000-0000-0000E04A0000}"/>
    <cellStyle name="Normal 3 3 13 3 12 2" xfId="29003" xr:uid="{00000000-0005-0000-0000-0000E14A0000}"/>
    <cellStyle name="Normal 3 3 13 3 13" xfId="11473" xr:uid="{00000000-0005-0000-0000-0000E24A0000}"/>
    <cellStyle name="Normal 3 3 13 3 13 2" xfId="29004" xr:uid="{00000000-0005-0000-0000-0000E34A0000}"/>
    <cellStyle name="Normal 3 3 13 3 14" xfId="11474" xr:uid="{00000000-0005-0000-0000-0000E44A0000}"/>
    <cellStyle name="Normal 3 3 13 3 14 2" xfId="29005" xr:uid="{00000000-0005-0000-0000-0000E54A0000}"/>
    <cellStyle name="Normal 3 3 13 3 15" xfId="11475" xr:uid="{00000000-0005-0000-0000-0000E64A0000}"/>
    <cellStyle name="Normal 3 3 13 3 15 2" xfId="29006" xr:uid="{00000000-0005-0000-0000-0000E74A0000}"/>
    <cellStyle name="Normal 3 3 13 3 16" xfId="29000" xr:uid="{00000000-0005-0000-0000-0000E84A0000}"/>
    <cellStyle name="Normal 3 3 13 3 2" xfId="11476" xr:uid="{00000000-0005-0000-0000-0000E94A0000}"/>
    <cellStyle name="Normal 3 3 13 3 2 10" xfId="11477" xr:uid="{00000000-0005-0000-0000-0000EA4A0000}"/>
    <cellStyle name="Normal 3 3 13 3 2 10 2" xfId="29008" xr:uid="{00000000-0005-0000-0000-0000EB4A0000}"/>
    <cellStyle name="Normal 3 3 13 3 2 11" xfId="11478" xr:uid="{00000000-0005-0000-0000-0000EC4A0000}"/>
    <cellStyle name="Normal 3 3 13 3 2 11 2" xfId="29009" xr:uid="{00000000-0005-0000-0000-0000ED4A0000}"/>
    <cellStyle name="Normal 3 3 13 3 2 12" xfId="11479" xr:uid="{00000000-0005-0000-0000-0000EE4A0000}"/>
    <cellStyle name="Normal 3 3 13 3 2 12 2" xfId="29010" xr:uid="{00000000-0005-0000-0000-0000EF4A0000}"/>
    <cellStyle name="Normal 3 3 13 3 2 13" xfId="11480" xr:uid="{00000000-0005-0000-0000-0000F04A0000}"/>
    <cellStyle name="Normal 3 3 13 3 2 13 2" xfId="29011" xr:uid="{00000000-0005-0000-0000-0000F14A0000}"/>
    <cellStyle name="Normal 3 3 13 3 2 14" xfId="11481" xr:uid="{00000000-0005-0000-0000-0000F24A0000}"/>
    <cellStyle name="Normal 3 3 13 3 2 14 2" xfId="29012" xr:uid="{00000000-0005-0000-0000-0000F34A0000}"/>
    <cellStyle name="Normal 3 3 13 3 2 15" xfId="29007" xr:uid="{00000000-0005-0000-0000-0000F44A0000}"/>
    <cellStyle name="Normal 3 3 13 3 2 2" xfId="11482" xr:uid="{00000000-0005-0000-0000-0000F54A0000}"/>
    <cellStyle name="Normal 3 3 13 3 2 2 2" xfId="29013" xr:uid="{00000000-0005-0000-0000-0000F64A0000}"/>
    <cellStyle name="Normal 3 3 13 3 2 3" xfId="11483" xr:uid="{00000000-0005-0000-0000-0000F74A0000}"/>
    <cellStyle name="Normal 3 3 13 3 2 3 2" xfId="29014" xr:uid="{00000000-0005-0000-0000-0000F84A0000}"/>
    <cellStyle name="Normal 3 3 13 3 2 4" xfId="11484" xr:uid="{00000000-0005-0000-0000-0000F94A0000}"/>
    <cellStyle name="Normal 3 3 13 3 2 4 2" xfId="29015" xr:uid="{00000000-0005-0000-0000-0000FA4A0000}"/>
    <cellStyle name="Normal 3 3 13 3 2 5" xfId="11485" xr:uid="{00000000-0005-0000-0000-0000FB4A0000}"/>
    <cellStyle name="Normal 3 3 13 3 2 5 2" xfId="29016" xr:uid="{00000000-0005-0000-0000-0000FC4A0000}"/>
    <cellStyle name="Normal 3 3 13 3 2 6" xfId="11486" xr:uid="{00000000-0005-0000-0000-0000FD4A0000}"/>
    <cellStyle name="Normal 3 3 13 3 2 6 2" xfId="29017" xr:uid="{00000000-0005-0000-0000-0000FE4A0000}"/>
    <cellStyle name="Normal 3 3 13 3 2 7" xfId="11487" xr:uid="{00000000-0005-0000-0000-0000FF4A0000}"/>
    <cellStyle name="Normal 3 3 13 3 2 7 2" xfId="29018" xr:uid="{00000000-0005-0000-0000-0000004B0000}"/>
    <cellStyle name="Normal 3 3 13 3 2 8" xfId="11488" xr:uid="{00000000-0005-0000-0000-0000014B0000}"/>
    <cellStyle name="Normal 3 3 13 3 2 8 2" xfId="29019" xr:uid="{00000000-0005-0000-0000-0000024B0000}"/>
    <cellStyle name="Normal 3 3 13 3 2 9" xfId="11489" xr:uid="{00000000-0005-0000-0000-0000034B0000}"/>
    <cellStyle name="Normal 3 3 13 3 2 9 2" xfId="29020" xr:uid="{00000000-0005-0000-0000-0000044B0000}"/>
    <cellStyle name="Normal 3 3 13 3 3" xfId="11490" xr:uid="{00000000-0005-0000-0000-0000054B0000}"/>
    <cellStyle name="Normal 3 3 13 3 3 2" xfId="29021" xr:uid="{00000000-0005-0000-0000-0000064B0000}"/>
    <cellStyle name="Normal 3 3 13 3 4" xfId="11491" xr:uid="{00000000-0005-0000-0000-0000074B0000}"/>
    <cellStyle name="Normal 3 3 13 3 4 2" xfId="29022" xr:uid="{00000000-0005-0000-0000-0000084B0000}"/>
    <cellStyle name="Normal 3 3 13 3 5" xfId="11492" xr:uid="{00000000-0005-0000-0000-0000094B0000}"/>
    <cellStyle name="Normal 3 3 13 3 5 2" xfId="29023" xr:uid="{00000000-0005-0000-0000-00000A4B0000}"/>
    <cellStyle name="Normal 3 3 13 3 6" xfId="11493" xr:uid="{00000000-0005-0000-0000-00000B4B0000}"/>
    <cellStyle name="Normal 3 3 13 3 6 2" xfId="29024" xr:uid="{00000000-0005-0000-0000-00000C4B0000}"/>
    <cellStyle name="Normal 3 3 13 3 7" xfId="11494" xr:uid="{00000000-0005-0000-0000-00000D4B0000}"/>
    <cellStyle name="Normal 3 3 13 3 7 2" xfId="29025" xr:uid="{00000000-0005-0000-0000-00000E4B0000}"/>
    <cellStyle name="Normal 3 3 13 3 8" xfId="11495" xr:uid="{00000000-0005-0000-0000-00000F4B0000}"/>
    <cellStyle name="Normal 3 3 13 3 8 2" xfId="29026" xr:uid="{00000000-0005-0000-0000-0000104B0000}"/>
    <cellStyle name="Normal 3 3 13 3 9" xfId="11496" xr:uid="{00000000-0005-0000-0000-0000114B0000}"/>
    <cellStyle name="Normal 3 3 13 3 9 2" xfId="29027" xr:uid="{00000000-0005-0000-0000-0000124B0000}"/>
    <cellStyle name="Normal 3 3 13 4" xfId="11497" xr:uid="{00000000-0005-0000-0000-0000134B0000}"/>
    <cellStyle name="Normal 3 3 13 4 10" xfId="11498" xr:uid="{00000000-0005-0000-0000-0000144B0000}"/>
    <cellStyle name="Normal 3 3 13 4 10 2" xfId="29029" xr:uid="{00000000-0005-0000-0000-0000154B0000}"/>
    <cellStyle name="Normal 3 3 13 4 11" xfId="11499" xr:uid="{00000000-0005-0000-0000-0000164B0000}"/>
    <cellStyle name="Normal 3 3 13 4 11 2" xfId="29030" xr:uid="{00000000-0005-0000-0000-0000174B0000}"/>
    <cellStyle name="Normal 3 3 13 4 12" xfId="11500" xr:uid="{00000000-0005-0000-0000-0000184B0000}"/>
    <cellStyle name="Normal 3 3 13 4 12 2" xfId="29031" xr:uid="{00000000-0005-0000-0000-0000194B0000}"/>
    <cellStyle name="Normal 3 3 13 4 13" xfId="11501" xr:uid="{00000000-0005-0000-0000-00001A4B0000}"/>
    <cellStyle name="Normal 3 3 13 4 13 2" xfId="29032" xr:uid="{00000000-0005-0000-0000-00001B4B0000}"/>
    <cellStyle name="Normal 3 3 13 4 14" xfId="11502" xr:uid="{00000000-0005-0000-0000-00001C4B0000}"/>
    <cellStyle name="Normal 3 3 13 4 14 2" xfId="29033" xr:uid="{00000000-0005-0000-0000-00001D4B0000}"/>
    <cellStyle name="Normal 3 3 13 4 15" xfId="11503" xr:uid="{00000000-0005-0000-0000-00001E4B0000}"/>
    <cellStyle name="Normal 3 3 13 4 15 2" xfId="29034" xr:uid="{00000000-0005-0000-0000-00001F4B0000}"/>
    <cellStyle name="Normal 3 3 13 4 16" xfId="29028" xr:uid="{00000000-0005-0000-0000-0000204B0000}"/>
    <cellStyle name="Normal 3 3 13 4 2" xfId="11504" xr:uid="{00000000-0005-0000-0000-0000214B0000}"/>
    <cellStyle name="Normal 3 3 13 4 2 10" xfId="11505" xr:uid="{00000000-0005-0000-0000-0000224B0000}"/>
    <cellStyle name="Normal 3 3 13 4 2 10 2" xfId="29036" xr:uid="{00000000-0005-0000-0000-0000234B0000}"/>
    <cellStyle name="Normal 3 3 13 4 2 11" xfId="11506" xr:uid="{00000000-0005-0000-0000-0000244B0000}"/>
    <cellStyle name="Normal 3 3 13 4 2 11 2" xfId="29037" xr:uid="{00000000-0005-0000-0000-0000254B0000}"/>
    <cellStyle name="Normal 3 3 13 4 2 12" xfId="11507" xr:uid="{00000000-0005-0000-0000-0000264B0000}"/>
    <cellStyle name="Normal 3 3 13 4 2 12 2" xfId="29038" xr:uid="{00000000-0005-0000-0000-0000274B0000}"/>
    <cellStyle name="Normal 3 3 13 4 2 13" xfId="11508" xr:uid="{00000000-0005-0000-0000-0000284B0000}"/>
    <cellStyle name="Normal 3 3 13 4 2 13 2" xfId="29039" xr:uid="{00000000-0005-0000-0000-0000294B0000}"/>
    <cellStyle name="Normal 3 3 13 4 2 14" xfId="11509" xr:uid="{00000000-0005-0000-0000-00002A4B0000}"/>
    <cellStyle name="Normal 3 3 13 4 2 14 2" xfId="29040" xr:uid="{00000000-0005-0000-0000-00002B4B0000}"/>
    <cellStyle name="Normal 3 3 13 4 2 15" xfId="29035" xr:uid="{00000000-0005-0000-0000-00002C4B0000}"/>
    <cellStyle name="Normal 3 3 13 4 2 2" xfId="11510" xr:uid="{00000000-0005-0000-0000-00002D4B0000}"/>
    <cellStyle name="Normal 3 3 13 4 2 2 2" xfId="29041" xr:uid="{00000000-0005-0000-0000-00002E4B0000}"/>
    <cellStyle name="Normal 3 3 13 4 2 3" xfId="11511" xr:uid="{00000000-0005-0000-0000-00002F4B0000}"/>
    <cellStyle name="Normal 3 3 13 4 2 3 2" xfId="29042" xr:uid="{00000000-0005-0000-0000-0000304B0000}"/>
    <cellStyle name="Normal 3 3 13 4 2 4" xfId="11512" xr:uid="{00000000-0005-0000-0000-0000314B0000}"/>
    <cellStyle name="Normal 3 3 13 4 2 4 2" xfId="29043" xr:uid="{00000000-0005-0000-0000-0000324B0000}"/>
    <cellStyle name="Normal 3 3 13 4 2 5" xfId="11513" xr:uid="{00000000-0005-0000-0000-0000334B0000}"/>
    <cellStyle name="Normal 3 3 13 4 2 5 2" xfId="29044" xr:uid="{00000000-0005-0000-0000-0000344B0000}"/>
    <cellStyle name="Normal 3 3 13 4 2 6" xfId="11514" xr:uid="{00000000-0005-0000-0000-0000354B0000}"/>
    <cellStyle name="Normal 3 3 13 4 2 6 2" xfId="29045" xr:uid="{00000000-0005-0000-0000-0000364B0000}"/>
    <cellStyle name="Normal 3 3 13 4 2 7" xfId="11515" xr:uid="{00000000-0005-0000-0000-0000374B0000}"/>
    <cellStyle name="Normal 3 3 13 4 2 7 2" xfId="29046" xr:uid="{00000000-0005-0000-0000-0000384B0000}"/>
    <cellStyle name="Normal 3 3 13 4 2 8" xfId="11516" xr:uid="{00000000-0005-0000-0000-0000394B0000}"/>
    <cellStyle name="Normal 3 3 13 4 2 8 2" xfId="29047" xr:uid="{00000000-0005-0000-0000-00003A4B0000}"/>
    <cellStyle name="Normal 3 3 13 4 2 9" xfId="11517" xr:uid="{00000000-0005-0000-0000-00003B4B0000}"/>
    <cellStyle name="Normal 3 3 13 4 2 9 2" xfId="29048" xr:uid="{00000000-0005-0000-0000-00003C4B0000}"/>
    <cellStyle name="Normal 3 3 13 4 3" xfId="11518" xr:uid="{00000000-0005-0000-0000-00003D4B0000}"/>
    <cellStyle name="Normal 3 3 13 4 3 2" xfId="29049" xr:uid="{00000000-0005-0000-0000-00003E4B0000}"/>
    <cellStyle name="Normal 3 3 13 4 4" xfId="11519" xr:uid="{00000000-0005-0000-0000-00003F4B0000}"/>
    <cellStyle name="Normal 3 3 13 4 4 2" xfId="29050" xr:uid="{00000000-0005-0000-0000-0000404B0000}"/>
    <cellStyle name="Normal 3 3 13 4 5" xfId="11520" xr:uid="{00000000-0005-0000-0000-0000414B0000}"/>
    <cellStyle name="Normal 3 3 13 4 5 2" xfId="29051" xr:uid="{00000000-0005-0000-0000-0000424B0000}"/>
    <cellStyle name="Normal 3 3 13 4 6" xfId="11521" xr:uid="{00000000-0005-0000-0000-0000434B0000}"/>
    <cellStyle name="Normal 3 3 13 4 6 2" xfId="29052" xr:uid="{00000000-0005-0000-0000-0000444B0000}"/>
    <cellStyle name="Normal 3 3 13 4 7" xfId="11522" xr:uid="{00000000-0005-0000-0000-0000454B0000}"/>
    <cellStyle name="Normal 3 3 13 4 7 2" xfId="29053" xr:uid="{00000000-0005-0000-0000-0000464B0000}"/>
    <cellStyle name="Normal 3 3 13 4 8" xfId="11523" xr:uid="{00000000-0005-0000-0000-0000474B0000}"/>
    <cellStyle name="Normal 3 3 13 4 8 2" xfId="29054" xr:uid="{00000000-0005-0000-0000-0000484B0000}"/>
    <cellStyle name="Normal 3 3 13 4 9" xfId="11524" xr:uid="{00000000-0005-0000-0000-0000494B0000}"/>
    <cellStyle name="Normal 3 3 13 4 9 2" xfId="29055" xr:uid="{00000000-0005-0000-0000-00004A4B0000}"/>
    <cellStyle name="Normal 3 3 13 5" xfId="11525" xr:uid="{00000000-0005-0000-0000-00004B4B0000}"/>
    <cellStyle name="Normal 3 3 13 5 10" xfId="11526" xr:uid="{00000000-0005-0000-0000-00004C4B0000}"/>
    <cellStyle name="Normal 3 3 13 5 10 2" xfId="29057" xr:uid="{00000000-0005-0000-0000-00004D4B0000}"/>
    <cellStyle name="Normal 3 3 13 5 11" xfId="11527" xr:uid="{00000000-0005-0000-0000-00004E4B0000}"/>
    <cellStyle name="Normal 3 3 13 5 11 2" xfId="29058" xr:uid="{00000000-0005-0000-0000-00004F4B0000}"/>
    <cellStyle name="Normal 3 3 13 5 12" xfId="11528" xr:uid="{00000000-0005-0000-0000-0000504B0000}"/>
    <cellStyle name="Normal 3 3 13 5 12 2" xfId="29059" xr:uid="{00000000-0005-0000-0000-0000514B0000}"/>
    <cellStyle name="Normal 3 3 13 5 13" xfId="11529" xr:uid="{00000000-0005-0000-0000-0000524B0000}"/>
    <cellStyle name="Normal 3 3 13 5 13 2" xfId="29060" xr:uid="{00000000-0005-0000-0000-0000534B0000}"/>
    <cellStyle name="Normal 3 3 13 5 14" xfId="11530" xr:uid="{00000000-0005-0000-0000-0000544B0000}"/>
    <cellStyle name="Normal 3 3 13 5 14 2" xfId="29061" xr:uid="{00000000-0005-0000-0000-0000554B0000}"/>
    <cellStyle name="Normal 3 3 13 5 15" xfId="29056" xr:uid="{00000000-0005-0000-0000-0000564B0000}"/>
    <cellStyle name="Normal 3 3 13 5 2" xfId="11531" xr:uid="{00000000-0005-0000-0000-0000574B0000}"/>
    <cellStyle name="Normal 3 3 13 5 2 2" xfId="29062" xr:uid="{00000000-0005-0000-0000-0000584B0000}"/>
    <cellStyle name="Normal 3 3 13 5 3" xfId="11532" xr:uid="{00000000-0005-0000-0000-0000594B0000}"/>
    <cellStyle name="Normal 3 3 13 5 3 2" xfId="29063" xr:uid="{00000000-0005-0000-0000-00005A4B0000}"/>
    <cellStyle name="Normal 3 3 13 5 4" xfId="11533" xr:uid="{00000000-0005-0000-0000-00005B4B0000}"/>
    <cellStyle name="Normal 3 3 13 5 4 2" xfId="29064" xr:uid="{00000000-0005-0000-0000-00005C4B0000}"/>
    <cellStyle name="Normal 3 3 13 5 5" xfId="11534" xr:uid="{00000000-0005-0000-0000-00005D4B0000}"/>
    <cellStyle name="Normal 3 3 13 5 5 2" xfId="29065" xr:uid="{00000000-0005-0000-0000-00005E4B0000}"/>
    <cellStyle name="Normal 3 3 13 5 6" xfId="11535" xr:uid="{00000000-0005-0000-0000-00005F4B0000}"/>
    <cellStyle name="Normal 3 3 13 5 6 2" xfId="29066" xr:uid="{00000000-0005-0000-0000-0000604B0000}"/>
    <cellStyle name="Normal 3 3 13 5 7" xfId="11536" xr:uid="{00000000-0005-0000-0000-0000614B0000}"/>
    <cellStyle name="Normal 3 3 13 5 7 2" xfId="29067" xr:uid="{00000000-0005-0000-0000-0000624B0000}"/>
    <cellStyle name="Normal 3 3 13 5 8" xfId="11537" xr:uid="{00000000-0005-0000-0000-0000634B0000}"/>
    <cellStyle name="Normal 3 3 13 5 8 2" xfId="29068" xr:uid="{00000000-0005-0000-0000-0000644B0000}"/>
    <cellStyle name="Normal 3 3 13 5 9" xfId="11538" xr:uid="{00000000-0005-0000-0000-0000654B0000}"/>
    <cellStyle name="Normal 3 3 13 5 9 2" xfId="29069" xr:uid="{00000000-0005-0000-0000-0000664B0000}"/>
    <cellStyle name="Normal 3 3 13 6" xfId="11539" xr:uid="{00000000-0005-0000-0000-0000674B0000}"/>
    <cellStyle name="Normal 3 3 13 6 10" xfId="11540" xr:uid="{00000000-0005-0000-0000-0000684B0000}"/>
    <cellStyle name="Normal 3 3 13 6 10 2" xfId="29071" xr:uid="{00000000-0005-0000-0000-0000694B0000}"/>
    <cellStyle name="Normal 3 3 13 6 11" xfId="11541" xr:uid="{00000000-0005-0000-0000-00006A4B0000}"/>
    <cellStyle name="Normal 3 3 13 6 11 2" xfId="29072" xr:uid="{00000000-0005-0000-0000-00006B4B0000}"/>
    <cellStyle name="Normal 3 3 13 6 12" xfId="11542" xr:uid="{00000000-0005-0000-0000-00006C4B0000}"/>
    <cellStyle name="Normal 3 3 13 6 12 2" xfId="29073" xr:uid="{00000000-0005-0000-0000-00006D4B0000}"/>
    <cellStyle name="Normal 3 3 13 6 13" xfId="11543" xr:uid="{00000000-0005-0000-0000-00006E4B0000}"/>
    <cellStyle name="Normal 3 3 13 6 13 2" xfId="29074" xr:uid="{00000000-0005-0000-0000-00006F4B0000}"/>
    <cellStyle name="Normal 3 3 13 6 14" xfId="11544" xr:uid="{00000000-0005-0000-0000-0000704B0000}"/>
    <cellStyle name="Normal 3 3 13 6 14 2" xfId="29075" xr:uid="{00000000-0005-0000-0000-0000714B0000}"/>
    <cellStyle name="Normal 3 3 13 6 15" xfId="29070" xr:uid="{00000000-0005-0000-0000-0000724B0000}"/>
    <cellStyle name="Normal 3 3 13 6 2" xfId="11545" xr:uid="{00000000-0005-0000-0000-0000734B0000}"/>
    <cellStyle name="Normal 3 3 13 6 2 2" xfId="29076" xr:uid="{00000000-0005-0000-0000-0000744B0000}"/>
    <cellStyle name="Normal 3 3 13 6 3" xfId="11546" xr:uid="{00000000-0005-0000-0000-0000754B0000}"/>
    <cellStyle name="Normal 3 3 13 6 3 2" xfId="29077" xr:uid="{00000000-0005-0000-0000-0000764B0000}"/>
    <cellStyle name="Normal 3 3 13 6 4" xfId="11547" xr:uid="{00000000-0005-0000-0000-0000774B0000}"/>
    <cellStyle name="Normal 3 3 13 6 4 2" xfId="29078" xr:uid="{00000000-0005-0000-0000-0000784B0000}"/>
    <cellStyle name="Normal 3 3 13 6 5" xfId="11548" xr:uid="{00000000-0005-0000-0000-0000794B0000}"/>
    <cellStyle name="Normal 3 3 13 6 5 2" xfId="29079" xr:uid="{00000000-0005-0000-0000-00007A4B0000}"/>
    <cellStyle name="Normal 3 3 13 6 6" xfId="11549" xr:uid="{00000000-0005-0000-0000-00007B4B0000}"/>
    <cellStyle name="Normal 3 3 13 6 6 2" xfId="29080" xr:uid="{00000000-0005-0000-0000-00007C4B0000}"/>
    <cellStyle name="Normal 3 3 13 6 7" xfId="11550" xr:uid="{00000000-0005-0000-0000-00007D4B0000}"/>
    <cellStyle name="Normal 3 3 13 6 7 2" xfId="29081" xr:uid="{00000000-0005-0000-0000-00007E4B0000}"/>
    <cellStyle name="Normal 3 3 13 6 8" xfId="11551" xr:uid="{00000000-0005-0000-0000-00007F4B0000}"/>
    <cellStyle name="Normal 3 3 13 6 8 2" xfId="29082" xr:uid="{00000000-0005-0000-0000-0000804B0000}"/>
    <cellStyle name="Normal 3 3 13 6 9" xfId="11552" xr:uid="{00000000-0005-0000-0000-0000814B0000}"/>
    <cellStyle name="Normal 3 3 13 6 9 2" xfId="29083" xr:uid="{00000000-0005-0000-0000-0000824B0000}"/>
    <cellStyle name="Normal 3 3 13 7" xfId="11553" xr:uid="{00000000-0005-0000-0000-0000834B0000}"/>
    <cellStyle name="Normal 3 3 13 7 10" xfId="11554" xr:uid="{00000000-0005-0000-0000-0000844B0000}"/>
    <cellStyle name="Normal 3 3 13 7 10 2" xfId="29085" xr:uid="{00000000-0005-0000-0000-0000854B0000}"/>
    <cellStyle name="Normal 3 3 13 7 11" xfId="11555" xr:uid="{00000000-0005-0000-0000-0000864B0000}"/>
    <cellStyle name="Normal 3 3 13 7 11 2" xfId="29086" xr:uid="{00000000-0005-0000-0000-0000874B0000}"/>
    <cellStyle name="Normal 3 3 13 7 12" xfId="11556" xr:uid="{00000000-0005-0000-0000-0000884B0000}"/>
    <cellStyle name="Normal 3 3 13 7 12 2" xfId="29087" xr:uid="{00000000-0005-0000-0000-0000894B0000}"/>
    <cellStyle name="Normal 3 3 13 7 13" xfId="11557" xr:uid="{00000000-0005-0000-0000-00008A4B0000}"/>
    <cellStyle name="Normal 3 3 13 7 13 2" xfId="29088" xr:uid="{00000000-0005-0000-0000-00008B4B0000}"/>
    <cellStyle name="Normal 3 3 13 7 14" xfId="11558" xr:uid="{00000000-0005-0000-0000-00008C4B0000}"/>
    <cellStyle name="Normal 3 3 13 7 14 2" xfId="29089" xr:uid="{00000000-0005-0000-0000-00008D4B0000}"/>
    <cellStyle name="Normal 3 3 13 7 15" xfId="29084" xr:uid="{00000000-0005-0000-0000-00008E4B0000}"/>
    <cellStyle name="Normal 3 3 13 7 2" xfId="11559" xr:uid="{00000000-0005-0000-0000-00008F4B0000}"/>
    <cellStyle name="Normal 3 3 13 7 2 2" xfId="29090" xr:uid="{00000000-0005-0000-0000-0000904B0000}"/>
    <cellStyle name="Normal 3 3 13 7 3" xfId="11560" xr:uid="{00000000-0005-0000-0000-0000914B0000}"/>
    <cellStyle name="Normal 3 3 13 7 3 2" xfId="29091" xr:uid="{00000000-0005-0000-0000-0000924B0000}"/>
    <cellStyle name="Normal 3 3 13 7 4" xfId="11561" xr:uid="{00000000-0005-0000-0000-0000934B0000}"/>
    <cellStyle name="Normal 3 3 13 7 4 2" xfId="29092" xr:uid="{00000000-0005-0000-0000-0000944B0000}"/>
    <cellStyle name="Normal 3 3 13 7 5" xfId="11562" xr:uid="{00000000-0005-0000-0000-0000954B0000}"/>
    <cellStyle name="Normal 3 3 13 7 5 2" xfId="29093" xr:uid="{00000000-0005-0000-0000-0000964B0000}"/>
    <cellStyle name="Normal 3 3 13 7 6" xfId="11563" xr:uid="{00000000-0005-0000-0000-0000974B0000}"/>
    <cellStyle name="Normal 3 3 13 7 6 2" xfId="29094" xr:uid="{00000000-0005-0000-0000-0000984B0000}"/>
    <cellStyle name="Normal 3 3 13 7 7" xfId="11564" xr:uid="{00000000-0005-0000-0000-0000994B0000}"/>
    <cellStyle name="Normal 3 3 13 7 7 2" xfId="29095" xr:uid="{00000000-0005-0000-0000-00009A4B0000}"/>
    <cellStyle name="Normal 3 3 13 7 8" xfId="11565" xr:uid="{00000000-0005-0000-0000-00009B4B0000}"/>
    <cellStyle name="Normal 3 3 13 7 8 2" xfId="29096" xr:uid="{00000000-0005-0000-0000-00009C4B0000}"/>
    <cellStyle name="Normal 3 3 13 7 9" xfId="11566" xr:uid="{00000000-0005-0000-0000-00009D4B0000}"/>
    <cellStyle name="Normal 3 3 13 7 9 2" xfId="29097" xr:uid="{00000000-0005-0000-0000-00009E4B0000}"/>
    <cellStyle name="Normal 3 3 13 8" xfId="11567" xr:uid="{00000000-0005-0000-0000-00009F4B0000}"/>
    <cellStyle name="Normal 3 3 13 8 10" xfId="11568" xr:uid="{00000000-0005-0000-0000-0000A04B0000}"/>
    <cellStyle name="Normal 3 3 13 8 10 2" xfId="29099" xr:uid="{00000000-0005-0000-0000-0000A14B0000}"/>
    <cellStyle name="Normal 3 3 13 8 11" xfId="11569" xr:uid="{00000000-0005-0000-0000-0000A24B0000}"/>
    <cellStyle name="Normal 3 3 13 8 11 2" xfId="29100" xr:uid="{00000000-0005-0000-0000-0000A34B0000}"/>
    <cellStyle name="Normal 3 3 13 8 12" xfId="11570" xr:uid="{00000000-0005-0000-0000-0000A44B0000}"/>
    <cellStyle name="Normal 3 3 13 8 12 2" xfId="29101" xr:uid="{00000000-0005-0000-0000-0000A54B0000}"/>
    <cellStyle name="Normal 3 3 13 8 13" xfId="11571" xr:uid="{00000000-0005-0000-0000-0000A64B0000}"/>
    <cellStyle name="Normal 3 3 13 8 13 2" xfId="29102" xr:uid="{00000000-0005-0000-0000-0000A74B0000}"/>
    <cellStyle name="Normal 3 3 13 8 14" xfId="11572" xr:uid="{00000000-0005-0000-0000-0000A84B0000}"/>
    <cellStyle name="Normal 3 3 13 8 14 2" xfId="29103" xr:uid="{00000000-0005-0000-0000-0000A94B0000}"/>
    <cellStyle name="Normal 3 3 13 8 15" xfId="29098" xr:uid="{00000000-0005-0000-0000-0000AA4B0000}"/>
    <cellStyle name="Normal 3 3 13 8 2" xfId="11573" xr:uid="{00000000-0005-0000-0000-0000AB4B0000}"/>
    <cellStyle name="Normal 3 3 13 8 2 2" xfId="29104" xr:uid="{00000000-0005-0000-0000-0000AC4B0000}"/>
    <cellStyle name="Normal 3 3 13 8 3" xfId="11574" xr:uid="{00000000-0005-0000-0000-0000AD4B0000}"/>
    <cellStyle name="Normal 3 3 13 8 3 2" xfId="29105" xr:uid="{00000000-0005-0000-0000-0000AE4B0000}"/>
    <cellStyle name="Normal 3 3 13 8 4" xfId="11575" xr:uid="{00000000-0005-0000-0000-0000AF4B0000}"/>
    <cellStyle name="Normal 3 3 13 8 4 2" xfId="29106" xr:uid="{00000000-0005-0000-0000-0000B04B0000}"/>
    <cellStyle name="Normal 3 3 13 8 5" xfId="11576" xr:uid="{00000000-0005-0000-0000-0000B14B0000}"/>
    <cellStyle name="Normal 3 3 13 8 5 2" xfId="29107" xr:uid="{00000000-0005-0000-0000-0000B24B0000}"/>
    <cellStyle name="Normal 3 3 13 8 6" xfId="11577" xr:uid="{00000000-0005-0000-0000-0000B34B0000}"/>
    <cellStyle name="Normal 3 3 13 8 6 2" xfId="29108" xr:uid="{00000000-0005-0000-0000-0000B44B0000}"/>
    <cellStyle name="Normal 3 3 13 8 7" xfId="11578" xr:uid="{00000000-0005-0000-0000-0000B54B0000}"/>
    <cellStyle name="Normal 3 3 13 8 7 2" xfId="29109" xr:uid="{00000000-0005-0000-0000-0000B64B0000}"/>
    <cellStyle name="Normal 3 3 13 8 8" xfId="11579" xr:uid="{00000000-0005-0000-0000-0000B74B0000}"/>
    <cellStyle name="Normal 3 3 13 8 8 2" xfId="29110" xr:uid="{00000000-0005-0000-0000-0000B84B0000}"/>
    <cellStyle name="Normal 3 3 13 8 9" xfId="11580" xr:uid="{00000000-0005-0000-0000-0000B94B0000}"/>
    <cellStyle name="Normal 3 3 13 8 9 2" xfId="29111" xr:uid="{00000000-0005-0000-0000-0000BA4B0000}"/>
    <cellStyle name="Normal 3 3 13 9" xfId="11581" xr:uid="{00000000-0005-0000-0000-0000BB4B0000}"/>
    <cellStyle name="Normal 3 3 13 9 10" xfId="11582" xr:uid="{00000000-0005-0000-0000-0000BC4B0000}"/>
    <cellStyle name="Normal 3 3 13 9 10 2" xfId="29113" xr:uid="{00000000-0005-0000-0000-0000BD4B0000}"/>
    <cellStyle name="Normal 3 3 13 9 11" xfId="11583" xr:uid="{00000000-0005-0000-0000-0000BE4B0000}"/>
    <cellStyle name="Normal 3 3 13 9 11 2" xfId="29114" xr:uid="{00000000-0005-0000-0000-0000BF4B0000}"/>
    <cellStyle name="Normal 3 3 13 9 12" xfId="11584" xr:uid="{00000000-0005-0000-0000-0000C04B0000}"/>
    <cellStyle name="Normal 3 3 13 9 12 2" xfId="29115" xr:uid="{00000000-0005-0000-0000-0000C14B0000}"/>
    <cellStyle name="Normal 3 3 13 9 13" xfId="11585" xr:uid="{00000000-0005-0000-0000-0000C24B0000}"/>
    <cellStyle name="Normal 3 3 13 9 13 2" xfId="29116" xr:uid="{00000000-0005-0000-0000-0000C34B0000}"/>
    <cellStyle name="Normal 3 3 13 9 14" xfId="11586" xr:uid="{00000000-0005-0000-0000-0000C44B0000}"/>
    <cellStyle name="Normal 3 3 13 9 14 2" xfId="29117" xr:uid="{00000000-0005-0000-0000-0000C54B0000}"/>
    <cellStyle name="Normal 3 3 13 9 15" xfId="29112" xr:uid="{00000000-0005-0000-0000-0000C64B0000}"/>
    <cellStyle name="Normal 3 3 13 9 2" xfId="11587" xr:uid="{00000000-0005-0000-0000-0000C74B0000}"/>
    <cellStyle name="Normal 3 3 13 9 2 2" xfId="29118" xr:uid="{00000000-0005-0000-0000-0000C84B0000}"/>
    <cellStyle name="Normal 3 3 13 9 3" xfId="11588" xr:uid="{00000000-0005-0000-0000-0000C94B0000}"/>
    <cellStyle name="Normal 3 3 13 9 3 2" xfId="29119" xr:uid="{00000000-0005-0000-0000-0000CA4B0000}"/>
    <cellStyle name="Normal 3 3 13 9 4" xfId="11589" xr:uid="{00000000-0005-0000-0000-0000CB4B0000}"/>
    <cellStyle name="Normal 3 3 13 9 4 2" xfId="29120" xr:uid="{00000000-0005-0000-0000-0000CC4B0000}"/>
    <cellStyle name="Normal 3 3 13 9 5" xfId="11590" xr:uid="{00000000-0005-0000-0000-0000CD4B0000}"/>
    <cellStyle name="Normal 3 3 13 9 5 2" xfId="29121" xr:uid="{00000000-0005-0000-0000-0000CE4B0000}"/>
    <cellStyle name="Normal 3 3 13 9 6" xfId="11591" xr:uid="{00000000-0005-0000-0000-0000CF4B0000}"/>
    <cellStyle name="Normal 3 3 13 9 6 2" xfId="29122" xr:uid="{00000000-0005-0000-0000-0000D04B0000}"/>
    <cellStyle name="Normal 3 3 13 9 7" xfId="11592" xr:uid="{00000000-0005-0000-0000-0000D14B0000}"/>
    <cellStyle name="Normal 3 3 13 9 7 2" xfId="29123" xr:uid="{00000000-0005-0000-0000-0000D24B0000}"/>
    <cellStyle name="Normal 3 3 13 9 8" xfId="11593" xr:uid="{00000000-0005-0000-0000-0000D34B0000}"/>
    <cellStyle name="Normal 3 3 13 9 8 2" xfId="29124" xr:uid="{00000000-0005-0000-0000-0000D44B0000}"/>
    <cellStyle name="Normal 3 3 13 9 9" xfId="11594" xr:uid="{00000000-0005-0000-0000-0000D54B0000}"/>
    <cellStyle name="Normal 3 3 13 9 9 2" xfId="29125" xr:uid="{00000000-0005-0000-0000-0000D64B0000}"/>
    <cellStyle name="Normal 3 3 14" xfId="11595" xr:uid="{00000000-0005-0000-0000-0000D74B0000}"/>
    <cellStyle name="Normal 3 3 14 10" xfId="11596" xr:uid="{00000000-0005-0000-0000-0000D84B0000}"/>
    <cellStyle name="Normal 3 3 14 10 10" xfId="11597" xr:uid="{00000000-0005-0000-0000-0000D94B0000}"/>
    <cellStyle name="Normal 3 3 14 10 10 2" xfId="29128" xr:uid="{00000000-0005-0000-0000-0000DA4B0000}"/>
    <cellStyle name="Normal 3 3 14 10 11" xfId="11598" xr:uid="{00000000-0005-0000-0000-0000DB4B0000}"/>
    <cellStyle name="Normal 3 3 14 10 11 2" xfId="29129" xr:uid="{00000000-0005-0000-0000-0000DC4B0000}"/>
    <cellStyle name="Normal 3 3 14 10 12" xfId="11599" xr:uid="{00000000-0005-0000-0000-0000DD4B0000}"/>
    <cellStyle name="Normal 3 3 14 10 12 2" xfId="29130" xr:uid="{00000000-0005-0000-0000-0000DE4B0000}"/>
    <cellStyle name="Normal 3 3 14 10 13" xfId="11600" xr:uid="{00000000-0005-0000-0000-0000DF4B0000}"/>
    <cellStyle name="Normal 3 3 14 10 13 2" xfId="29131" xr:uid="{00000000-0005-0000-0000-0000E04B0000}"/>
    <cellStyle name="Normal 3 3 14 10 14" xfId="11601" xr:uid="{00000000-0005-0000-0000-0000E14B0000}"/>
    <cellStyle name="Normal 3 3 14 10 14 2" xfId="29132" xr:uid="{00000000-0005-0000-0000-0000E24B0000}"/>
    <cellStyle name="Normal 3 3 14 10 15" xfId="29127" xr:uid="{00000000-0005-0000-0000-0000E34B0000}"/>
    <cellStyle name="Normal 3 3 14 10 2" xfId="11602" xr:uid="{00000000-0005-0000-0000-0000E44B0000}"/>
    <cellStyle name="Normal 3 3 14 10 2 2" xfId="29133" xr:uid="{00000000-0005-0000-0000-0000E54B0000}"/>
    <cellStyle name="Normal 3 3 14 10 3" xfId="11603" xr:uid="{00000000-0005-0000-0000-0000E64B0000}"/>
    <cellStyle name="Normal 3 3 14 10 3 2" xfId="29134" xr:uid="{00000000-0005-0000-0000-0000E74B0000}"/>
    <cellStyle name="Normal 3 3 14 10 4" xfId="11604" xr:uid="{00000000-0005-0000-0000-0000E84B0000}"/>
    <cellStyle name="Normal 3 3 14 10 4 2" xfId="29135" xr:uid="{00000000-0005-0000-0000-0000E94B0000}"/>
    <cellStyle name="Normal 3 3 14 10 5" xfId="11605" xr:uid="{00000000-0005-0000-0000-0000EA4B0000}"/>
    <cellStyle name="Normal 3 3 14 10 5 2" xfId="29136" xr:uid="{00000000-0005-0000-0000-0000EB4B0000}"/>
    <cellStyle name="Normal 3 3 14 10 6" xfId="11606" xr:uid="{00000000-0005-0000-0000-0000EC4B0000}"/>
    <cellStyle name="Normal 3 3 14 10 6 2" xfId="29137" xr:uid="{00000000-0005-0000-0000-0000ED4B0000}"/>
    <cellStyle name="Normal 3 3 14 10 7" xfId="11607" xr:uid="{00000000-0005-0000-0000-0000EE4B0000}"/>
    <cellStyle name="Normal 3 3 14 10 7 2" xfId="29138" xr:uid="{00000000-0005-0000-0000-0000EF4B0000}"/>
    <cellStyle name="Normal 3 3 14 10 8" xfId="11608" xr:uid="{00000000-0005-0000-0000-0000F04B0000}"/>
    <cellStyle name="Normal 3 3 14 10 8 2" xfId="29139" xr:uid="{00000000-0005-0000-0000-0000F14B0000}"/>
    <cellStyle name="Normal 3 3 14 10 9" xfId="11609" xr:uid="{00000000-0005-0000-0000-0000F24B0000}"/>
    <cellStyle name="Normal 3 3 14 10 9 2" xfId="29140" xr:uid="{00000000-0005-0000-0000-0000F34B0000}"/>
    <cellStyle name="Normal 3 3 14 11" xfId="11610" xr:uid="{00000000-0005-0000-0000-0000F44B0000}"/>
    <cellStyle name="Normal 3 3 14 11 2" xfId="29141" xr:uid="{00000000-0005-0000-0000-0000F54B0000}"/>
    <cellStyle name="Normal 3 3 14 12" xfId="11611" xr:uid="{00000000-0005-0000-0000-0000F64B0000}"/>
    <cellStyle name="Normal 3 3 14 12 2" xfId="29142" xr:uid="{00000000-0005-0000-0000-0000F74B0000}"/>
    <cellStyle name="Normal 3 3 14 13" xfId="11612" xr:uid="{00000000-0005-0000-0000-0000F84B0000}"/>
    <cellStyle name="Normal 3 3 14 13 2" xfId="29143" xr:uid="{00000000-0005-0000-0000-0000F94B0000}"/>
    <cellStyle name="Normal 3 3 14 14" xfId="11613" xr:uid="{00000000-0005-0000-0000-0000FA4B0000}"/>
    <cellStyle name="Normal 3 3 14 14 2" xfId="29144" xr:uid="{00000000-0005-0000-0000-0000FB4B0000}"/>
    <cellStyle name="Normal 3 3 14 15" xfId="11614" xr:uid="{00000000-0005-0000-0000-0000FC4B0000}"/>
    <cellStyle name="Normal 3 3 14 15 2" xfId="29145" xr:uid="{00000000-0005-0000-0000-0000FD4B0000}"/>
    <cellStyle name="Normal 3 3 14 16" xfId="11615" xr:uid="{00000000-0005-0000-0000-0000FE4B0000}"/>
    <cellStyle name="Normal 3 3 14 16 2" xfId="29146" xr:uid="{00000000-0005-0000-0000-0000FF4B0000}"/>
    <cellStyle name="Normal 3 3 14 17" xfId="11616" xr:uid="{00000000-0005-0000-0000-0000004C0000}"/>
    <cellStyle name="Normal 3 3 14 17 2" xfId="29147" xr:uid="{00000000-0005-0000-0000-0000014C0000}"/>
    <cellStyle name="Normal 3 3 14 18" xfId="11617" xr:uid="{00000000-0005-0000-0000-0000024C0000}"/>
    <cellStyle name="Normal 3 3 14 18 2" xfId="29148" xr:uid="{00000000-0005-0000-0000-0000034C0000}"/>
    <cellStyle name="Normal 3 3 14 19" xfId="11618" xr:uid="{00000000-0005-0000-0000-0000044C0000}"/>
    <cellStyle name="Normal 3 3 14 19 2" xfId="29149" xr:uid="{00000000-0005-0000-0000-0000054C0000}"/>
    <cellStyle name="Normal 3 3 14 2" xfId="11619" xr:uid="{00000000-0005-0000-0000-0000064C0000}"/>
    <cellStyle name="Normal 3 3 14 2 10" xfId="11620" xr:uid="{00000000-0005-0000-0000-0000074C0000}"/>
    <cellStyle name="Normal 3 3 14 2 10 2" xfId="29151" xr:uid="{00000000-0005-0000-0000-0000084C0000}"/>
    <cellStyle name="Normal 3 3 14 2 11" xfId="11621" xr:uid="{00000000-0005-0000-0000-0000094C0000}"/>
    <cellStyle name="Normal 3 3 14 2 11 2" xfId="29152" xr:uid="{00000000-0005-0000-0000-00000A4C0000}"/>
    <cellStyle name="Normal 3 3 14 2 12" xfId="11622" xr:uid="{00000000-0005-0000-0000-00000B4C0000}"/>
    <cellStyle name="Normal 3 3 14 2 12 2" xfId="29153" xr:uid="{00000000-0005-0000-0000-00000C4C0000}"/>
    <cellStyle name="Normal 3 3 14 2 13" xfId="11623" xr:uid="{00000000-0005-0000-0000-00000D4C0000}"/>
    <cellStyle name="Normal 3 3 14 2 13 2" xfId="29154" xr:uid="{00000000-0005-0000-0000-00000E4C0000}"/>
    <cellStyle name="Normal 3 3 14 2 14" xfId="11624" xr:uid="{00000000-0005-0000-0000-00000F4C0000}"/>
    <cellStyle name="Normal 3 3 14 2 14 2" xfId="29155" xr:uid="{00000000-0005-0000-0000-0000104C0000}"/>
    <cellStyle name="Normal 3 3 14 2 15" xfId="11625" xr:uid="{00000000-0005-0000-0000-0000114C0000}"/>
    <cellStyle name="Normal 3 3 14 2 15 2" xfId="29156" xr:uid="{00000000-0005-0000-0000-0000124C0000}"/>
    <cellStyle name="Normal 3 3 14 2 16" xfId="29150" xr:uid="{00000000-0005-0000-0000-0000134C0000}"/>
    <cellStyle name="Normal 3 3 14 2 2" xfId="11626" xr:uid="{00000000-0005-0000-0000-0000144C0000}"/>
    <cellStyle name="Normal 3 3 14 2 2 10" xfId="11627" xr:uid="{00000000-0005-0000-0000-0000154C0000}"/>
    <cellStyle name="Normal 3 3 14 2 2 10 2" xfId="29158" xr:uid="{00000000-0005-0000-0000-0000164C0000}"/>
    <cellStyle name="Normal 3 3 14 2 2 11" xfId="11628" xr:uid="{00000000-0005-0000-0000-0000174C0000}"/>
    <cellStyle name="Normal 3 3 14 2 2 11 2" xfId="29159" xr:uid="{00000000-0005-0000-0000-0000184C0000}"/>
    <cellStyle name="Normal 3 3 14 2 2 12" xfId="11629" xr:uid="{00000000-0005-0000-0000-0000194C0000}"/>
    <cellStyle name="Normal 3 3 14 2 2 12 2" xfId="29160" xr:uid="{00000000-0005-0000-0000-00001A4C0000}"/>
    <cellStyle name="Normal 3 3 14 2 2 13" xfId="11630" xr:uid="{00000000-0005-0000-0000-00001B4C0000}"/>
    <cellStyle name="Normal 3 3 14 2 2 13 2" xfId="29161" xr:uid="{00000000-0005-0000-0000-00001C4C0000}"/>
    <cellStyle name="Normal 3 3 14 2 2 14" xfId="11631" xr:uid="{00000000-0005-0000-0000-00001D4C0000}"/>
    <cellStyle name="Normal 3 3 14 2 2 14 2" xfId="29162" xr:uid="{00000000-0005-0000-0000-00001E4C0000}"/>
    <cellStyle name="Normal 3 3 14 2 2 15" xfId="29157" xr:uid="{00000000-0005-0000-0000-00001F4C0000}"/>
    <cellStyle name="Normal 3 3 14 2 2 2" xfId="11632" xr:uid="{00000000-0005-0000-0000-0000204C0000}"/>
    <cellStyle name="Normal 3 3 14 2 2 2 2" xfId="29163" xr:uid="{00000000-0005-0000-0000-0000214C0000}"/>
    <cellStyle name="Normal 3 3 14 2 2 3" xfId="11633" xr:uid="{00000000-0005-0000-0000-0000224C0000}"/>
    <cellStyle name="Normal 3 3 14 2 2 3 2" xfId="29164" xr:uid="{00000000-0005-0000-0000-0000234C0000}"/>
    <cellStyle name="Normal 3 3 14 2 2 4" xfId="11634" xr:uid="{00000000-0005-0000-0000-0000244C0000}"/>
    <cellStyle name="Normal 3 3 14 2 2 4 2" xfId="29165" xr:uid="{00000000-0005-0000-0000-0000254C0000}"/>
    <cellStyle name="Normal 3 3 14 2 2 5" xfId="11635" xr:uid="{00000000-0005-0000-0000-0000264C0000}"/>
    <cellStyle name="Normal 3 3 14 2 2 5 2" xfId="29166" xr:uid="{00000000-0005-0000-0000-0000274C0000}"/>
    <cellStyle name="Normal 3 3 14 2 2 6" xfId="11636" xr:uid="{00000000-0005-0000-0000-0000284C0000}"/>
    <cellStyle name="Normal 3 3 14 2 2 6 2" xfId="29167" xr:uid="{00000000-0005-0000-0000-0000294C0000}"/>
    <cellStyle name="Normal 3 3 14 2 2 7" xfId="11637" xr:uid="{00000000-0005-0000-0000-00002A4C0000}"/>
    <cellStyle name="Normal 3 3 14 2 2 7 2" xfId="29168" xr:uid="{00000000-0005-0000-0000-00002B4C0000}"/>
    <cellStyle name="Normal 3 3 14 2 2 8" xfId="11638" xr:uid="{00000000-0005-0000-0000-00002C4C0000}"/>
    <cellStyle name="Normal 3 3 14 2 2 8 2" xfId="29169" xr:uid="{00000000-0005-0000-0000-00002D4C0000}"/>
    <cellStyle name="Normal 3 3 14 2 2 9" xfId="11639" xr:uid="{00000000-0005-0000-0000-00002E4C0000}"/>
    <cellStyle name="Normal 3 3 14 2 2 9 2" xfId="29170" xr:uid="{00000000-0005-0000-0000-00002F4C0000}"/>
    <cellStyle name="Normal 3 3 14 2 3" xfId="11640" xr:uid="{00000000-0005-0000-0000-0000304C0000}"/>
    <cellStyle name="Normal 3 3 14 2 3 2" xfId="29171" xr:uid="{00000000-0005-0000-0000-0000314C0000}"/>
    <cellStyle name="Normal 3 3 14 2 4" xfId="11641" xr:uid="{00000000-0005-0000-0000-0000324C0000}"/>
    <cellStyle name="Normal 3 3 14 2 4 2" xfId="29172" xr:uid="{00000000-0005-0000-0000-0000334C0000}"/>
    <cellStyle name="Normal 3 3 14 2 5" xfId="11642" xr:uid="{00000000-0005-0000-0000-0000344C0000}"/>
    <cellStyle name="Normal 3 3 14 2 5 2" xfId="29173" xr:uid="{00000000-0005-0000-0000-0000354C0000}"/>
    <cellStyle name="Normal 3 3 14 2 6" xfId="11643" xr:uid="{00000000-0005-0000-0000-0000364C0000}"/>
    <cellStyle name="Normal 3 3 14 2 6 2" xfId="29174" xr:uid="{00000000-0005-0000-0000-0000374C0000}"/>
    <cellStyle name="Normal 3 3 14 2 7" xfId="11644" xr:uid="{00000000-0005-0000-0000-0000384C0000}"/>
    <cellStyle name="Normal 3 3 14 2 7 2" xfId="29175" xr:uid="{00000000-0005-0000-0000-0000394C0000}"/>
    <cellStyle name="Normal 3 3 14 2 8" xfId="11645" xr:uid="{00000000-0005-0000-0000-00003A4C0000}"/>
    <cellStyle name="Normal 3 3 14 2 8 2" xfId="29176" xr:uid="{00000000-0005-0000-0000-00003B4C0000}"/>
    <cellStyle name="Normal 3 3 14 2 9" xfId="11646" xr:uid="{00000000-0005-0000-0000-00003C4C0000}"/>
    <cellStyle name="Normal 3 3 14 2 9 2" xfId="29177" xr:uid="{00000000-0005-0000-0000-00003D4C0000}"/>
    <cellStyle name="Normal 3 3 14 20" xfId="11647" xr:uid="{00000000-0005-0000-0000-00003E4C0000}"/>
    <cellStyle name="Normal 3 3 14 20 2" xfId="29178" xr:uid="{00000000-0005-0000-0000-00003F4C0000}"/>
    <cellStyle name="Normal 3 3 14 21" xfId="11648" xr:uid="{00000000-0005-0000-0000-0000404C0000}"/>
    <cellStyle name="Normal 3 3 14 21 2" xfId="29179" xr:uid="{00000000-0005-0000-0000-0000414C0000}"/>
    <cellStyle name="Normal 3 3 14 22" xfId="11649" xr:uid="{00000000-0005-0000-0000-0000424C0000}"/>
    <cellStyle name="Normal 3 3 14 22 2" xfId="29180" xr:uid="{00000000-0005-0000-0000-0000434C0000}"/>
    <cellStyle name="Normal 3 3 14 23" xfId="11650" xr:uid="{00000000-0005-0000-0000-0000444C0000}"/>
    <cellStyle name="Normal 3 3 14 23 2" xfId="29181" xr:uid="{00000000-0005-0000-0000-0000454C0000}"/>
    <cellStyle name="Normal 3 3 14 24" xfId="29126" xr:uid="{00000000-0005-0000-0000-0000464C0000}"/>
    <cellStyle name="Normal 3 3 14 3" xfId="11651" xr:uid="{00000000-0005-0000-0000-0000474C0000}"/>
    <cellStyle name="Normal 3 3 14 3 10" xfId="11652" xr:uid="{00000000-0005-0000-0000-0000484C0000}"/>
    <cellStyle name="Normal 3 3 14 3 10 2" xfId="29183" xr:uid="{00000000-0005-0000-0000-0000494C0000}"/>
    <cellStyle name="Normal 3 3 14 3 11" xfId="11653" xr:uid="{00000000-0005-0000-0000-00004A4C0000}"/>
    <cellStyle name="Normal 3 3 14 3 11 2" xfId="29184" xr:uid="{00000000-0005-0000-0000-00004B4C0000}"/>
    <cellStyle name="Normal 3 3 14 3 12" xfId="11654" xr:uid="{00000000-0005-0000-0000-00004C4C0000}"/>
    <cellStyle name="Normal 3 3 14 3 12 2" xfId="29185" xr:uid="{00000000-0005-0000-0000-00004D4C0000}"/>
    <cellStyle name="Normal 3 3 14 3 13" xfId="11655" xr:uid="{00000000-0005-0000-0000-00004E4C0000}"/>
    <cellStyle name="Normal 3 3 14 3 13 2" xfId="29186" xr:uid="{00000000-0005-0000-0000-00004F4C0000}"/>
    <cellStyle name="Normal 3 3 14 3 14" xfId="11656" xr:uid="{00000000-0005-0000-0000-0000504C0000}"/>
    <cellStyle name="Normal 3 3 14 3 14 2" xfId="29187" xr:uid="{00000000-0005-0000-0000-0000514C0000}"/>
    <cellStyle name="Normal 3 3 14 3 15" xfId="11657" xr:uid="{00000000-0005-0000-0000-0000524C0000}"/>
    <cellStyle name="Normal 3 3 14 3 15 2" xfId="29188" xr:uid="{00000000-0005-0000-0000-0000534C0000}"/>
    <cellStyle name="Normal 3 3 14 3 16" xfId="29182" xr:uid="{00000000-0005-0000-0000-0000544C0000}"/>
    <cellStyle name="Normal 3 3 14 3 2" xfId="11658" xr:uid="{00000000-0005-0000-0000-0000554C0000}"/>
    <cellStyle name="Normal 3 3 14 3 2 10" xfId="11659" xr:uid="{00000000-0005-0000-0000-0000564C0000}"/>
    <cellStyle name="Normal 3 3 14 3 2 10 2" xfId="29190" xr:uid="{00000000-0005-0000-0000-0000574C0000}"/>
    <cellStyle name="Normal 3 3 14 3 2 11" xfId="11660" xr:uid="{00000000-0005-0000-0000-0000584C0000}"/>
    <cellStyle name="Normal 3 3 14 3 2 11 2" xfId="29191" xr:uid="{00000000-0005-0000-0000-0000594C0000}"/>
    <cellStyle name="Normal 3 3 14 3 2 12" xfId="11661" xr:uid="{00000000-0005-0000-0000-00005A4C0000}"/>
    <cellStyle name="Normal 3 3 14 3 2 12 2" xfId="29192" xr:uid="{00000000-0005-0000-0000-00005B4C0000}"/>
    <cellStyle name="Normal 3 3 14 3 2 13" xfId="11662" xr:uid="{00000000-0005-0000-0000-00005C4C0000}"/>
    <cellStyle name="Normal 3 3 14 3 2 13 2" xfId="29193" xr:uid="{00000000-0005-0000-0000-00005D4C0000}"/>
    <cellStyle name="Normal 3 3 14 3 2 14" xfId="11663" xr:uid="{00000000-0005-0000-0000-00005E4C0000}"/>
    <cellStyle name="Normal 3 3 14 3 2 14 2" xfId="29194" xr:uid="{00000000-0005-0000-0000-00005F4C0000}"/>
    <cellStyle name="Normal 3 3 14 3 2 15" xfId="29189" xr:uid="{00000000-0005-0000-0000-0000604C0000}"/>
    <cellStyle name="Normal 3 3 14 3 2 2" xfId="11664" xr:uid="{00000000-0005-0000-0000-0000614C0000}"/>
    <cellStyle name="Normal 3 3 14 3 2 2 2" xfId="29195" xr:uid="{00000000-0005-0000-0000-0000624C0000}"/>
    <cellStyle name="Normal 3 3 14 3 2 3" xfId="11665" xr:uid="{00000000-0005-0000-0000-0000634C0000}"/>
    <cellStyle name="Normal 3 3 14 3 2 3 2" xfId="29196" xr:uid="{00000000-0005-0000-0000-0000644C0000}"/>
    <cellStyle name="Normal 3 3 14 3 2 4" xfId="11666" xr:uid="{00000000-0005-0000-0000-0000654C0000}"/>
    <cellStyle name="Normal 3 3 14 3 2 4 2" xfId="29197" xr:uid="{00000000-0005-0000-0000-0000664C0000}"/>
    <cellStyle name="Normal 3 3 14 3 2 5" xfId="11667" xr:uid="{00000000-0005-0000-0000-0000674C0000}"/>
    <cellStyle name="Normal 3 3 14 3 2 5 2" xfId="29198" xr:uid="{00000000-0005-0000-0000-0000684C0000}"/>
    <cellStyle name="Normal 3 3 14 3 2 6" xfId="11668" xr:uid="{00000000-0005-0000-0000-0000694C0000}"/>
    <cellStyle name="Normal 3 3 14 3 2 6 2" xfId="29199" xr:uid="{00000000-0005-0000-0000-00006A4C0000}"/>
    <cellStyle name="Normal 3 3 14 3 2 7" xfId="11669" xr:uid="{00000000-0005-0000-0000-00006B4C0000}"/>
    <cellStyle name="Normal 3 3 14 3 2 7 2" xfId="29200" xr:uid="{00000000-0005-0000-0000-00006C4C0000}"/>
    <cellStyle name="Normal 3 3 14 3 2 8" xfId="11670" xr:uid="{00000000-0005-0000-0000-00006D4C0000}"/>
    <cellStyle name="Normal 3 3 14 3 2 8 2" xfId="29201" xr:uid="{00000000-0005-0000-0000-00006E4C0000}"/>
    <cellStyle name="Normal 3 3 14 3 2 9" xfId="11671" xr:uid="{00000000-0005-0000-0000-00006F4C0000}"/>
    <cellStyle name="Normal 3 3 14 3 2 9 2" xfId="29202" xr:uid="{00000000-0005-0000-0000-0000704C0000}"/>
    <cellStyle name="Normal 3 3 14 3 3" xfId="11672" xr:uid="{00000000-0005-0000-0000-0000714C0000}"/>
    <cellStyle name="Normal 3 3 14 3 3 2" xfId="29203" xr:uid="{00000000-0005-0000-0000-0000724C0000}"/>
    <cellStyle name="Normal 3 3 14 3 4" xfId="11673" xr:uid="{00000000-0005-0000-0000-0000734C0000}"/>
    <cellStyle name="Normal 3 3 14 3 4 2" xfId="29204" xr:uid="{00000000-0005-0000-0000-0000744C0000}"/>
    <cellStyle name="Normal 3 3 14 3 5" xfId="11674" xr:uid="{00000000-0005-0000-0000-0000754C0000}"/>
    <cellStyle name="Normal 3 3 14 3 5 2" xfId="29205" xr:uid="{00000000-0005-0000-0000-0000764C0000}"/>
    <cellStyle name="Normal 3 3 14 3 6" xfId="11675" xr:uid="{00000000-0005-0000-0000-0000774C0000}"/>
    <cellStyle name="Normal 3 3 14 3 6 2" xfId="29206" xr:uid="{00000000-0005-0000-0000-0000784C0000}"/>
    <cellStyle name="Normal 3 3 14 3 7" xfId="11676" xr:uid="{00000000-0005-0000-0000-0000794C0000}"/>
    <cellStyle name="Normal 3 3 14 3 7 2" xfId="29207" xr:uid="{00000000-0005-0000-0000-00007A4C0000}"/>
    <cellStyle name="Normal 3 3 14 3 8" xfId="11677" xr:uid="{00000000-0005-0000-0000-00007B4C0000}"/>
    <cellStyle name="Normal 3 3 14 3 8 2" xfId="29208" xr:uid="{00000000-0005-0000-0000-00007C4C0000}"/>
    <cellStyle name="Normal 3 3 14 3 9" xfId="11678" xr:uid="{00000000-0005-0000-0000-00007D4C0000}"/>
    <cellStyle name="Normal 3 3 14 3 9 2" xfId="29209" xr:uid="{00000000-0005-0000-0000-00007E4C0000}"/>
    <cellStyle name="Normal 3 3 14 4" xfId="11679" xr:uid="{00000000-0005-0000-0000-00007F4C0000}"/>
    <cellStyle name="Normal 3 3 14 4 10" xfId="11680" xr:uid="{00000000-0005-0000-0000-0000804C0000}"/>
    <cellStyle name="Normal 3 3 14 4 10 2" xfId="29211" xr:uid="{00000000-0005-0000-0000-0000814C0000}"/>
    <cellStyle name="Normal 3 3 14 4 11" xfId="11681" xr:uid="{00000000-0005-0000-0000-0000824C0000}"/>
    <cellStyle name="Normal 3 3 14 4 11 2" xfId="29212" xr:uid="{00000000-0005-0000-0000-0000834C0000}"/>
    <cellStyle name="Normal 3 3 14 4 12" xfId="11682" xr:uid="{00000000-0005-0000-0000-0000844C0000}"/>
    <cellStyle name="Normal 3 3 14 4 12 2" xfId="29213" xr:uid="{00000000-0005-0000-0000-0000854C0000}"/>
    <cellStyle name="Normal 3 3 14 4 13" xfId="11683" xr:uid="{00000000-0005-0000-0000-0000864C0000}"/>
    <cellStyle name="Normal 3 3 14 4 13 2" xfId="29214" xr:uid="{00000000-0005-0000-0000-0000874C0000}"/>
    <cellStyle name="Normal 3 3 14 4 14" xfId="11684" xr:uid="{00000000-0005-0000-0000-0000884C0000}"/>
    <cellStyle name="Normal 3 3 14 4 14 2" xfId="29215" xr:uid="{00000000-0005-0000-0000-0000894C0000}"/>
    <cellStyle name="Normal 3 3 14 4 15" xfId="11685" xr:uid="{00000000-0005-0000-0000-00008A4C0000}"/>
    <cellStyle name="Normal 3 3 14 4 15 2" xfId="29216" xr:uid="{00000000-0005-0000-0000-00008B4C0000}"/>
    <cellStyle name="Normal 3 3 14 4 16" xfId="29210" xr:uid="{00000000-0005-0000-0000-00008C4C0000}"/>
    <cellStyle name="Normal 3 3 14 4 2" xfId="11686" xr:uid="{00000000-0005-0000-0000-00008D4C0000}"/>
    <cellStyle name="Normal 3 3 14 4 2 10" xfId="11687" xr:uid="{00000000-0005-0000-0000-00008E4C0000}"/>
    <cellStyle name="Normal 3 3 14 4 2 10 2" xfId="29218" xr:uid="{00000000-0005-0000-0000-00008F4C0000}"/>
    <cellStyle name="Normal 3 3 14 4 2 11" xfId="11688" xr:uid="{00000000-0005-0000-0000-0000904C0000}"/>
    <cellStyle name="Normal 3 3 14 4 2 11 2" xfId="29219" xr:uid="{00000000-0005-0000-0000-0000914C0000}"/>
    <cellStyle name="Normal 3 3 14 4 2 12" xfId="11689" xr:uid="{00000000-0005-0000-0000-0000924C0000}"/>
    <cellStyle name="Normal 3 3 14 4 2 12 2" xfId="29220" xr:uid="{00000000-0005-0000-0000-0000934C0000}"/>
    <cellStyle name="Normal 3 3 14 4 2 13" xfId="11690" xr:uid="{00000000-0005-0000-0000-0000944C0000}"/>
    <cellStyle name="Normal 3 3 14 4 2 13 2" xfId="29221" xr:uid="{00000000-0005-0000-0000-0000954C0000}"/>
    <cellStyle name="Normal 3 3 14 4 2 14" xfId="11691" xr:uid="{00000000-0005-0000-0000-0000964C0000}"/>
    <cellStyle name="Normal 3 3 14 4 2 14 2" xfId="29222" xr:uid="{00000000-0005-0000-0000-0000974C0000}"/>
    <cellStyle name="Normal 3 3 14 4 2 15" xfId="29217" xr:uid="{00000000-0005-0000-0000-0000984C0000}"/>
    <cellStyle name="Normal 3 3 14 4 2 2" xfId="11692" xr:uid="{00000000-0005-0000-0000-0000994C0000}"/>
    <cellStyle name="Normal 3 3 14 4 2 2 2" xfId="29223" xr:uid="{00000000-0005-0000-0000-00009A4C0000}"/>
    <cellStyle name="Normal 3 3 14 4 2 3" xfId="11693" xr:uid="{00000000-0005-0000-0000-00009B4C0000}"/>
    <cellStyle name="Normal 3 3 14 4 2 3 2" xfId="29224" xr:uid="{00000000-0005-0000-0000-00009C4C0000}"/>
    <cellStyle name="Normal 3 3 14 4 2 4" xfId="11694" xr:uid="{00000000-0005-0000-0000-00009D4C0000}"/>
    <cellStyle name="Normal 3 3 14 4 2 4 2" xfId="29225" xr:uid="{00000000-0005-0000-0000-00009E4C0000}"/>
    <cellStyle name="Normal 3 3 14 4 2 5" xfId="11695" xr:uid="{00000000-0005-0000-0000-00009F4C0000}"/>
    <cellStyle name="Normal 3 3 14 4 2 5 2" xfId="29226" xr:uid="{00000000-0005-0000-0000-0000A04C0000}"/>
    <cellStyle name="Normal 3 3 14 4 2 6" xfId="11696" xr:uid="{00000000-0005-0000-0000-0000A14C0000}"/>
    <cellStyle name="Normal 3 3 14 4 2 6 2" xfId="29227" xr:uid="{00000000-0005-0000-0000-0000A24C0000}"/>
    <cellStyle name="Normal 3 3 14 4 2 7" xfId="11697" xr:uid="{00000000-0005-0000-0000-0000A34C0000}"/>
    <cellStyle name="Normal 3 3 14 4 2 7 2" xfId="29228" xr:uid="{00000000-0005-0000-0000-0000A44C0000}"/>
    <cellStyle name="Normal 3 3 14 4 2 8" xfId="11698" xr:uid="{00000000-0005-0000-0000-0000A54C0000}"/>
    <cellStyle name="Normal 3 3 14 4 2 8 2" xfId="29229" xr:uid="{00000000-0005-0000-0000-0000A64C0000}"/>
    <cellStyle name="Normal 3 3 14 4 2 9" xfId="11699" xr:uid="{00000000-0005-0000-0000-0000A74C0000}"/>
    <cellStyle name="Normal 3 3 14 4 2 9 2" xfId="29230" xr:uid="{00000000-0005-0000-0000-0000A84C0000}"/>
    <cellStyle name="Normal 3 3 14 4 3" xfId="11700" xr:uid="{00000000-0005-0000-0000-0000A94C0000}"/>
    <cellStyle name="Normal 3 3 14 4 3 2" xfId="29231" xr:uid="{00000000-0005-0000-0000-0000AA4C0000}"/>
    <cellStyle name="Normal 3 3 14 4 4" xfId="11701" xr:uid="{00000000-0005-0000-0000-0000AB4C0000}"/>
    <cellStyle name="Normal 3 3 14 4 4 2" xfId="29232" xr:uid="{00000000-0005-0000-0000-0000AC4C0000}"/>
    <cellStyle name="Normal 3 3 14 4 5" xfId="11702" xr:uid="{00000000-0005-0000-0000-0000AD4C0000}"/>
    <cellStyle name="Normal 3 3 14 4 5 2" xfId="29233" xr:uid="{00000000-0005-0000-0000-0000AE4C0000}"/>
    <cellStyle name="Normal 3 3 14 4 6" xfId="11703" xr:uid="{00000000-0005-0000-0000-0000AF4C0000}"/>
    <cellStyle name="Normal 3 3 14 4 6 2" xfId="29234" xr:uid="{00000000-0005-0000-0000-0000B04C0000}"/>
    <cellStyle name="Normal 3 3 14 4 7" xfId="11704" xr:uid="{00000000-0005-0000-0000-0000B14C0000}"/>
    <cellStyle name="Normal 3 3 14 4 7 2" xfId="29235" xr:uid="{00000000-0005-0000-0000-0000B24C0000}"/>
    <cellStyle name="Normal 3 3 14 4 8" xfId="11705" xr:uid="{00000000-0005-0000-0000-0000B34C0000}"/>
    <cellStyle name="Normal 3 3 14 4 8 2" xfId="29236" xr:uid="{00000000-0005-0000-0000-0000B44C0000}"/>
    <cellStyle name="Normal 3 3 14 4 9" xfId="11706" xr:uid="{00000000-0005-0000-0000-0000B54C0000}"/>
    <cellStyle name="Normal 3 3 14 4 9 2" xfId="29237" xr:uid="{00000000-0005-0000-0000-0000B64C0000}"/>
    <cellStyle name="Normal 3 3 14 5" xfId="11707" xr:uid="{00000000-0005-0000-0000-0000B74C0000}"/>
    <cellStyle name="Normal 3 3 14 5 10" xfId="11708" xr:uid="{00000000-0005-0000-0000-0000B84C0000}"/>
    <cellStyle name="Normal 3 3 14 5 10 2" xfId="29239" xr:uid="{00000000-0005-0000-0000-0000B94C0000}"/>
    <cellStyle name="Normal 3 3 14 5 11" xfId="11709" xr:uid="{00000000-0005-0000-0000-0000BA4C0000}"/>
    <cellStyle name="Normal 3 3 14 5 11 2" xfId="29240" xr:uid="{00000000-0005-0000-0000-0000BB4C0000}"/>
    <cellStyle name="Normal 3 3 14 5 12" xfId="11710" xr:uid="{00000000-0005-0000-0000-0000BC4C0000}"/>
    <cellStyle name="Normal 3 3 14 5 12 2" xfId="29241" xr:uid="{00000000-0005-0000-0000-0000BD4C0000}"/>
    <cellStyle name="Normal 3 3 14 5 13" xfId="11711" xr:uid="{00000000-0005-0000-0000-0000BE4C0000}"/>
    <cellStyle name="Normal 3 3 14 5 13 2" xfId="29242" xr:uid="{00000000-0005-0000-0000-0000BF4C0000}"/>
    <cellStyle name="Normal 3 3 14 5 14" xfId="11712" xr:uid="{00000000-0005-0000-0000-0000C04C0000}"/>
    <cellStyle name="Normal 3 3 14 5 14 2" xfId="29243" xr:uid="{00000000-0005-0000-0000-0000C14C0000}"/>
    <cellStyle name="Normal 3 3 14 5 15" xfId="29238" xr:uid="{00000000-0005-0000-0000-0000C24C0000}"/>
    <cellStyle name="Normal 3 3 14 5 2" xfId="11713" xr:uid="{00000000-0005-0000-0000-0000C34C0000}"/>
    <cellStyle name="Normal 3 3 14 5 2 2" xfId="29244" xr:uid="{00000000-0005-0000-0000-0000C44C0000}"/>
    <cellStyle name="Normal 3 3 14 5 3" xfId="11714" xr:uid="{00000000-0005-0000-0000-0000C54C0000}"/>
    <cellStyle name="Normal 3 3 14 5 3 2" xfId="29245" xr:uid="{00000000-0005-0000-0000-0000C64C0000}"/>
    <cellStyle name="Normal 3 3 14 5 4" xfId="11715" xr:uid="{00000000-0005-0000-0000-0000C74C0000}"/>
    <cellStyle name="Normal 3 3 14 5 4 2" xfId="29246" xr:uid="{00000000-0005-0000-0000-0000C84C0000}"/>
    <cellStyle name="Normal 3 3 14 5 5" xfId="11716" xr:uid="{00000000-0005-0000-0000-0000C94C0000}"/>
    <cellStyle name="Normal 3 3 14 5 5 2" xfId="29247" xr:uid="{00000000-0005-0000-0000-0000CA4C0000}"/>
    <cellStyle name="Normal 3 3 14 5 6" xfId="11717" xr:uid="{00000000-0005-0000-0000-0000CB4C0000}"/>
    <cellStyle name="Normal 3 3 14 5 6 2" xfId="29248" xr:uid="{00000000-0005-0000-0000-0000CC4C0000}"/>
    <cellStyle name="Normal 3 3 14 5 7" xfId="11718" xr:uid="{00000000-0005-0000-0000-0000CD4C0000}"/>
    <cellStyle name="Normal 3 3 14 5 7 2" xfId="29249" xr:uid="{00000000-0005-0000-0000-0000CE4C0000}"/>
    <cellStyle name="Normal 3 3 14 5 8" xfId="11719" xr:uid="{00000000-0005-0000-0000-0000CF4C0000}"/>
    <cellStyle name="Normal 3 3 14 5 8 2" xfId="29250" xr:uid="{00000000-0005-0000-0000-0000D04C0000}"/>
    <cellStyle name="Normal 3 3 14 5 9" xfId="11720" xr:uid="{00000000-0005-0000-0000-0000D14C0000}"/>
    <cellStyle name="Normal 3 3 14 5 9 2" xfId="29251" xr:uid="{00000000-0005-0000-0000-0000D24C0000}"/>
    <cellStyle name="Normal 3 3 14 6" xfId="11721" xr:uid="{00000000-0005-0000-0000-0000D34C0000}"/>
    <cellStyle name="Normal 3 3 14 6 10" xfId="11722" xr:uid="{00000000-0005-0000-0000-0000D44C0000}"/>
    <cellStyle name="Normal 3 3 14 6 10 2" xfId="29253" xr:uid="{00000000-0005-0000-0000-0000D54C0000}"/>
    <cellStyle name="Normal 3 3 14 6 11" xfId="11723" xr:uid="{00000000-0005-0000-0000-0000D64C0000}"/>
    <cellStyle name="Normal 3 3 14 6 11 2" xfId="29254" xr:uid="{00000000-0005-0000-0000-0000D74C0000}"/>
    <cellStyle name="Normal 3 3 14 6 12" xfId="11724" xr:uid="{00000000-0005-0000-0000-0000D84C0000}"/>
    <cellStyle name="Normal 3 3 14 6 12 2" xfId="29255" xr:uid="{00000000-0005-0000-0000-0000D94C0000}"/>
    <cellStyle name="Normal 3 3 14 6 13" xfId="11725" xr:uid="{00000000-0005-0000-0000-0000DA4C0000}"/>
    <cellStyle name="Normal 3 3 14 6 13 2" xfId="29256" xr:uid="{00000000-0005-0000-0000-0000DB4C0000}"/>
    <cellStyle name="Normal 3 3 14 6 14" xfId="11726" xr:uid="{00000000-0005-0000-0000-0000DC4C0000}"/>
    <cellStyle name="Normal 3 3 14 6 14 2" xfId="29257" xr:uid="{00000000-0005-0000-0000-0000DD4C0000}"/>
    <cellStyle name="Normal 3 3 14 6 15" xfId="29252" xr:uid="{00000000-0005-0000-0000-0000DE4C0000}"/>
    <cellStyle name="Normal 3 3 14 6 2" xfId="11727" xr:uid="{00000000-0005-0000-0000-0000DF4C0000}"/>
    <cellStyle name="Normal 3 3 14 6 2 2" xfId="29258" xr:uid="{00000000-0005-0000-0000-0000E04C0000}"/>
    <cellStyle name="Normal 3 3 14 6 3" xfId="11728" xr:uid="{00000000-0005-0000-0000-0000E14C0000}"/>
    <cellStyle name="Normal 3 3 14 6 3 2" xfId="29259" xr:uid="{00000000-0005-0000-0000-0000E24C0000}"/>
    <cellStyle name="Normal 3 3 14 6 4" xfId="11729" xr:uid="{00000000-0005-0000-0000-0000E34C0000}"/>
    <cellStyle name="Normal 3 3 14 6 4 2" xfId="29260" xr:uid="{00000000-0005-0000-0000-0000E44C0000}"/>
    <cellStyle name="Normal 3 3 14 6 5" xfId="11730" xr:uid="{00000000-0005-0000-0000-0000E54C0000}"/>
    <cellStyle name="Normal 3 3 14 6 5 2" xfId="29261" xr:uid="{00000000-0005-0000-0000-0000E64C0000}"/>
    <cellStyle name="Normal 3 3 14 6 6" xfId="11731" xr:uid="{00000000-0005-0000-0000-0000E74C0000}"/>
    <cellStyle name="Normal 3 3 14 6 6 2" xfId="29262" xr:uid="{00000000-0005-0000-0000-0000E84C0000}"/>
    <cellStyle name="Normal 3 3 14 6 7" xfId="11732" xr:uid="{00000000-0005-0000-0000-0000E94C0000}"/>
    <cellStyle name="Normal 3 3 14 6 7 2" xfId="29263" xr:uid="{00000000-0005-0000-0000-0000EA4C0000}"/>
    <cellStyle name="Normal 3 3 14 6 8" xfId="11733" xr:uid="{00000000-0005-0000-0000-0000EB4C0000}"/>
    <cellStyle name="Normal 3 3 14 6 8 2" xfId="29264" xr:uid="{00000000-0005-0000-0000-0000EC4C0000}"/>
    <cellStyle name="Normal 3 3 14 6 9" xfId="11734" xr:uid="{00000000-0005-0000-0000-0000ED4C0000}"/>
    <cellStyle name="Normal 3 3 14 6 9 2" xfId="29265" xr:uid="{00000000-0005-0000-0000-0000EE4C0000}"/>
    <cellStyle name="Normal 3 3 14 7" xfId="11735" xr:uid="{00000000-0005-0000-0000-0000EF4C0000}"/>
    <cellStyle name="Normal 3 3 14 7 10" xfId="11736" xr:uid="{00000000-0005-0000-0000-0000F04C0000}"/>
    <cellStyle name="Normal 3 3 14 7 10 2" xfId="29267" xr:uid="{00000000-0005-0000-0000-0000F14C0000}"/>
    <cellStyle name="Normal 3 3 14 7 11" xfId="11737" xr:uid="{00000000-0005-0000-0000-0000F24C0000}"/>
    <cellStyle name="Normal 3 3 14 7 11 2" xfId="29268" xr:uid="{00000000-0005-0000-0000-0000F34C0000}"/>
    <cellStyle name="Normal 3 3 14 7 12" xfId="11738" xr:uid="{00000000-0005-0000-0000-0000F44C0000}"/>
    <cellStyle name="Normal 3 3 14 7 12 2" xfId="29269" xr:uid="{00000000-0005-0000-0000-0000F54C0000}"/>
    <cellStyle name="Normal 3 3 14 7 13" xfId="11739" xr:uid="{00000000-0005-0000-0000-0000F64C0000}"/>
    <cellStyle name="Normal 3 3 14 7 13 2" xfId="29270" xr:uid="{00000000-0005-0000-0000-0000F74C0000}"/>
    <cellStyle name="Normal 3 3 14 7 14" xfId="11740" xr:uid="{00000000-0005-0000-0000-0000F84C0000}"/>
    <cellStyle name="Normal 3 3 14 7 14 2" xfId="29271" xr:uid="{00000000-0005-0000-0000-0000F94C0000}"/>
    <cellStyle name="Normal 3 3 14 7 15" xfId="29266" xr:uid="{00000000-0005-0000-0000-0000FA4C0000}"/>
    <cellStyle name="Normal 3 3 14 7 2" xfId="11741" xr:uid="{00000000-0005-0000-0000-0000FB4C0000}"/>
    <cellStyle name="Normal 3 3 14 7 2 2" xfId="29272" xr:uid="{00000000-0005-0000-0000-0000FC4C0000}"/>
    <cellStyle name="Normal 3 3 14 7 3" xfId="11742" xr:uid="{00000000-0005-0000-0000-0000FD4C0000}"/>
    <cellStyle name="Normal 3 3 14 7 3 2" xfId="29273" xr:uid="{00000000-0005-0000-0000-0000FE4C0000}"/>
    <cellStyle name="Normal 3 3 14 7 4" xfId="11743" xr:uid="{00000000-0005-0000-0000-0000FF4C0000}"/>
    <cellStyle name="Normal 3 3 14 7 4 2" xfId="29274" xr:uid="{00000000-0005-0000-0000-0000004D0000}"/>
    <cellStyle name="Normal 3 3 14 7 5" xfId="11744" xr:uid="{00000000-0005-0000-0000-0000014D0000}"/>
    <cellStyle name="Normal 3 3 14 7 5 2" xfId="29275" xr:uid="{00000000-0005-0000-0000-0000024D0000}"/>
    <cellStyle name="Normal 3 3 14 7 6" xfId="11745" xr:uid="{00000000-0005-0000-0000-0000034D0000}"/>
    <cellStyle name="Normal 3 3 14 7 6 2" xfId="29276" xr:uid="{00000000-0005-0000-0000-0000044D0000}"/>
    <cellStyle name="Normal 3 3 14 7 7" xfId="11746" xr:uid="{00000000-0005-0000-0000-0000054D0000}"/>
    <cellStyle name="Normal 3 3 14 7 7 2" xfId="29277" xr:uid="{00000000-0005-0000-0000-0000064D0000}"/>
    <cellStyle name="Normal 3 3 14 7 8" xfId="11747" xr:uid="{00000000-0005-0000-0000-0000074D0000}"/>
    <cellStyle name="Normal 3 3 14 7 8 2" xfId="29278" xr:uid="{00000000-0005-0000-0000-0000084D0000}"/>
    <cellStyle name="Normal 3 3 14 7 9" xfId="11748" xr:uid="{00000000-0005-0000-0000-0000094D0000}"/>
    <cellStyle name="Normal 3 3 14 7 9 2" xfId="29279" xr:uid="{00000000-0005-0000-0000-00000A4D0000}"/>
    <cellStyle name="Normal 3 3 14 8" xfId="11749" xr:uid="{00000000-0005-0000-0000-00000B4D0000}"/>
    <cellStyle name="Normal 3 3 14 8 10" xfId="11750" xr:uid="{00000000-0005-0000-0000-00000C4D0000}"/>
    <cellStyle name="Normal 3 3 14 8 10 2" xfId="29281" xr:uid="{00000000-0005-0000-0000-00000D4D0000}"/>
    <cellStyle name="Normal 3 3 14 8 11" xfId="11751" xr:uid="{00000000-0005-0000-0000-00000E4D0000}"/>
    <cellStyle name="Normal 3 3 14 8 11 2" xfId="29282" xr:uid="{00000000-0005-0000-0000-00000F4D0000}"/>
    <cellStyle name="Normal 3 3 14 8 12" xfId="11752" xr:uid="{00000000-0005-0000-0000-0000104D0000}"/>
    <cellStyle name="Normal 3 3 14 8 12 2" xfId="29283" xr:uid="{00000000-0005-0000-0000-0000114D0000}"/>
    <cellStyle name="Normal 3 3 14 8 13" xfId="11753" xr:uid="{00000000-0005-0000-0000-0000124D0000}"/>
    <cellStyle name="Normal 3 3 14 8 13 2" xfId="29284" xr:uid="{00000000-0005-0000-0000-0000134D0000}"/>
    <cellStyle name="Normal 3 3 14 8 14" xfId="11754" xr:uid="{00000000-0005-0000-0000-0000144D0000}"/>
    <cellStyle name="Normal 3 3 14 8 14 2" xfId="29285" xr:uid="{00000000-0005-0000-0000-0000154D0000}"/>
    <cellStyle name="Normal 3 3 14 8 15" xfId="29280" xr:uid="{00000000-0005-0000-0000-0000164D0000}"/>
    <cellStyle name="Normal 3 3 14 8 2" xfId="11755" xr:uid="{00000000-0005-0000-0000-0000174D0000}"/>
    <cellStyle name="Normal 3 3 14 8 2 2" xfId="29286" xr:uid="{00000000-0005-0000-0000-0000184D0000}"/>
    <cellStyle name="Normal 3 3 14 8 3" xfId="11756" xr:uid="{00000000-0005-0000-0000-0000194D0000}"/>
    <cellStyle name="Normal 3 3 14 8 3 2" xfId="29287" xr:uid="{00000000-0005-0000-0000-00001A4D0000}"/>
    <cellStyle name="Normal 3 3 14 8 4" xfId="11757" xr:uid="{00000000-0005-0000-0000-00001B4D0000}"/>
    <cellStyle name="Normal 3 3 14 8 4 2" xfId="29288" xr:uid="{00000000-0005-0000-0000-00001C4D0000}"/>
    <cellStyle name="Normal 3 3 14 8 5" xfId="11758" xr:uid="{00000000-0005-0000-0000-00001D4D0000}"/>
    <cellStyle name="Normal 3 3 14 8 5 2" xfId="29289" xr:uid="{00000000-0005-0000-0000-00001E4D0000}"/>
    <cellStyle name="Normal 3 3 14 8 6" xfId="11759" xr:uid="{00000000-0005-0000-0000-00001F4D0000}"/>
    <cellStyle name="Normal 3 3 14 8 6 2" xfId="29290" xr:uid="{00000000-0005-0000-0000-0000204D0000}"/>
    <cellStyle name="Normal 3 3 14 8 7" xfId="11760" xr:uid="{00000000-0005-0000-0000-0000214D0000}"/>
    <cellStyle name="Normal 3 3 14 8 7 2" xfId="29291" xr:uid="{00000000-0005-0000-0000-0000224D0000}"/>
    <cellStyle name="Normal 3 3 14 8 8" xfId="11761" xr:uid="{00000000-0005-0000-0000-0000234D0000}"/>
    <cellStyle name="Normal 3 3 14 8 8 2" xfId="29292" xr:uid="{00000000-0005-0000-0000-0000244D0000}"/>
    <cellStyle name="Normal 3 3 14 8 9" xfId="11762" xr:uid="{00000000-0005-0000-0000-0000254D0000}"/>
    <cellStyle name="Normal 3 3 14 8 9 2" xfId="29293" xr:uid="{00000000-0005-0000-0000-0000264D0000}"/>
    <cellStyle name="Normal 3 3 14 9" xfId="11763" xr:uid="{00000000-0005-0000-0000-0000274D0000}"/>
    <cellStyle name="Normal 3 3 14 9 10" xfId="11764" xr:uid="{00000000-0005-0000-0000-0000284D0000}"/>
    <cellStyle name="Normal 3 3 14 9 10 2" xfId="29295" xr:uid="{00000000-0005-0000-0000-0000294D0000}"/>
    <cellStyle name="Normal 3 3 14 9 11" xfId="11765" xr:uid="{00000000-0005-0000-0000-00002A4D0000}"/>
    <cellStyle name="Normal 3 3 14 9 11 2" xfId="29296" xr:uid="{00000000-0005-0000-0000-00002B4D0000}"/>
    <cellStyle name="Normal 3 3 14 9 12" xfId="11766" xr:uid="{00000000-0005-0000-0000-00002C4D0000}"/>
    <cellStyle name="Normal 3 3 14 9 12 2" xfId="29297" xr:uid="{00000000-0005-0000-0000-00002D4D0000}"/>
    <cellStyle name="Normal 3 3 14 9 13" xfId="11767" xr:uid="{00000000-0005-0000-0000-00002E4D0000}"/>
    <cellStyle name="Normal 3 3 14 9 13 2" xfId="29298" xr:uid="{00000000-0005-0000-0000-00002F4D0000}"/>
    <cellStyle name="Normal 3 3 14 9 14" xfId="11768" xr:uid="{00000000-0005-0000-0000-0000304D0000}"/>
    <cellStyle name="Normal 3 3 14 9 14 2" xfId="29299" xr:uid="{00000000-0005-0000-0000-0000314D0000}"/>
    <cellStyle name="Normal 3 3 14 9 15" xfId="29294" xr:uid="{00000000-0005-0000-0000-0000324D0000}"/>
    <cellStyle name="Normal 3 3 14 9 2" xfId="11769" xr:uid="{00000000-0005-0000-0000-0000334D0000}"/>
    <cellStyle name="Normal 3 3 14 9 2 2" xfId="29300" xr:uid="{00000000-0005-0000-0000-0000344D0000}"/>
    <cellStyle name="Normal 3 3 14 9 3" xfId="11770" xr:uid="{00000000-0005-0000-0000-0000354D0000}"/>
    <cellStyle name="Normal 3 3 14 9 3 2" xfId="29301" xr:uid="{00000000-0005-0000-0000-0000364D0000}"/>
    <cellStyle name="Normal 3 3 14 9 4" xfId="11771" xr:uid="{00000000-0005-0000-0000-0000374D0000}"/>
    <cellStyle name="Normal 3 3 14 9 4 2" xfId="29302" xr:uid="{00000000-0005-0000-0000-0000384D0000}"/>
    <cellStyle name="Normal 3 3 14 9 5" xfId="11772" xr:uid="{00000000-0005-0000-0000-0000394D0000}"/>
    <cellStyle name="Normal 3 3 14 9 5 2" xfId="29303" xr:uid="{00000000-0005-0000-0000-00003A4D0000}"/>
    <cellStyle name="Normal 3 3 14 9 6" xfId="11773" xr:uid="{00000000-0005-0000-0000-00003B4D0000}"/>
    <cellStyle name="Normal 3 3 14 9 6 2" xfId="29304" xr:uid="{00000000-0005-0000-0000-00003C4D0000}"/>
    <cellStyle name="Normal 3 3 14 9 7" xfId="11774" xr:uid="{00000000-0005-0000-0000-00003D4D0000}"/>
    <cellStyle name="Normal 3 3 14 9 7 2" xfId="29305" xr:uid="{00000000-0005-0000-0000-00003E4D0000}"/>
    <cellStyle name="Normal 3 3 14 9 8" xfId="11775" xr:uid="{00000000-0005-0000-0000-00003F4D0000}"/>
    <cellStyle name="Normal 3 3 14 9 8 2" xfId="29306" xr:uid="{00000000-0005-0000-0000-0000404D0000}"/>
    <cellStyle name="Normal 3 3 14 9 9" xfId="11776" xr:uid="{00000000-0005-0000-0000-0000414D0000}"/>
    <cellStyle name="Normal 3 3 14 9 9 2" xfId="29307" xr:uid="{00000000-0005-0000-0000-0000424D0000}"/>
    <cellStyle name="Normal 3 3 15" xfId="11777" xr:uid="{00000000-0005-0000-0000-0000434D0000}"/>
    <cellStyle name="Normal 3 3 15 10" xfId="11778" xr:uid="{00000000-0005-0000-0000-0000444D0000}"/>
    <cellStyle name="Normal 3 3 15 10 10" xfId="11779" xr:uid="{00000000-0005-0000-0000-0000454D0000}"/>
    <cellStyle name="Normal 3 3 15 10 10 2" xfId="29310" xr:uid="{00000000-0005-0000-0000-0000464D0000}"/>
    <cellStyle name="Normal 3 3 15 10 11" xfId="11780" xr:uid="{00000000-0005-0000-0000-0000474D0000}"/>
    <cellStyle name="Normal 3 3 15 10 11 2" xfId="29311" xr:uid="{00000000-0005-0000-0000-0000484D0000}"/>
    <cellStyle name="Normal 3 3 15 10 12" xfId="11781" xr:uid="{00000000-0005-0000-0000-0000494D0000}"/>
    <cellStyle name="Normal 3 3 15 10 12 2" xfId="29312" xr:uid="{00000000-0005-0000-0000-00004A4D0000}"/>
    <cellStyle name="Normal 3 3 15 10 13" xfId="11782" xr:uid="{00000000-0005-0000-0000-00004B4D0000}"/>
    <cellStyle name="Normal 3 3 15 10 13 2" xfId="29313" xr:uid="{00000000-0005-0000-0000-00004C4D0000}"/>
    <cellStyle name="Normal 3 3 15 10 14" xfId="11783" xr:uid="{00000000-0005-0000-0000-00004D4D0000}"/>
    <cellStyle name="Normal 3 3 15 10 14 2" xfId="29314" xr:uid="{00000000-0005-0000-0000-00004E4D0000}"/>
    <cellStyle name="Normal 3 3 15 10 15" xfId="29309" xr:uid="{00000000-0005-0000-0000-00004F4D0000}"/>
    <cellStyle name="Normal 3 3 15 10 2" xfId="11784" xr:uid="{00000000-0005-0000-0000-0000504D0000}"/>
    <cellStyle name="Normal 3 3 15 10 2 2" xfId="29315" xr:uid="{00000000-0005-0000-0000-0000514D0000}"/>
    <cellStyle name="Normal 3 3 15 10 3" xfId="11785" xr:uid="{00000000-0005-0000-0000-0000524D0000}"/>
    <cellStyle name="Normal 3 3 15 10 3 2" xfId="29316" xr:uid="{00000000-0005-0000-0000-0000534D0000}"/>
    <cellStyle name="Normal 3 3 15 10 4" xfId="11786" xr:uid="{00000000-0005-0000-0000-0000544D0000}"/>
    <cellStyle name="Normal 3 3 15 10 4 2" xfId="29317" xr:uid="{00000000-0005-0000-0000-0000554D0000}"/>
    <cellStyle name="Normal 3 3 15 10 5" xfId="11787" xr:uid="{00000000-0005-0000-0000-0000564D0000}"/>
    <cellStyle name="Normal 3 3 15 10 5 2" xfId="29318" xr:uid="{00000000-0005-0000-0000-0000574D0000}"/>
    <cellStyle name="Normal 3 3 15 10 6" xfId="11788" xr:uid="{00000000-0005-0000-0000-0000584D0000}"/>
    <cellStyle name="Normal 3 3 15 10 6 2" xfId="29319" xr:uid="{00000000-0005-0000-0000-0000594D0000}"/>
    <cellStyle name="Normal 3 3 15 10 7" xfId="11789" xr:uid="{00000000-0005-0000-0000-00005A4D0000}"/>
    <cellStyle name="Normal 3 3 15 10 7 2" xfId="29320" xr:uid="{00000000-0005-0000-0000-00005B4D0000}"/>
    <cellStyle name="Normal 3 3 15 10 8" xfId="11790" xr:uid="{00000000-0005-0000-0000-00005C4D0000}"/>
    <cellStyle name="Normal 3 3 15 10 8 2" xfId="29321" xr:uid="{00000000-0005-0000-0000-00005D4D0000}"/>
    <cellStyle name="Normal 3 3 15 10 9" xfId="11791" xr:uid="{00000000-0005-0000-0000-00005E4D0000}"/>
    <cellStyle name="Normal 3 3 15 10 9 2" xfId="29322" xr:uid="{00000000-0005-0000-0000-00005F4D0000}"/>
    <cellStyle name="Normal 3 3 15 11" xfId="11792" xr:uid="{00000000-0005-0000-0000-0000604D0000}"/>
    <cellStyle name="Normal 3 3 15 11 2" xfId="29323" xr:uid="{00000000-0005-0000-0000-0000614D0000}"/>
    <cellStyle name="Normal 3 3 15 12" xfId="11793" xr:uid="{00000000-0005-0000-0000-0000624D0000}"/>
    <cellStyle name="Normal 3 3 15 12 2" xfId="29324" xr:uid="{00000000-0005-0000-0000-0000634D0000}"/>
    <cellStyle name="Normal 3 3 15 13" xfId="11794" xr:uid="{00000000-0005-0000-0000-0000644D0000}"/>
    <cellStyle name="Normal 3 3 15 13 2" xfId="29325" xr:uid="{00000000-0005-0000-0000-0000654D0000}"/>
    <cellStyle name="Normal 3 3 15 14" xfId="11795" xr:uid="{00000000-0005-0000-0000-0000664D0000}"/>
    <cellStyle name="Normal 3 3 15 14 2" xfId="29326" xr:uid="{00000000-0005-0000-0000-0000674D0000}"/>
    <cellStyle name="Normal 3 3 15 15" xfId="11796" xr:uid="{00000000-0005-0000-0000-0000684D0000}"/>
    <cellStyle name="Normal 3 3 15 15 2" xfId="29327" xr:uid="{00000000-0005-0000-0000-0000694D0000}"/>
    <cellStyle name="Normal 3 3 15 16" xfId="11797" xr:uid="{00000000-0005-0000-0000-00006A4D0000}"/>
    <cellStyle name="Normal 3 3 15 16 2" xfId="29328" xr:uid="{00000000-0005-0000-0000-00006B4D0000}"/>
    <cellStyle name="Normal 3 3 15 17" xfId="11798" xr:uid="{00000000-0005-0000-0000-00006C4D0000}"/>
    <cellStyle name="Normal 3 3 15 17 2" xfId="29329" xr:uid="{00000000-0005-0000-0000-00006D4D0000}"/>
    <cellStyle name="Normal 3 3 15 18" xfId="11799" xr:uid="{00000000-0005-0000-0000-00006E4D0000}"/>
    <cellStyle name="Normal 3 3 15 18 2" xfId="29330" xr:uid="{00000000-0005-0000-0000-00006F4D0000}"/>
    <cellStyle name="Normal 3 3 15 19" xfId="11800" xr:uid="{00000000-0005-0000-0000-0000704D0000}"/>
    <cellStyle name="Normal 3 3 15 19 2" xfId="29331" xr:uid="{00000000-0005-0000-0000-0000714D0000}"/>
    <cellStyle name="Normal 3 3 15 2" xfId="11801" xr:uid="{00000000-0005-0000-0000-0000724D0000}"/>
    <cellStyle name="Normal 3 3 15 2 10" xfId="11802" xr:uid="{00000000-0005-0000-0000-0000734D0000}"/>
    <cellStyle name="Normal 3 3 15 2 10 2" xfId="29333" xr:uid="{00000000-0005-0000-0000-0000744D0000}"/>
    <cellStyle name="Normal 3 3 15 2 11" xfId="11803" xr:uid="{00000000-0005-0000-0000-0000754D0000}"/>
    <cellStyle name="Normal 3 3 15 2 11 2" xfId="29334" xr:uid="{00000000-0005-0000-0000-0000764D0000}"/>
    <cellStyle name="Normal 3 3 15 2 12" xfId="11804" xr:uid="{00000000-0005-0000-0000-0000774D0000}"/>
    <cellStyle name="Normal 3 3 15 2 12 2" xfId="29335" xr:uid="{00000000-0005-0000-0000-0000784D0000}"/>
    <cellStyle name="Normal 3 3 15 2 13" xfId="11805" xr:uid="{00000000-0005-0000-0000-0000794D0000}"/>
    <cellStyle name="Normal 3 3 15 2 13 2" xfId="29336" xr:uid="{00000000-0005-0000-0000-00007A4D0000}"/>
    <cellStyle name="Normal 3 3 15 2 14" xfId="11806" xr:uid="{00000000-0005-0000-0000-00007B4D0000}"/>
    <cellStyle name="Normal 3 3 15 2 14 2" xfId="29337" xr:uid="{00000000-0005-0000-0000-00007C4D0000}"/>
    <cellStyle name="Normal 3 3 15 2 15" xfId="11807" xr:uid="{00000000-0005-0000-0000-00007D4D0000}"/>
    <cellStyle name="Normal 3 3 15 2 15 2" xfId="29338" xr:uid="{00000000-0005-0000-0000-00007E4D0000}"/>
    <cellStyle name="Normal 3 3 15 2 16" xfId="29332" xr:uid="{00000000-0005-0000-0000-00007F4D0000}"/>
    <cellStyle name="Normal 3 3 15 2 2" xfId="11808" xr:uid="{00000000-0005-0000-0000-0000804D0000}"/>
    <cellStyle name="Normal 3 3 15 2 2 10" xfId="11809" xr:uid="{00000000-0005-0000-0000-0000814D0000}"/>
    <cellStyle name="Normal 3 3 15 2 2 10 2" xfId="29340" xr:uid="{00000000-0005-0000-0000-0000824D0000}"/>
    <cellStyle name="Normal 3 3 15 2 2 11" xfId="11810" xr:uid="{00000000-0005-0000-0000-0000834D0000}"/>
    <cellStyle name="Normal 3 3 15 2 2 11 2" xfId="29341" xr:uid="{00000000-0005-0000-0000-0000844D0000}"/>
    <cellStyle name="Normal 3 3 15 2 2 12" xfId="11811" xr:uid="{00000000-0005-0000-0000-0000854D0000}"/>
    <cellStyle name="Normal 3 3 15 2 2 12 2" xfId="29342" xr:uid="{00000000-0005-0000-0000-0000864D0000}"/>
    <cellStyle name="Normal 3 3 15 2 2 13" xfId="11812" xr:uid="{00000000-0005-0000-0000-0000874D0000}"/>
    <cellStyle name="Normal 3 3 15 2 2 13 2" xfId="29343" xr:uid="{00000000-0005-0000-0000-0000884D0000}"/>
    <cellStyle name="Normal 3 3 15 2 2 14" xfId="11813" xr:uid="{00000000-0005-0000-0000-0000894D0000}"/>
    <cellStyle name="Normal 3 3 15 2 2 14 2" xfId="29344" xr:uid="{00000000-0005-0000-0000-00008A4D0000}"/>
    <cellStyle name="Normal 3 3 15 2 2 15" xfId="29339" xr:uid="{00000000-0005-0000-0000-00008B4D0000}"/>
    <cellStyle name="Normal 3 3 15 2 2 2" xfId="11814" xr:uid="{00000000-0005-0000-0000-00008C4D0000}"/>
    <cellStyle name="Normal 3 3 15 2 2 2 2" xfId="29345" xr:uid="{00000000-0005-0000-0000-00008D4D0000}"/>
    <cellStyle name="Normal 3 3 15 2 2 3" xfId="11815" xr:uid="{00000000-0005-0000-0000-00008E4D0000}"/>
    <cellStyle name="Normal 3 3 15 2 2 3 2" xfId="29346" xr:uid="{00000000-0005-0000-0000-00008F4D0000}"/>
    <cellStyle name="Normal 3 3 15 2 2 4" xfId="11816" xr:uid="{00000000-0005-0000-0000-0000904D0000}"/>
    <cellStyle name="Normal 3 3 15 2 2 4 2" xfId="29347" xr:uid="{00000000-0005-0000-0000-0000914D0000}"/>
    <cellStyle name="Normal 3 3 15 2 2 5" xfId="11817" xr:uid="{00000000-0005-0000-0000-0000924D0000}"/>
    <cellStyle name="Normal 3 3 15 2 2 5 2" xfId="29348" xr:uid="{00000000-0005-0000-0000-0000934D0000}"/>
    <cellStyle name="Normal 3 3 15 2 2 6" xfId="11818" xr:uid="{00000000-0005-0000-0000-0000944D0000}"/>
    <cellStyle name="Normal 3 3 15 2 2 6 2" xfId="29349" xr:uid="{00000000-0005-0000-0000-0000954D0000}"/>
    <cellStyle name="Normal 3 3 15 2 2 7" xfId="11819" xr:uid="{00000000-0005-0000-0000-0000964D0000}"/>
    <cellStyle name="Normal 3 3 15 2 2 7 2" xfId="29350" xr:uid="{00000000-0005-0000-0000-0000974D0000}"/>
    <cellStyle name="Normal 3 3 15 2 2 8" xfId="11820" xr:uid="{00000000-0005-0000-0000-0000984D0000}"/>
    <cellStyle name="Normal 3 3 15 2 2 8 2" xfId="29351" xr:uid="{00000000-0005-0000-0000-0000994D0000}"/>
    <cellStyle name="Normal 3 3 15 2 2 9" xfId="11821" xr:uid="{00000000-0005-0000-0000-00009A4D0000}"/>
    <cellStyle name="Normal 3 3 15 2 2 9 2" xfId="29352" xr:uid="{00000000-0005-0000-0000-00009B4D0000}"/>
    <cellStyle name="Normal 3 3 15 2 3" xfId="11822" xr:uid="{00000000-0005-0000-0000-00009C4D0000}"/>
    <cellStyle name="Normal 3 3 15 2 3 2" xfId="29353" xr:uid="{00000000-0005-0000-0000-00009D4D0000}"/>
    <cellStyle name="Normal 3 3 15 2 4" xfId="11823" xr:uid="{00000000-0005-0000-0000-00009E4D0000}"/>
    <cellStyle name="Normal 3 3 15 2 4 2" xfId="29354" xr:uid="{00000000-0005-0000-0000-00009F4D0000}"/>
    <cellStyle name="Normal 3 3 15 2 5" xfId="11824" xr:uid="{00000000-0005-0000-0000-0000A04D0000}"/>
    <cellStyle name="Normal 3 3 15 2 5 2" xfId="29355" xr:uid="{00000000-0005-0000-0000-0000A14D0000}"/>
    <cellStyle name="Normal 3 3 15 2 6" xfId="11825" xr:uid="{00000000-0005-0000-0000-0000A24D0000}"/>
    <cellStyle name="Normal 3 3 15 2 6 2" xfId="29356" xr:uid="{00000000-0005-0000-0000-0000A34D0000}"/>
    <cellStyle name="Normal 3 3 15 2 7" xfId="11826" xr:uid="{00000000-0005-0000-0000-0000A44D0000}"/>
    <cellStyle name="Normal 3 3 15 2 7 2" xfId="29357" xr:uid="{00000000-0005-0000-0000-0000A54D0000}"/>
    <cellStyle name="Normal 3 3 15 2 8" xfId="11827" xr:uid="{00000000-0005-0000-0000-0000A64D0000}"/>
    <cellStyle name="Normal 3 3 15 2 8 2" xfId="29358" xr:uid="{00000000-0005-0000-0000-0000A74D0000}"/>
    <cellStyle name="Normal 3 3 15 2 9" xfId="11828" xr:uid="{00000000-0005-0000-0000-0000A84D0000}"/>
    <cellStyle name="Normal 3 3 15 2 9 2" xfId="29359" xr:uid="{00000000-0005-0000-0000-0000A94D0000}"/>
    <cellStyle name="Normal 3 3 15 20" xfId="11829" xr:uid="{00000000-0005-0000-0000-0000AA4D0000}"/>
    <cellStyle name="Normal 3 3 15 20 2" xfId="29360" xr:uid="{00000000-0005-0000-0000-0000AB4D0000}"/>
    <cellStyle name="Normal 3 3 15 21" xfId="11830" xr:uid="{00000000-0005-0000-0000-0000AC4D0000}"/>
    <cellStyle name="Normal 3 3 15 21 2" xfId="29361" xr:uid="{00000000-0005-0000-0000-0000AD4D0000}"/>
    <cellStyle name="Normal 3 3 15 22" xfId="11831" xr:uid="{00000000-0005-0000-0000-0000AE4D0000}"/>
    <cellStyle name="Normal 3 3 15 22 2" xfId="29362" xr:uid="{00000000-0005-0000-0000-0000AF4D0000}"/>
    <cellStyle name="Normal 3 3 15 23" xfId="11832" xr:uid="{00000000-0005-0000-0000-0000B04D0000}"/>
    <cellStyle name="Normal 3 3 15 23 2" xfId="29363" xr:uid="{00000000-0005-0000-0000-0000B14D0000}"/>
    <cellStyle name="Normal 3 3 15 24" xfId="29308" xr:uid="{00000000-0005-0000-0000-0000B24D0000}"/>
    <cellStyle name="Normal 3 3 15 3" xfId="11833" xr:uid="{00000000-0005-0000-0000-0000B34D0000}"/>
    <cellStyle name="Normal 3 3 15 3 10" xfId="11834" xr:uid="{00000000-0005-0000-0000-0000B44D0000}"/>
    <cellStyle name="Normal 3 3 15 3 10 2" xfId="29365" xr:uid="{00000000-0005-0000-0000-0000B54D0000}"/>
    <cellStyle name="Normal 3 3 15 3 11" xfId="11835" xr:uid="{00000000-0005-0000-0000-0000B64D0000}"/>
    <cellStyle name="Normal 3 3 15 3 11 2" xfId="29366" xr:uid="{00000000-0005-0000-0000-0000B74D0000}"/>
    <cellStyle name="Normal 3 3 15 3 12" xfId="11836" xr:uid="{00000000-0005-0000-0000-0000B84D0000}"/>
    <cellStyle name="Normal 3 3 15 3 12 2" xfId="29367" xr:uid="{00000000-0005-0000-0000-0000B94D0000}"/>
    <cellStyle name="Normal 3 3 15 3 13" xfId="11837" xr:uid="{00000000-0005-0000-0000-0000BA4D0000}"/>
    <cellStyle name="Normal 3 3 15 3 13 2" xfId="29368" xr:uid="{00000000-0005-0000-0000-0000BB4D0000}"/>
    <cellStyle name="Normal 3 3 15 3 14" xfId="11838" xr:uid="{00000000-0005-0000-0000-0000BC4D0000}"/>
    <cellStyle name="Normal 3 3 15 3 14 2" xfId="29369" xr:uid="{00000000-0005-0000-0000-0000BD4D0000}"/>
    <cellStyle name="Normal 3 3 15 3 15" xfId="11839" xr:uid="{00000000-0005-0000-0000-0000BE4D0000}"/>
    <cellStyle name="Normal 3 3 15 3 15 2" xfId="29370" xr:uid="{00000000-0005-0000-0000-0000BF4D0000}"/>
    <cellStyle name="Normal 3 3 15 3 16" xfId="29364" xr:uid="{00000000-0005-0000-0000-0000C04D0000}"/>
    <cellStyle name="Normal 3 3 15 3 2" xfId="11840" xr:uid="{00000000-0005-0000-0000-0000C14D0000}"/>
    <cellStyle name="Normal 3 3 15 3 2 10" xfId="11841" xr:uid="{00000000-0005-0000-0000-0000C24D0000}"/>
    <cellStyle name="Normal 3 3 15 3 2 10 2" xfId="29372" xr:uid="{00000000-0005-0000-0000-0000C34D0000}"/>
    <cellStyle name="Normal 3 3 15 3 2 11" xfId="11842" xr:uid="{00000000-0005-0000-0000-0000C44D0000}"/>
    <cellStyle name="Normal 3 3 15 3 2 11 2" xfId="29373" xr:uid="{00000000-0005-0000-0000-0000C54D0000}"/>
    <cellStyle name="Normal 3 3 15 3 2 12" xfId="11843" xr:uid="{00000000-0005-0000-0000-0000C64D0000}"/>
    <cellStyle name="Normal 3 3 15 3 2 12 2" xfId="29374" xr:uid="{00000000-0005-0000-0000-0000C74D0000}"/>
    <cellStyle name="Normal 3 3 15 3 2 13" xfId="11844" xr:uid="{00000000-0005-0000-0000-0000C84D0000}"/>
    <cellStyle name="Normal 3 3 15 3 2 13 2" xfId="29375" xr:uid="{00000000-0005-0000-0000-0000C94D0000}"/>
    <cellStyle name="Normal 3 3 15 3 2 14" xfId="11845" xr:uid="{00000000-0005-0000-0000-0000CA4D0000}"/>
    <cellStyle name="Normal 3 3 15 3 2 14 2" xfId="29376" xr:uid="{00000000-0005-0000-0000-0000CB4D0000}"/>
    <cellStyle name="Normal 3 3 15 3 2 15" xfId="29371" xr:uid="{00000000-0005-0000-0000-0000CC4D0000}"/>
    <cellStyle name="Normal 3 3 15 3 2 2" xfId="11846" xr:uid="{00000000-0005-0000-0000-0000CD4D0000}"/>
    <cellStyle name="Normal 3 3 15 3 2 2 2" xfId="29377" xr:uid="{00000000-0005-0000-0000-0000CE4D0000}"/>
    <cellStyle name="Normal 3 3 15 3 2 3" xfId="11847" xr:uid="{00000000-0005-0000-0000-0000CF4D0000}"/>
    <cellStyle name="Normal 3 3 15 3 2 3 2" xfId="29378" xr:uid="{00000000-0005-0000-0000-0000D04D0000}"/>
    <cellStyle name="Normal 3 3 15 3 2 4" xfId="11848" xr:uid="{00000000-0005-0000-0000-0000D14D0000}"/>
    <cellStyle name="Normal 3 3 15 3 2 4 2" xfId="29379" xr:uid="{00000000-0005-0000-0000-0000D24D0000}"/>
    <cellStyle name="Normal 3 3 15 3 2 5" xfId="11849" xr:uid="{00000000-0005-0000-0000-0000D34D0000}"/>
    <cellStyle name="Normal 3 3 15 3 2 5 2" xfId="29380" xr:uid="{00000000-0005-0000-0000-0000D44D0000}"/>
    <cellStyle name="Normal 3 3 15 3 2 6" xfId="11850" xr:uid="{00000000-0005-0000-0000-0000D54D0000}"/>
    <cellStyle name="Normal 3 3 15 3 2 6 2" xfId="29381" xr:uid="{00000000-0005-0000-0000-0000D64D0000}"/>
    <cellStyle name="Normal 3 3 15 3 2 7" xfId="11851" xr:uid="{00000000-0005-0000-0000-0000D74D0000}"/>
    <cellStyle name="Normal 3 3 15 3 2 7 2" xfId="29382" xr:uid="{00000000-0005-0000-0000-0000D84D0000}"/>
    <cellStyle name="Normal 3 3 15 3 2 8" xfId="11852" xr:uid="{00000000-0005-0000-0000-0000D94D0000}"/>
    <cellStyle name="Normal 3 3 15 3 2 8 2" xfId="29383" xr:uid="{00000000-0005-0000-0000-0000DA4D0000}"/>
    <cellStyle name="Normal 3 3 15 3 2 9" xfId="11853" xr:uid="{00000000-0005-0000-0000-0000DB4D0000}"/>
    <cellStyle name="Normal 3 3 15 3 2 9 2" xfId="29384" xr:uid="{00000000-0005-0000-0000-0000DC4D0000}"/>
    <cellStyle name="Normal 3 3 15 3 3" xfId="11854" xr:uid="{00000000-0005-0000-0000-0000DD4D0000}"/>
    <cellStyle name="Normal 3 3 15 3 3 2" xfId="29385" xr:uid="{00000000-0005-0000-0000-0000DE4D0000}"/>
    <cellStyle name="Normal 3 3 15 3 4" xfId="11855" xr:uid="{00000000-0005-0000-0000-0000DF4D0000}"/>
    <cellStyle name="Normal 3 3 15 3 4 2" xfId="29386" xr:uid="{00000000-0005-0000-0000-0000E04D0000}"/>
    <cellStyle name="Normal 3 3 15 3 5" xfId="11856" xr:uid="{00000000-0005-0000-0000-0000E14D0000}"/>
    <cellStyle name="Normal 3 3 15 3 5 2" xfId="29387" xr:uid="{00000000-0005-0000-0000-0000E24D0000}"/>
    <cellStyle name="Normal 3 3 15 3 6" xfId="11857" xr:uid="{00000000-0005-0000-0000-0000E34D0000}"/>
    <cellStyle name="Normal 3 3 15 3 6 2" xfId="29388" xr:uid="{00000000-0005-0000-0000-0000E44D0000}"/>
    <cellStyle name="Normal 3 3 15 3 7" xfId="11858" xr:uid="{00000000-0005-0000-0000-0000E54D0000}"/>
    <cellStyle name="Normal 3 3 15 3 7 2" xfId="29389" xr:uid="{00000000-0005-0000-0000-0000E64D0000}"/>
    <cellStyle name="Normal 3 3 15 3 8" xfId="11859" xr:uid="{00000000-0005-0000-0000-0000E74D0000}"/>
    <cellStyle name="Normal 3 3 15 3 8 2" xfId="29390" xr:uid="{00000000-0005-0000-0000-0000E84D0000}"/>
    <cellStyle name="Normal 3 3 15 3 9" xfId="11860" xr:uid="{00000000-0005-0000-0000-0000E94D0000}"/>
    <cellStyle name="Normal 3 3 15 3 9 2" xfId="29391" xr:uid="{00000000-0005-0000-0000-0000EA4D0000}"/>
    <cellStyle name="Normal 3 3 15 4" xfId="11861" xr:uid="{00000000-0005-0000-0000-0000EB4D0000}"/>
    <cellStyle name="Normal 3 3 15 4 10" xfId="11862" xr:uid="{00000000-0005-0000-0000-0000EC4D0000}"/>
    <cellStyle name="Normal 3 3 15 4 10 2" xfId="29393" xr:uid="{00000000-0005-0000-0000-0000ED4D0000}"/>
    <cellStyle name="Normal 3 3 15 4 11" xfId="11863" xr:uid="{00000000-0005-0000-0000-0000EE4D0000}"/>
    <cellStyle name="Normal 3 3 15 4 11 2" xfId="29394" xr:uid="{00000000-0005-0000-0000-0000EF4D0000}"/>
    <cellStyle name="Normal 3 3 15 4 12" xfId="11864" xr:uid="{00000000-0005-0000-0000-0000F04D0000}"/>
    <cellStyle name="Normal 3 3 15 4 12 2" xfId="29395" xr:uid="{00000000-0005-0000-0000-0000F14D0000}"/>
    <cellStyle name="Normal 3 3 15 4 13" xfId="11865" xr:uid="{00000000-0005-0000-0000-0000F24D0000}"/>
    <cellStyle name="Normal 3 3 15 4 13 2" xfId="29396" xr:uid="{00000000-0005-0000-0000-0000F34D0000}"/>
    <cellStyle name="Normal 3 3 15 4 14" xfId="11866" xr:uid="{00000000-0005-0000-0000-0000F44D0000}"/>
    <cellStyle name="Normal 3 3 15 4 14 2" xfId="29397" xr:uid="{00000000-0005-0000-0000-0000F54D0000}"/>
    <cellStyle name="Normal 3 3 15 4 15" xfId="11867" xr:uid="{00000000-0005-0000-0000-0000F64D0000}"/>
    <cellStyle name="Normal 3 3 15 4 15 2" xfId="29398" xr:uid="{00000000-0005-0000-0000-0000F74D0000}"/>
    <cellStyle name="Normal 3 3 15 4 16" xfId="29392" xr:uid="{00000000-0005-0000-0000-0000F84D0000}"/>
    <cellStyle name="Normal 3 3 15 4 2" xfId="11868" xr:uid="{00000000-0005-0000-0000-0000F94D0000}"/>
    <cellStyle name="Normal 3 3 15 4 2 10" xfId="11869" xr:uid="{00000000-0005-0000-0000-0000FA4D0000}"/>
    <cellStyle name="Normal 3 3 15 4 2 10 2" xfId="29400" xr:uid="{00000000-0005-0000-0000-0000FB4D0000}"/>
    <cellStyle name="Normal 3 3 15 4 2 11" xfId="11870" xr:uid="{00000000-0005-0000-0000-0000FC4D0000}"/>
    <cellStyle name="Normal 3 3 15 4 2 11 2" xfId="29401" xr:uid="{00000000-0005-0000-0000-0000FD4D0000}"/>
    <cellStyle name="Normal 3 3 15 4 2 12" xfId="11871" xr:uid="{00000000-0005-0000-0000-0000FE4D0000}"/>
    <cellStyle name="Normal 3 3 15 4 2 12 2" xfId="29402" xr:uid="{00000000-0005-0000-0000-0000FF4D0000}"/>
    <cellStyle name="Normal 3 3 15 4 2 13" xfId="11872" xr:uid="{00000000-0005-0000-0000-0000004E0000}"/>
    <cellStyle name="Normal 3 3 15 4 2 13 2" xfId="29403" xr:uid="{00000000-0005-0000-0000-0000014E0000}"/>
    <cellStyle name="Normal 3 3 15 4 2 14" xfId="11873" xr:uid="{00000000-0005-0000-0000-0000024E0000}"/>
    <cellStyle name="Normal 3 3 15 4 2 14 2" xfId="29404" xr:uid="{00000000-0005-0000-0000-0000034E0000}"/>
    <cellStyle name="Normal 3 3 15 4 2 15" xfId="29399" xr:uid="{00000000-0005-0000-0000-0000044E0000}"/>
    <cellStyle name="Normal 3 3 15 4 2 2" xfId="11874" xr:uid="{00000000-0005-0000-0000-0000054E0000}"/>
    <cellStyle name="Normal 3 3 15 4 2 2 2" xfId="29405" xr:uid="{00000000-0005-0000-0000-0000064E0000}"/>
    <cellStyle name="Normal 3 3 15 4 2 3" xfId="11875" xr:uid="{00000000-0005-0000-0000-0000074E0000}"/>
    <cellStyle name="Normal 3 3 15 4 2 3 2" xfId="29406" xr:uid="{00000000-0005-0000-0000-0000084E0000}"/>
    <cellStyle name="Normal 3 3 15 4 2 4" xfId="11876" xr:uid="{00000000-0005-0000-0000-0000094E0000}"/>
    <cellStyle name="Normal 3 3 15 4 2 4 2" xfId="29407" xr:uid="{00000000-0005-0000-0000-00000A4E0000}"/>
    <cellStyle name="Normal 3 3 15 4 2 5" xfId="11877" xr:uid="{00000000-0005-0000-0000-00000B4E0000}"/>
    <cellStyle name="Normal 3 3 15 4 2 5 2" xfId="29408" xr:uid="{00000000-0005-0000-0000-00000C4E0000}"/>
    <cellStyle name="Normal 3 3 15 4 2 6" xfId="11878" xr:uid="{00000000-0005-0000-0000-00000D4E0000}"/>
    <cellStyle name="Normal 3 3 15 4 2 6 2" xfId="29409" xr:uid="{00000000-0005-0000-0000-00000E4E0000}"/>
    <cellStyle name="Normal 3 3 15 4 2 7" xfId="11879" xr:uid="{00000000-0005-0000-0000-00000F4E0000}"/>
    <cellStyle name="Normal 3 3 15 4 2 7 2" xfId="29410" xr:uid="{00000000-0005-0000-0000-0000104E0000}"/>
    <cellStyle name="Normal 3 3 15 4 2 8" xfId="11880" xr:uid="{00000000-0005-0000-0000-0000114E0000}"/>
    <cellStyle name="Normal 3 3 15 4 2 8 2" xfId="29411" xr:uid="{00000000-0005-0000-0000-0000124E0000}"/>
    <cellStyle name="Normal 3 3 15 4 2 9" xfId="11881" xr:uid="{00000000-0005-0000-0000-0000134E0000}"/>
    <cellStyle name="Normal 3 3 15 4 2 9 2" xfId="29412" xr:uid="{00000000-0005-0000-0000-0000144E0000}"/>
    <cellStyle name="Normal 3 3 15 4 3" xfId="11882" xr:uid="{00000000-0005-0000-0000-0000154E0000}"/>
    <cellStyle name="Normal 3 3 15 4 3 2" xfId="29413" xr:uid="{00000000-0005-0000-0000-0000164E0000}"/>
    <cellStyle name="Normal 3 3 15 4 4" xfId="11883" xr:uid="{00000000-0005-0000-0000-0000174E0000}"/>
    <cellStyle name="Normal 3 3 15 4 4 2" xfId="29414" xr:uid="{00000000-0005-0000-0000-0000184E0000}"/>
    <cellStyle name="Normal 3 3 15 4 5" xfId="11884" xr:uid="{00000000-0005-0000-0000-0000194E0000}"/>
    <cellStyle name="Normal 3 3 15 4 5 2" xfId="29415" xr:uid="{00000000-0005-0000-0000-00001A4E0000}"/>
    <cellStyle name="Normal 3 3 15 4 6" xfId="11885" xr:uid="{00000000-0005-0000-0000-00001B4E0000}"/>
    <cellStyle name="Normal 3 3 15 4 6 2" xfId="29416" xr:uid="{00000000-0005-0000-0000-00001C4E0000}"/>
    <cellStyle name="Normal 3 3 15 4 7" xfId="11886" xr:uid="{00000000-0005-0000-0000-00001D4E0000}"/>
    <cellStyle name="Normal 3 3 15 4 7 2" xfId="29417" xr:uid="{00000000-0005-0000-0000-00001E4E0000}"/>
    <cellStyle name="Normal 3 3 15 4 8" xfId="11887" xr:uid="{00000000-0005-0000-0000-00001F4E0000}"/>
    <cellStyle name="Normal 3 3 15 4 8 2" xfId="29418" xr:uid="{00000000-0005-0000-0000-0000204E0000}"/>
    <cellStyle name="Normal 3 3 15 4 9" xfId="11888" xr:uid="{00000000-0005-0000-0000-0000214E0000}"/>
    <cellStyle name="Normal 3 3 15 4 9 2" xfId="29419" xr:uid="{00000000-0005-0000-0000-0000224E0000}"/>
    <cellStyle name="Normal 3 3 15 5" xfId="11889" xr:uid="{00000000-0005-0000-0000-0000234E0000}"/>
    <cellStyle name="Normal 3 3 15 5 10" xfId="11890" xr:uid="{00000000-0005-0000-0000-0000244E0000}"/>
    <cellStyle name="Normal 3 3 15 5 10 2" xfId="29421" xr:uid="{00000000-0005-0000-0000-0000254E0000}"/>
    <cellStyle name="Normal 3 3 15 5 11" xfId="11891" xr:uid="{00000000-0005-0000-0000-0000264E0000}"/>
    <cellStyle name="Normal 3 3 15 5 11 2" xfId="29422" xr:uid="{00000000-0005-0000-0000-0000274E0000}"/>
    <cellStyle name="Normal 3 3 15 5 12" xfId="11892" xr:uid="{00000000-0005-0000-0000-0000284E0000}"/>
    <cellStyle name="Normal 3 3 15 5 12 2" xfId="29423" xr:uid="{00000000-0005-0000-0000-0000294E0000}"/>
    <cellStyle name="Normal 3 3 15 5 13" xfId="11893" xr:uid="{00000000-0005-0000-0000-00002A4E0000}"/>
    <cellStyle name="Normal 3 3 15 5 13 2" xfId="29424" xr:uid="{00000000-0005-0000-0000-00002B4E0000}"/>
    <cellStyle name="Normal 3 3 15 5 14" xfId="11894" xr:uid="{00000000-0005-0000-0000-00002C4E0000}"/>
    <cellStyle name="Normal 3 3 15 5 14 2" xfId="29425" xr:uid="{00000000-0005-0000-0000-00002D4E0000}"/>
    <cellStyle name="Normal 3 3 15 5 15" xfId="29420" xr:uid="{00000000-0005-0000-0000-00002E4E0000}"/>
    <cellStyle name="Normal 3 3 15 5 2" xfId="11895" xr:uid="{00000000-0005-0000-0000-00002F4E0000}"/>
    <cellStyle name="Normal 3 3 15 5 2 2" xfId="29426" xr:uid="{00000000-0005-0000-0000-0000304E0000}"/>
    <cellStyle name="Normal 3 3 15 5 3" xfId="11896" xr:uid="{00000000-0005-0000-0000-0000314E0000}"/>
    <cellStyle name="Normal 3 3 15 5 3 2" xfId="29427" xr:uid="{00000000-0005-0000-0000-0000324E0000}"/>
    <cellStyle name="Normal 3 3 15 5 4" xfId="11897" xr:uid="{00000000-0005-0000-0000-0000334E0000}"/>
    <cellStyle name="Normal 3 3 15 5 4 2" xfId="29428" xr:uid="{00000000-0005-0000-0000-0000344E0000}"/>
    <cellStyle name="Normal 3 3 15 5 5" xfId="11898" xr:uid="{00000000-0005-0000-0000-0000354E0000}"/>
    <cellStyle name="Normal 3 3 15 5 5 2" xfId="29429" xr:uid="{00000000-0005-0000-0000-0000364E0000}"/>
    <cellStyle name="Normal 3 3 15 5 6" xfId="11899" xr:uid="{00000000-0005-0000-0000-0000374E0000}"/>
    <cellStyle name="Normal 3 3 15 5 6 2" xfId="29430" xr:uid="{00000000-0005-0000-0000-0000384E0000}"/>
    <cellStyle name="Normal 3 3 15 5 7" xfId="11900" xr:uid="{00000000-0005-0000-0000-0000394E0000}"/>
    <cellStyle name="Normal 3 3 15 5 7 2" xfId="29431" xr:uid="{00000000-0005-0000-0000-00003A4E0000}"/>
    <cellStyle name="Normal 3 3 15 5 8" xfId="11901" xr:uid="{00000000-0005-0000-0000-00003B4E0000}"/>
    <cellStyle name="Normal 3 3 15 5 8 2" xfId="29432" xr:uid="{00000000-0005-0000-0000-00003C4E0000}"/>
    <cellStyle name="Normal 3 3 15 5 9" xfId="11902" xr:uid="{00000000-0005-0000-0000-00003D4E0000}"/>
    <cellStyle name="Normal 3 3 15 5 9 2" xfId="29433" xr:uid="{00000000-0005-0000-0000-00003E4E0000}"/>
    <cellStyle name="Normal 3 3 15 6" xfId="11903" xr:uid="{00000000-0005-0000-0000-00003F4E0000}"/>
    <cellStyle name="Normal 3 3 15 6 10" xfId="11904" xr:uid="{00000000-0005-0000-0000-0000404E0000}"/>
    <cellStyle name="Normal 3 3 15 6 10 2" xfId="29435" xr:uid="{00000000-0005-0000-0000-0000414E0000}"/>
    <cellStyle name="Normal 3 3 15 6 11" xfId="11905" xr:uid="{00000000-0005-0000-0000-0000424E0000}"/>
    <cellStyle name="Normal 3 3 15 6 11 2" xfId="29436" xr:uid="{00000000-0005-0000-0000-0000434E0000}"/>
    <cellStyle name="Normal 3 3 15 6 12" xfId="11906" xr:uid="{00000000-0005-0000-0000-0000444E0000}"/>
    <cellStyle name="Normal 3 3 15 6 12 2" xfId="29437" xr:uid="{00000000-0005-0000-0000-0000454E0000}"/>
    <cellStyle name="Normal 3 3 15 6 13" xfId="11907" xr:uid="{00000000-0005-0000-0000-0000464E0000}"/>
    <cellStyle name="Normal 3 3 15 6 13 2" xfId="29438" xr:uid="{00000000-0005-0000-0000-0000474E0000}"/>
    <cellStyle name="Normal 3 3 15 6 14" xfId="11908" xr:uid="{00000000-0005-0000-0000-0000484E0000}"/>
    <cellStyle name="Normal 3 3 15 6 14 2" xfId="29439" xr:uid="{00000000-0005-0000-0000-0000494E0000}"/>
    <cellStyle name="Normal 3 3 15 6 15" xfId="29434" xr:uid="{00000000-0005-0000-0000-00004A4E0000}"/>
    <cellStyle name="Normal 3 3 15 6 2" xfId="11909" xr:uid="{00000000-0005-0000-0000-00004B4E0000}"/>
    <cellStyle name="Normal 3 3 15 6 2 2" xfId="29440" xr:uid="{00000000-0005-0000-0000-00004C4E0000}"/>
    <cellStyle name="Normal 3 3 15 6 3" xfId="11910" xr:uid="{00000000-0005-0000-0000-00004D4E0000}"/>
    <cellStyle name="Normal 3 3 15 6 3 2" xfId="29441" xr:uid="{00000000-0005-0000-0000-00004E4E0000}"/>
    <cellStyle name="Normal 3 3 15 6 4" xfId="11911" xr:uid="{00000000-0005-0000-0000-00004F4E0000}"/>
    <cellStyle name="Normal 3 3 15 6 4 2" xfId="29442" xr:uid="{00000000-0005-0000-0000-0000504E0000}"/>
    <cellStyle name="Normal 3 3 15 6 5" xfId="11912" xr:uid="{00000000-0005-0000-0000-0000514E0000}"/>
    <cellStyle name="Normal 3 3 15 6 5 2" xfId="29443" xr:uid="{00000000-0005-0000-0000-0000524E0000}"/>
    <cellStyle name="Normal 3 3 15 6 6" xfId="11913" xr:uid="{00000000-0005-0000-0000-0000534E0000}"/>
    <cellStyle name="Normal 3 3 15 6 6 2" xfId="29444" xr:uid="{00000000-0005-0000-0000-0000544E0000}"/>
    <cellStyle name="Normal 3 3 15 6 7" xfId="11914" xr:uid="{00000000-0005-0000-0000-0000554E0000}"/>
    <cellStyle name="Normal 3 3 15 6 7 2" xfId="29445" xr:uid="{00000000-0005-0000-0000-0000564E0000}"/>
    <cellStyle name="Normal 3 3 15 6 8" xfId="11915" xr:uid="{00000000-0005-0000-0000-0000574E0000}"/>
    <cellStyle name="Normal 3 3 15 6 8 2" xfId="29446" xr:uid="{00000000-0005-0000-0000-0000584E0000}"/>
    <cellStyle name="Normal 3 3 15 6 9" xfId="11916" xr:uid="{00000000-0005-0000-0000-0000594E0000}"/>
    <cellStyle name="Normal 3 3 15 6 9 2" xfId="29447" xr:uid="{00000000-0005-0000-0000-00005A4E0000}"/>
    <cellStyle name="Normal 3 3 15 7" xfId="11917" xr:uid="{00000000-0005-0000-0000-00005B4E0000}"/>
    <cellStyle name="Normal 3 3 15 7 10" xfId="11918" xr:uid="{00000000-0005-0000-0000-00005C4E0000}"/>
    <cellStyle name="Normal 3 3 15 7 10 2" xfId="29449" xr:uid="{00000000-0005-0000-0000-00005D4E0000}"/>
    <cellStyle name="Normal 3 3 15 7 11" xfId="11919" xr:uid="{00000000-0005-0000-0000-00005E4E0000}"/>
    <cellStyle name="Normal 3 3 15 7 11 2" xfId="29450" xr:uid="{00000000-0005-0000-0000-00005F4E0000}"/>
    <cellStyle name="Normal 3 3 15 7 12" xfId="11920" xr:uid="{00000000-0005-0000-0000-0000604E0000}"/>
    <cellStyle name="Normal 3 3 15 7 12 2" xfId="29451" xr:uid="{00000000-0005-0000-0000-0000614E0000}"/>
    <cellStyle name="Normal 3 3 15 7 13" xfId="11921" xr:uid="{00000000-0005-0000-0000-0000624E0000}"/>
    <cellStyle name="Normal 3 3 15 7 13 2" xfId="29452" xr:uid="{00000000-0005-0000-0000-0000634E0000}"/>
    <cellStyle name="Normal 3 3 15 7 14" xfId="11922" xr:uid="{00000000-0005-0000-0000-0000644E0000}"/>
    <cellStyle name="Normal 3 3 15 7 14 2" xfId="29453" xr:uid="{00000000-0005-0000-0000-0000654E0000}"/>
    <cellStyle name="Normal 3 3 15 7 15" xfId="29448" xr:uid="{00000000-0005-0000-0000-0000664E0000}"/>
    <cellStyle name="Normal 3 3 15 7 2" xfId="11923" xr:uid="{00000000-0005-0000-0000-0000674E0000}"/>
    <cellStyle name="Normal 3 3 15 7 2 2" xfId="29454" xr:uid="{00000000-0005-0000-0000-0000684E0000}"/>
    <cellStyle name="Normal 3 3 15 7 3" xfId="11924" xr:uid="{00000000-0005-0000-0000-0000694E0000}"/>
    <cellStyle name="Normal 3 3 15 7 3 2" xfId="29455" xr:uid="{00000000-0005-0000-0000-00006A4E0000}"/>
    <cellStyle name="Normal 3 3 15 7 4" xfId="11925" xr:uid="{00000000-0005-0000-0000-00006B4E0000}"/>
    <cellStyle name="Normal 3 3 15 7 4 2" xfId="29456" xr:uid="{00000000-0005-0000-0000-00006C4E0000}"/>
    <cellStyle name="Normal 3 3 15 7 5" xfId="11926" xr:uid="{00000000-0005-0000-0000-00006D4E0000}"/>
    <cellStyle name="Normal 3 3 15 7 5 2" xfId="29457" xr:uid="{00000000-0005-0000-0000-00006E4E0000}"/>
    <cellStyle name="Normal 3 3 15 7 6" xfId="11927" xr:uid="{00000000-0005-0000-0000-00006F4E0000}"/>
    <cellStyle name="Normal 3 3 15 7 6 2" xfId="29458" xr:uid="{00000000-0005-0000-0000-0000704E0000}"/>
    <cellStyle name="Normal 3 3 15 7 7" xfId="11928" xr:uid="{00000000-0005-0000-0000-0000714E0000}"/>
    <cellStyle name="Normal 3 3 15 7 7 2" xfId="29459" xr:uid="{00000000-0005-0000-0000-0000724E0000}"/>
    <cellStyle name="Normal 3 3 15 7 8" xfId="11929" xr:uid="{00000000-0005-0000-0000-0000734E0000}"/>
    <cellStyle name="Normal 3 3 15 7 8 2" xfId="29460" xr:uid="{00000000-0005-0000-0000-0000744E0000}"/>
    <cellStyle name="Normal 3 3 15 7 9" xfId="11930" xr:uid="{00000000-0005-0000-0000-0000754E0000}"/>
    <cellStyle name="Normal 3 3 15 7 9 2" xfId="29461" xr:uid="{00000000-0005-0000-0000-0000764E0000}"/>
    <cellStyle name="Normal 3 3 15 8" xfId="11931" xr:uid="{00000000-0005-0000-0000-0000774E0000}"/>
    <cellStyle name="Normal 3 3 15 8 10" xfId="11932" xr:uid="{00000000-0005-0000-0000-0000784E0000}"/>
    <cellStyle name="Normal 3 3 15 8 10 2" xfId="29463" xr:uid="{00000000-0005-0000-0000-0000794E0000}"/>
    <cellStyle name="Normal 3 3 15 8 11" xfId="11933" xr:uid="{00000000-0005-0000-0000-00007A4E0000}"/>
    <cellStyle name="Normal 3 3 15 8 11 2" xfId="29464" xr:uid="{00000000-0005-0000-0000-00007B4E0000}"/>
    <cellStyle name="Normal 3 3 15 8 12" xfId="11934" xr:uid="{00000000-0005-0000-0000-00007C4E0000}"/>
    <cellStyle name="Normal 3 3 15 8 12 2" xfId="29465" xr:uid="{00000000-0005-0000-0000-00007D4E0000}"/>
    <cellStyle name="Normal 3 3 15 8 13" xfId="11935" xr:uid="{00000000-0005-0000-0000-00007E4E0000}"/>
    <cellStyle name="Normal 3 3 15 8 13 2" xfId="29466" xr:uid="{00000000-0005-0000-0000-00007F4E0000}"/>
    <cellStyle name="Normal 3 3 15 8 14" xfId="11936" xr:uid="{00000000-0005-0000-0000-0000804E0000}"/>
    <cellStyle name="Normal 3 3 15 8 14 2" xfId="29467" xr:uid="{00000000-0005-0000-0000-0000814E0000}"/>
    <cellStyle name="Normal 3 3 15 8 15" xfId="29462" xr:uid="{00000000-0005-0000-0000-0000824E0000}"/>
    <cellStyle name="Normal 3 3 15 8 2" xfId="11937" xr:uid="{00000000-0005-0000-0000-0000834E0000}"/>
    <cellStyle name="Normal 3 3 15 8 2 2" xfId="29468" xr:uid="{00000000-0005-0000-0000-0000844E0000}"/>
    <cellStyle name="Normal 3 3 15 8 3" xfId="11938" xr:uid="{00000000-0005-0000-0000-0000854E0000}"/>
    <cellStyle name="Normal 3 3 15 8 3 2" xfId="29469" xr:uid="{00000000-0005-0000-0000-0000864E0000}"/>
    <cellStyle name="Normal 3 3 15 8 4" xfId="11939" xr:uid="{00000000-0005-0000-0000-0000874E0000}"/>
    <cellStyle name="Normal 3 3 15 8 4 2" xfId="29470" xr:uid="{00000000-0005-0000-0000-0000884E0000}"/>
    <cellStyle name="Normal 3 3 15 8 5" xfId="11940" xr:uid="{00000000-0005-0000-0000-0000894E0000}"/>
    <cellStyle name="Normal 3 3 15 8 5 2" xfId="29471" xr:uid="{00000000-0005-0000-0000-00008A4E0000}"/>
    <cellStyle name="Normal 3 3 15 8 6" xfId="11941" xr:uid="{00000000-0005-0000-0000-00008B4E0000}"/>
    <cellStyle name="Normal 3 3 15 8 6 2" xfId="29472" xr:uid="{00000000-0005-0000-0000-00008C4E0000}"/>
    <cellStyle name="Normal 3 3 15 8 7" xfId="11942" xr:uid="{00000000-0005-0000-0000-00008D4E0000}"/>
    <cellStyle name="Normal 3 3 15 8 7 2" xfId="29473" xr:uid="{00000000-0005-0000-0000-00008E4E0000}"/>
    <cellStyle name="Normal 3 3 15 8 8" xfId="11943" xr:uid="{00000000-0005-0000-0000-00008F4E0000}"/>
    <cellStyle name="Normal 3 3 15 8 8 2" xfId="29474" xr:uid="{00000000-0005-0000-0000-0000904E0000}"/>
    <cellStyle name="Normal 3 3 15 8 9" xfId="11944" xr:uid="{00000000-0005-0000-0000-0000914E0000}"/>
    <cellStyle name="Normal 3 3 15 8 9 2" xfId="29475" xr:uid="{00000000-0005-0000-0000-0000924E0000}"/>
    <cellStyle name="Normal 3 3 15 9" xfId="11945" xr:uid="{00000000-0005-0000-0000-0000934E0000}"/>
    <cellStyle name="Normal 3 3 15 9 10" xfId="11946" xr:uid="{00000000-0005-0000-0000-0000944E0000}"/>
    <cellStyle name="Normal 3 3 15 9 10 2" xfId="29477" xr:uid="{00000000-0005-0000-0000-0000954E0000}"/>
    <cellStyle name="Normal 3 3 15 9 11" xfId="11947" xr:uid="{00000000-0005-0000-0000-0000964E0000}"/>
    <cellStyle name="Normal 3 3 15 9 11 2" xfId="29478" xr:uid="{00000000-0005-0000-0000-0000974E0000}"/>
    <cellStyle name="Normal 3 3 15 9 12" xfId="11948" xr:uid="{00000000-0005-0000-0000-0000984E0000}"/>
    <cellStyle name="Normal 3 3 15 9 12 2" xfId="29479" xr:uid="{00000000-0005-0000-0000-0000994E0000}"/>
    <cellStyle name="Normal 3 3 15 9 13" xfId="11949" xr:uid="{00000000-0005-0000-0000-00009A4E0000}"/>
    <cellStyle name="Normal 3 3 15 9 13 2" xfId="29480" xr:uid="{00000000-0005-0000-0000-00009B4E0000}"/>
    <cellStyle name="Normal 3 3 15 9 14" xfId="11950" xr:uid="{00000000-0005-0000-0000-00009C4E0000}"/>
    <cellStyle name="Normal 3 3 15 9 14 2" xfId="29481" xr:uid="{00000000-0005-0000-0000-00009D4E0000}"/>
    <cellStyle name="Normal 3 3 15 9 15" xfId="29476" xr:uid="{00000000-0005-0000-0000-00009E4E0000}"/>
    <cellStyle name="Normal 3 3 15 9 2" xfId="11951" xr:uid="{00000000-0005-0000-0000-00009F4E0000}"/>
    <cellStyle name="Normal 3 3 15 9 2 2" xfId="29482" xr:uid="{00000000-0005-0000-0000-0000A04E0000}"/>
    <cellStyle name="Normal 3 3 15 9 3" xfId="11952" xr:uid="{00000000-0005-0000-0000-0000A14E0000}"/>
    <cellStyle name="Normal 3 3 15 9 3 2" xfId="29483" xr:uid="{00000000-0005-0000-0000-0000A24E0000}"/>
    <cellStyle name="Normal 3 3 15 9 4" xfId="11953" xr:uid="{00000000-0005-0000-0000-0000A34E0000}"/>
    <cellStyle name="Normal 3 3 15 9 4 2" xfId="29484" xr:uid="{00000000-0005-0000-0000-0000A44E0000}"/>
    <cellStyle name="Normal 3 3 15 9 5" xfId="11954" xr:uid="{00000000-0005-0000-0000-0000A54E0000}"/>
    <cellStyle name="Normal 3 3 15 9 5 2" xfId="29485" xr:uid="{00000000-0005-0000-0000-0000A64E0000}"/>
    <cellStyle name="Normal 3 3 15 9 6" xfId="11955" xr:uid="{00000000-0005-0000-0000-0000A74E0000}"/>
    <cellStyle name="Normal 3 3 15 9 6 2" xfId="29486" xr:uid="{00000000-0005-0000-0000-0000A84E0000}"/>
    <cellStyle name="Normal 3 3 15 9 7" xfId="11956" xr:uid="{00000000-0005-0000-0000-0000A94E0000}"/>
    <cellStyle name="Normal 3 3 15 9 7 2" xfId="29487" xr:uid="{00000000-0005-0000-0000-0000AA4E0000}"/>
    <cellStyle name="Normal 3 3 15 9 8" xfId="11957" xr:uid="{00000000-0005-0000-0000-0000AB4E0000}"/>
    <cellStyle name="Normal 3 3 15 9 8 2" xfId="29488" xr:uid="{00000000-0005-0000-0000-0000AC4E0000}"/>
    <cellStyle name="Normal 3 3 15 9 9" xfId="11958" xr:uid="{00000000-0005-0000-0000-0000AD4E0000}"/>
    <cellStyle name="Normal 3 3 15 9 9 2" xfId="29489" xr:uid="{00000000-0005-0000-0000-0000AE4E0000}"/>
    <cellStyle name="Normal 3 3 16" xfId="11959" xr:uid="{00000000-0005-0000-0000-0000AF4E0000}"/>
    <cellStyle name="Normal 3 3 16 10" xfId="11960" xr:uid="{00000000-0005-0000-0000-0000B04E0000}"/>
    <cellStyle name="Normal 3 3 16 10 10" xfId="11961" xr:uid="{00000000-0005-0000-0000-0000B14E0000}"/>
    <cellStyle name="Normal 3 3 16 10 10 2" xfId="29492" xr:uid="{00000000-0005-0000-0000-0000B24E0000}"/>
    <cellStyle name="Normal 3 3 16 10 11" xfId="11962" xr:uid="{00000000-0005-0000-0000-0000B34E0000}"/>
    <cellStyle name="Normal 3 3 16 10 11 2" xfId="29493" xr:uid="{00000000-0005-0000-0000-0000B44E0000}"/>
    <cellStyle name="Normal 3 3 16 10 12" xfId="11963" xr:uid="{00000000-0005-0000-0000-0000B54E0000}"/>
    <cellStyle name="Normal 3 3 16 10 12 2" xfId="29494" xr:uid="{00000000-0005-0000-0000-0000B64E0000}"/>
    <cellStyle name="Normal 3 3 16 10 13" xfId="11964" xr:uid="{00000000-0005-0000-0000-0000B74E0000}"/>
    <cellStyle name="Normal 3 3 16 10 13 2" xfId="29495" xr:uid="{00000000-0005-0000-0000-0000B84E0000}"/>
    <cellStyle name="Normal 3 3 16 10 14" xfId="11965" xr:uid="{00000000-0005-0000-0000-0000B94E0000}"/>
    <cellStyle name="Normal 3 3 16 10 14 2" xfId="29496" xr:uid="{00000000-0005-0000-0000-0000BA4E0000}"/>
    <cellStyle name="Normal 3 3 16 10 15" xfId="29491" xr:uid="{00000000-0005-0000-0000-0000BB4E0000}"/>
    <cellStyle name="Normal 3 3 16 10 2" xfId="11966" xr:uid="{00000000-0005-0000-0000-0000BC4E0000}"/>
    <cellStyle name="Normal 3 3 16 10 2 2" xfId="29497" xr:uid="{00000000-0005-0000-0000-0000BD4E0000}"/>
    <cellStyle name="Normal 3 3 16 10 3" xfId="11967" xr:uid="{00000000-0005-0000-0000-0000BE4E0000}"/>
    <cellStyle name="Normal 3 3 16 10 3 2" xfId="29498" xr:uid="{00000000-0005-0000-0000-0000BF4E0000}"/>
    <cellStyle name="Normal 3 3 16 10 4" xfId="11968" xr:uid="{00000000-0005-0000-0000-0000C04E0000}"/>
    <cellStyle name="Normal 3 3 16 10 4 2" xfId="29499" xr:uid="{00000000-0005-0000-0000-0000C14E0000}"/>
    <cellStyle name="Normal 3 3 16 10 5" xfId="11969" xr:uid="{00000000-0005-0000-0000-0000C24E0000}"/>
    <cellStyle name="Normal 3 3 16 10 5 2" xfId="29500" xr:uid="{00000000-0005-0000-0000-0000C34E0000}"/>
    <cellStyle name="Normal 3 3 16 10 6" xfId="11970" xr:uid="{00000000-0005-0000-0000-0000C44E0000}"/>
    <cellStyle name="Normal 3 3 16 10 6 2" xfId="29501" xr:uid="{00000000-0005-0000-0000-0000C54E0000}"/>
    <cellStyle name="Normal 3 3 16 10 7" xfId="11971" xr:uid="{00000000-0005-0000-0000-0000C64E0000}"/>
    <cellStyle name="Normal 3 3 16 10 7 2" xfId="29502" xr:uid="{00000000-0005-0000-0000-0000C74E0000}"/>
    <cellStyle name="Normal 3 3 16 10 8" xfId="11972" xr:uid="{00000000-0005-0000-0000-0000C84E0000}"/>
    <cellStyle name="Normal 3 3 16 10 8 2" xfId="29503" xr:uid="{00000000-0005-0000-0000-0000C94E0000}"/>
    <cellStyle name="Normal 3 3 16 10 9" xfId="11973" xr:uid="{00000000-0005-0000-0000-0000CA4E0000}"/>
    <cellStyle name="Normal 3 3 16 10 9 2" xfId="29504" xr:uid="{00000000-0005-0000-0000-0000CB4E0000}"/>
    <cellStyle name="Normal 3 3 16 11" xfId="11974" xr:uid="{00000000-0005-0000-0000-0000CC4E0000}"/>
    <cellStyle name="Normal 3 3 16 11 2" xfId="29505" xr:uid="{00000000-0005-0000-0000-0000CD4E0000}"/>
    <cellStyle name="Normal 3 3 16 12" xfId="11975" xr:uid="{00000000-0005-0000-0000-0000CE4E0000}"/>
    <cellStyle name="Normal 3 3 16 12 2" xfId="29506" xr:uid="{00000000-0005-0000-0000-0000CF4E0000}"/>
    <cellStyle name="Normal 3 3 16 13" xfId="11976" xr:uid="{00000000-0005-0000-0000-0000D04E0000}"/>
    <cellStyle name="Normal 3 3 16 13 2" xfId="29507" xr:uid="{00000000-0005-0000-0000-0000D14E0000}"/>
    <cellStyle name="Normal 3 3 16 14" xfId="11977" xr:uid="{00000000-0005-0000-0000-0000D24E0000}"/>
    <cellStyle name="Normal 3 3 16 14 2" xfId="29508" xr:uid="{00000000-0005-0000-0000-0000D34E0000}"/>
    <cellStyle name="Normal 3 3 16 15" xfId="11978" xr:uid="{00000000-0005-0000-0000-0000D44E0000}"/>
    <cellStyle name="Normal 3 3 16 15 2" xfId="29509" xr:uid="{00000000-0005-0000-0000-0000D54E0000}"/>
    <cellStyle name="Normal 3 3 16 16" xfId="11979" xr:uid="{00000000-0005-0000-0000-0000D64E0000}"/>
    <cellStyle name="Normal 3 3 16 16 2" xfId="29510" xr:uid="{00000000-0005-0000-0000-0000D74E0000}"/>
    <cellStyle name="Normal 3 3 16 17" xfId="11980" xr:uid="{00000000-0005-0000-0000-0000D84E0000}"/>
    <cellStyle name="Normal 3 3 16 17 2" xfId="29511" xr:uid="{00000000-0005-0000-0000-0000D94E0000}"/>
    <cellStyle name="Normal 3 3 16 18" xfId="11981" xr:uid="{00000000-0005-0000-0000-0000DA4E0000}"/>
    <cellStyle name="Normal 3 3 16 18 2" xfId="29512" xr:uid="{00000000-0005-0000-0000-0000DB4E0000}"/>
    <cellStyle name="Normal 3 3 16 19" xfId="11982" xr:uid="{00000000-0005-0000-0000-0000DC4E0000}"/>
    <cellStyle name="Normal 3 3 16 19 2" xfId="29513" xr:uid="{00000000-0005-0000-0000-0000DD4E0000}"/>
    <cellStyle name="Normal 3 3 16 2" xfId="11983" xr:uid="{00000000-0005-0000-0000-0000DE4E0000}"/>
    <cellStyle name="Normal 3 3 16 2 10" xfId="11984" xr:uid="{00000000-0005-0000-0000-0000DF4E0000}"/>
    <cellStyle name="Normal 3 3 16 2 10 2" xfId="29515" xr:uid="{00000000-0005-0000-0000-0000E04E0000}"/>
    <cellStyle name="Normal 3 3 16 2 11" xfId="11985" xr:uid="{00000000-0005-0000-0000-0000E14E0000}"/>
    <cellStyle name="Normal 3 3 16 2 11 2" xfId="29516" xr:uid="{00000000-0005-0000-0000-0000E24E0000}"/>
    <cellStyle name="Normal 3 3 16 2 12" xfId="11986" xr:uid="{00000000-0005-0000-0000-0000E34E0000}"/>
    <cellStyle name="Normal 3 3 16 2 12 2" xfId="29517" xr:uid="{00000000-0005-0000-0000-0000E44E0000}"/>
    <cellStyle name="Normal 3 3 16 2 13" xfId="11987" xr:uid="{00000000-0005-0000-0000-0000E54E0000}"/>
    <cellStyle name="Normal 3 3 16 2 13 2" xfId="29518" xr:uid="{00000000-0005-0000-0000-0000E64E0000}"/>
    <cellStyle name="Normal 3 3 16 2 14" xfId="11988" xr:uid="{00000000-0005-0000-0000-0000E74E0000}"/>
    <cellStyle name="Normal 3 3 16 2 14 2" xfId="29519" xr:uid="{00000000-0005-0000-0000-0000E84E0000}"/>
    <cellStyle name="Normal 3 3 16 2 15" xfId="11989" xr:uid="{00000000-0005-0000-0000-0000E94E0000}"/>
    <cellStyle name="Normal 3 3 16 2 15 2" xfId="29520" xr:uid="{00000000-0005-0000-0000-0000EA4E0000}"/>
    <cellStyle name="Normal 3 3 16 2 16" xfId="29514" xr:uid="{00000000-0005-0000-0000-0000EB4E0000}"/>
    <cellStyle name="Normal 3 3 16 2 2" xfId="11990" xr:uid="{00000000-0005-0000-0000-0000EC4E0000}"/>
    <cellStyle name="Normal 3 3 16 2 2 10" xfId="11991" xr:uid="{00000000-0005-0000-0000-0000ED4E0000}"/>
    <cellStyle name="Normal 3 3 16 2 2 10 2" xfId="29522" xr:uid="{00000000-0005-0000-0000-0000EE4E0000}"/>
    <cellStyle name="Normal 3 3 16 2 2 11" xfId="11992" xr:uid="{00000000-0005-0000-0000-0000EF4E0000}"/>
    <cellStyle name="Normal 3 3 16 2 2 11 2" xfId="29523" xr:uid="{00000000-0005-0000-0000-0000F04E0000}"/>
    <cellStyle name="Normal 3 3 16 2 2 12" xfId="11993" xr:uid="{00000000-0005-0000-0000-0000F14E0000}"/>
    <cellStyle name="Normal 3 3 16 2 2 12 2" xfId="29524" xr:uid="{00000000-0005-0000-0000-0000F24E0000}"/>
    <cellStyle name="Normal 3 3 16 2 2 13" xfId="11994" xr:uid="{00000000-0005-0000-0000-0000F34E0000}"/>
    <cellStyle name="Normal 3 3 16 2 2 13 2" xfId="29525" xr:uid="{00000000-0005-0000-0000-0000F44E0000}"/>
    <cellStyle name="Normal 3 3 16 2 2 14" xfId="11995" xr:uid="{00000000-0005-0000-0000-0000F54E0000}"/>
    <cellStyle name="Normal 3 3 16 2 2 14 2" xfId="29526" xr:uid="{00000000-0005-0000-0000-0000F64E0000}"/>
    <cellStyle name="Normal 3 3 16 2 2 15" xfId="29521" xr:uid="{00000000-0005-0000-0000-0000F74E0000}"/>
    <cellStyle name="Normal 3 3 16 2 2 2" xfId="11996" xr:uid="{00000000-0005-0000-0000-0000F84E0000}"/>
    <cellStyle name="Normal 3 3 16 2 2 2 2" xfId="29527" xr:uid="{00000000-0005-0000-0000-0000F94E0000}"/>
    <cellStyle name="Normal 3 3 16 2 2 3" xfId="11997" xr:uid="{00000000-0005-0000-0000-0000FA4E0000}"/>
    <cellStyle name="Normal 3 3 16 2 2 3 2" xfId="29528" xr:uid="{00000000-0005-0000-0000-0000FB4E0000}"/>
    <cellStyle name="Normal 3 3 16 2 2 4" xfId="11998" xr:uid="{00000000-0005-0000-0000-0000FC4E0000}"/>
    <cellStyle name="Normal 3 3 16 2 2 4 2" xfId="29529" xr:uid="{00000000-0005-0000-0000-0000FD4E0000}"/>
    <cellStyle name="Normal 3 3 16 2 2 5" xfId="11999" xr:uid="{00000000-0005-0000-0000-0000FE4E0000}"/>
    <cellStyle name="Normal 3 3 16 2 2 5 2" xfId="29530" xr:uid="{00000000-0005-0000-0000-0000FF4E0000}"/>
    <cellStyle name="Normal 3 3 16 2 2 6" xfId="12000" xr:uid="{00000000-0005-0000-0000-0000004F0000}"/>
    <cellStyle name="Normal 3 3 16 2 2 6 2" xfId="29531" xr:uid="{00000000-0005-0000-0000-0000014F0000}"/>
    <cellStyle name="Normal 3 3 16 2 2 7" xfId="12001" xr:uid="{00000000-0005-0000-0000-0000024F0000}"/>
    <cellStyle name="Normal 3 3 16 2 2 7 2" xfId="29532" xr:uid="{00000000-0005-0000-0000-0000034F0000}"/>
    <cellStyle name="Normal 3 3 16 2 2 8" xfId="12002" xr:uid="{00000000-0005-0000-0000-0000044F0000}"/>
    <cellStyle name="Normal 3 3 16 2 2 8 2" xfId="29533" xr:uid="{00000000-0005-0000-0000-0000054F0000}"/>
    <cellStyle name="Normal 3 3 16 2 2 9" xfId="12003" xr:uid="{00000000-0005-0000-0000-0000064F0000}"/>
    <cellStyle name="Normal 3 3 16 2 2 9 2" xfId="29534" xr:uid="{00000000-0005-0000-0000-0000074F0000}"/>
    <cellStyle name="Normal 3 3 16 2 3" xfId="12004" xr:uid="{00000000-0005-0000-0000-0000084F0000}"/>
    <cellStyle name="Normal 3 3 16 2 3 2" xfId="29535" xr:uid="{00000000-0005-0000-0000-0000094F0000}"/>
    <cellStyle name="Normal 3 3 16 2 4" xfId="12005" xr:uid="{00000000-0005-0000-0000-00000A4F0000}"/>
    <cellStyle name="Normal 3 3 16 2 4 2" xfId="29536" xr:uid="{00000000-0005-0000-0000-00000B4F0000}"/>
    <cellStyle name="Normal 3 3 16 2 5" xfId="12006" xr:uid="{00000000-0005-0000-0000-00000C4F0000}"/>
    <cellStyle name="Normal 3 3 16 2 5 2" xfId="29537" xr:uid="{00000000-0005-0000-0000-00000D4F0000}"/>
    <cellStyle name="Normal 3 3 16 2 6" xfId="12007" xr:uid="{00000000-0005-0000-0000-00000E4F0000}"/>
    <cellStyle name="Normal 3 3 16 2 6 2" xfId="29538" xr:uid="{00000000-0005-0000-0000-00000F4F0000}"/>
    <cellStyle name="Normal 3 3 16 2 7" xfId="12008" xr:uid="{00000000-0005-0000-0000-0000104F0000}"/>
    <cellStyle name="Normal 3 3 16 2 7 2" xfId="29539" xr:uid="{00000000-0005-0000-0000-0000114F0000}"/>
    <cellStyle name="Normal 3 3 16 2 8" xfId="12009" xr:uid="{00000000-0005-0000-0000-0000124F0000}"/>
    <cellStyle name="Normal 3 3 16 2 8 2" xfId="29540" xr:uid="{00000000-0005-0000-0000-0000134F0000}"/>
    <cellStyle name="Normal 3 3 16 2 9" xfId="12010" xr:uid="{00000000-0005-0000-0000-0000144F0000}"/>
    <cellStyle name="Normal 3 3 16 2 9 2" xfId="29541" xr:uid="{00000000-0005-0000-0000-0000154F0000}"/>
    <cellStyle name="Normal 3 3 16 20" xfId="12011" xr:uid="{00000000-0005-0000-0000-0000164F0000}"/>
    <cellStyle name="Normal 3 3 16 20 2" xfId="29542" xr:uid="{00000000-0005-0000-0000-0000174F0000}"/>
    <cellStyle name="Normal 3 3 16 21" xfId="12012" xr:uid="{00000000-0005-0000-0000-0000184F0000}"/>
    <cellStyle name="Normal 3 3 16 21 2" xfId="29543" xr:uid="{00000000-0005-0000-0000-0000194F0000}"/>
    <cellStyle name="Normal 3 3 16 22" xfId="12013" xr:uid="{00000000-0005-0000-0000-00001A4F0000}"/>
    <cellStyle name="Normal 3 3 16 22 2" xfId="29544" xr:uid="{00000000-0005-0000-0000-00001B4F0000}"/>
    <cellStyle name="Normal 3 3 16 23" xfId="12014" xr:uid="{00000000-0005-0000-0000-00001C4F0000}"/>
    <cellStyle name="Normal 3 3 16 23 2" xfId="29545" xr:uid="{00000000-0005-0000-0000-00001D4F0000}"/>
    <cellStyle name="Normal 3 3 16 24" xfId="29490" xr:uid="{00000000-0005-0000-0000-00001E4F0000}"/>
    <cellStyle name="Normal 3 3 16 3" xfId="12015" xr:uid="{00000000-0005-0000-0000-00001F4F0000}"/>
    <cellStyle name="Normal 3 3 16 3 10" xfId="12016" xr:uid="{00000000-0005-0000-0000-0000204F0000}"/>
    <cellStyle name="Normal 3 3 16 3 10 2" xfId="29547" xr:uid="{00000000-0005-0000-0000-0000214F0000}"/>
    <cellStyle name="Normal 3 3 16 3 11" xfId="12017" xr:uid="{00000000-0005-0000-0000-0000224F0000}"/>
    <cellStyle name="Normal 3 3 16 3 11 2" xfId="29548" xr:uid="{00000000-0005-0000-0000-0000234F0000}"/>
    <cellStyle name="Normal 3 3 16 3 12" xfId="12018" xr:uid="{00000000-0005-0000-0000-0000244F0000}"/>
    <cellStyle name="Normal 3 3 16 3 12 2" xfId="29549" xr:uid="{00000000-0005-0000-0000-0000254F0000}"/>
    <cellStyle name="Normal 3 3 16 3 13" xfId="12019" xr:uid="{00000000-0005-0000-0000-0000264F0000}"/>
    <cellStyle name="Normal 3 3 16 3 13 2" xfId="29550" xr:uid="{00000000-0005-0000-0000-0000274F0000}"/>
    <cellStyle name="Normal 3 3 16 3 14" xfId="12020" xr:uid="{00000000-0005-0000-0000-0000284F0000}"/>
    <cellStyle name="Normal 3 3 16 3 14 2" xfId="29551" xr:uid="{00000000-0005-0000-0000-0000294F0000}"/>
    <cellStyle name="Normal 3 3 16 3 15" xfId="12021" xr:uid="{00000000-0005-0000-0000-00002A4F0000}"/>
    <cellStyle name="Normal 3 3 16 3 15 2" xfId="29552" xr:uid="{00000000-0005-0000-0000-00002B4F0000}"/>
    <cellStyle name="Normal 3 3 16 3 16" xfId="29546" xr:uid="{00000000-0005-0000-0000-00002C4F0000}"/>
    <cellStyle name="Normal 3 3 16 3 2" xfId="12022" xr:uid="{00000000-0005-0000-0000-00002D4F0000}"/>
    <cellStyle name="Normal 3 3 16 3 2 10" xfId="12023" xr:uid="{00000000-0005-0000-0000-00002E4F0000}"/>
    <cellStyle name="Normal 3 3 16 3 2 10 2" xfId="29554" xr:uid="{00000000-0005-0000-0000-00002F4F0000}"/>
    <cellStyle name="Normal 3 3 16 3 2 11" xfId="12024" xr:uid="{00000000-0005-0000-0000-0000304F0000}"/>
    <cellStyle name="Normal 3 3 16 3 2 11 2" xfId="29555" xr:uid="{00000000-0005-0000-0000-0000314F0000}"/>
    <cellStyle name="Normal 3 3 16 3 2 12" xfId="12025" xr:uid="{00000000-0005-0000-0000-0000324F0000}"/>
    <cellStyle name="Normal 3 3 16 3 2 12 2" xfId="29556" xr:uid="{00000000-0005-0000-0000-0000334F0000}"/>
    <cellStyle name="Normal 3 3 16 3 2 13" xfId="12026" xr:uid="{00000000-0005-0000-0000-0000344F0000}"/>
    <cellStyle name="Normal 3 3 16 3 2 13 2" xfId="29557" xr:uid="{00000000-0005-0000-0000-0000354F0000}"/>
    <cellStyle name="Normal 3 3 16 3 2 14" xfId="12027" xr:uid="{00000000-0005-0000-0000-0000364F0000}"/>
    <cellStyle name="Normal 3 3 16 3 2 14 2" xfId="29558" xr:uid="{00000000-0005-0000-0000-0000374F0000}"/>
    <cellStyle name="Normal 3 3 16 3 2 15" xfId="29553" xr:uid="{00000000-0005-0000-0000-0000384F0000}"/>
    <cellStyle name="Normal 3 3 16 3 2 2" xfId="12028" xr:uid="{00000000-0005-0000-0000-0000394F0000}"/>
    <cellStyle name="Normal 3 3 16 3 2 2 2" xfId="29559" xr:uid="{00000000-0005-0000-0000-00003A4F0000}"/>
    <cellStyle name="Normal 3 3 16 3 2 3" xfId="12029" xr:uid="{00000000-0005-0000-0000-00003B4F0000}"/>
    <cellStyle name="Normal 3 3 16 3 2 3 2" xfId="29560" xr:uid="{00000000-0005-0000-0000-00003C4F0000}"/>
    <cellStyle name="Normal 3 3 16 3 2 4" xfId="12030" xr:uid="{00000000-0005-0000-0000-00003D4F0000}"/>
    <cellStyle name="Normal 3 3 16 3 2 4 2" xfId="29561" xr:uid="{00000000-0005-0000-0000-00003E4F0000}"/>
    <cellStyle name="Normal 3 3 16 3 2 5" xfId="12031" xr:uid="{00000000-0005-0000-0000-00003F4F0000}"/>
    <cellStyle name="Normal 3 3 16 3 2 5 2" xfId="29562" xr:uid="{00000000-0005-0000-0000-0000404F0000}"/>
    <cellStyle name="Normal 3 3 16 3 2 6" xfId="12032" xr:uid="{00000000-0005-0000-0000-0000414F0000}"/>
    <cellStyle name="Normal 3 3 16 3 2 6 2" xfId="29563" xr:uid="{00000000-0005-0000-0000-0000424F0000}"/>
    <cellStyle name="Normal 3 3 16 3 2 7" xfId="12033" xr:uid="{00000000-0005-0000-0000-0000434F0000}"/>
    <cellStyle name="Normal 3 3 16 3 2 7 2" xfId="29564" xr:uid="{00000000-0005-0000-0000-0000444F0000}"/>
    <cellStyle name="Normal 3 3 16 3 2 8" xfId="12034" xr:uid="{00000000-0005-0000-0000-0000454F0000}"/>
    <cellStyle name="Normal 3 3 16 3 2 8 2" xfId="29565" xr:uid="{00000000-0005-0000-0000-0000464F0000}"/>
    <cellStyle name="Normal 3 3 16 3 2 9" xfId="12035" xr:uid="{00000000-0005-0000-0000-0000474F0000}"/>
    <cellStyle name="Normal 3 3 16 3 2 9 2" xfId="29566" xr:uid="{00000000-0005-0000-0000-0000484F0000}"/>
    <cellStyle name="Normal 3 3 16 3 3" xfId="12036" xr:uid="{00000000-0005-0000-0000-0000494F0000}"/>
    <cellStyle name="Normal 3 3 16 3 3 2" xfId="29567" xr:uid="{00000000-0005-0000-0000-00004A4F0000}"/>
    <cellStyle name="Normal 3 3 16 3 4" xfId="12037" xr:uid="{00000000-0005-0000-0000-00004B4F0000}"/>
    <cellStyle name="Normal 3 3 16 3 4 2" xfId="29568" xr:uid="{00000000-0005-0000-0000-00004C4F0000}"/>
    <cellStyle name="Normal 3 3 16 3 5" xfId="12038" xr:uid="{00000000-0005-0000-0000-00004D4F0000}"/>
    <cellStyle name="Normal 3 3 16 3 5 2" xfId="29569" xr:uid="{00000000-0005-0000-0000-00004E4F0000}"/>
    <cellStyle name="Normal 3 3 16 3 6" xfId="12039" xr:uid="{00000000-0005-0000-0000-00004F4F0000}"/>
    <cellStyle name="Normal 3 3 16 3 6 2" xfId="29570" xr:uid="{00000000-0005-0000-0000-0000504F0000}"/>
    <cellStyle name="Normal 3 3 16 3 7" xfId="12040" xr:uid="{00000000-0005-0000-0000-0000514F0000}"/>
    <cellStyle name="Normal 3 3 16 3 7 2" xfId="29571" xr:uid="{00000000-0005-0000-0000-0000524F0000}"/>
    <cellStyle name="Normal 3 3 16 3 8" xfId="12041" xr:uid="{00000000-0005-0000-0000-0000534F0000}"/>
    <cellStyle name="Normal 3 3 16 3 8 2" xfId="29572" xr:uid="{00000000-0005-0000-0000-0000544F0000}"/>
    <cellStyle name="Normal 3 3 16 3 9" xfId="12042" xr:uid="{00000000-0005-0000-0000-0000554F0000}"/>
    <cellStyle name="Normal 3 3 16 3 9 2" xfId="29573" xr:uid="{00000000-0005-0000-0000-0000564F0000}"/>
    <cellStyle name="Normal 3 3 16 4" xfId="12043" xr:uid="{00000000-0005-0000-0000-0000574F0000}"/>
    <cellStyle name="Normal 3 3 16 4 10" xfId="12044" xr:uid="{00000000-0005-0000-0000-0000584F0000}"/>
    <cellStyle name="Normal 3 3 16 4 10 2" xfId="29575" xr:uid="{00000000-0005-0000-0000-0000594F0000}"/>
    <cellStyle name="Normal 3 3 16 4 11" xfId="12045" xr:uid="{00000000-0005-0000-0000-00005A4F0000}"/>
    <cellStyle name="Normal 3 3 16 4 11 2" xfId="29576" xr:uid="{00000000-0005-0000-0000-00005B4F0000}"/>
    <cellStyle name="Normal 3 3 16 4 12" xfId="12046" xr:uid="{00000000-0005-0000-0000-00005C4F0000}"/>
    <cellStyle name="Normal 3 3 16 4 12 2" xfId="29577" xr:uid="{00000000-0005-0000-0000-00005D4F0000}"/>
    <cellStyle name="Normal 3 3 16 4 13" xfId="12047" xr:uid="{00000000-0005-0000-0000-00005E4F0000}"/>
    <cellStyle name="Normal 3 3 16 4 13 2" xfId="29578" xr:uid="{00000000-0005-0000-0000-00005F4F0000}"/>
    <cellStyle name="Normal 3 3 16 4 14" xfId="12048" xr:uid="{00000000-0005-0000-0000-0000604F0000}"/>
    <cellStyle name="Normal 3 3 16 4 14 2" xfId="29579" xr:uid="{00000000-0005-0000-0000-0000614F0000}"/>
    <cellStyle name="Normal 3 3 16 4 15" xfId="12049" xr:uid="{00000000-0005-0000-0000-0000624F0000}"/>
    <cellStyle name="Normal 3 3 16 4 15 2" xfId="29580" xr:uid="{00000000-0005-0000-0000-0000634F0000}"/>
    <cellStyle name="Normal 3 3 16 4 16" xfId="29574" xr:uid="{00000000-0005-0000-0000-0000644F0000}"/>
    <cellStyle name="Normal 3 3 16 4 2" xfId="12050" xr:uid="{00000000-0005-0000-0000-0000654F0000}"/>
    <cellStyle name="Normal 3 3 16 4 2 10" xfId="12051" xr:uid="{00000000-0005-0000-0000-0000664F0000}"/>
    <cellStyle name="Normal 3 3 16 4 2 10 2" xfId="29582" xr:uid="{00000000-0005-0000-0000-0000674F0000}"/>
    <cellStyle name="Normal 3 3 16 4 2 11" xfId="12052" xr:uid="{00000000-0005-0000-0000-0000684F0000}"/>
    <cellStyle name="Normal 3 3 16 4 2 11 2" xfId="29583" xr:uid="{00000000-0005-0000-0000-0000694F0000}"/>
    <cellStyle name="Normal 3 3 16 4 2 12" xfId="12053" xr:uid="{00000000-0005-0000-0000-00006A4F0000}"/>
    <cellStyle name="Normal 3 3 16 4 2 12 2" xfId="29584" xr:uid="{00000000-0005-0000-0000-00006B4F0000}"/>
    <cellStyle name="Normal 3 3 16 4 2 13" xfId="12054" xr:uid="{00000000-0005-0000-0000-00006C4F0000}"/>
    <cellStyle name="Normal 3 3 16 4 2 13 2" xfId="29585" xr:uid="{00000000-0005-0000-0000-00006D4F0000}"/>
    <cellStyle name="Normal 3 3 16 4 2 14" xfId="12055" xr:uid="{00000000-0005-0000-0000-00006E4F0000}"/>
    <cellStyle name="Normal 3 3 16 4 2 14 2" xfId="29586" xr:uid="{00000000-0005-0000-0000-00006F4F0000}"/>
    <cellStyle name="Normal 3 3 16 4 2 15" xfId="29581" xr:uid="{00000000-0005-0000-0000-0000704F0000}"/>
    <cellStyle name="Normal 3 3 16 4 2 2" xfId="12056" xr:uid="{00000000-0005-0000-0000-0000714F0000}"/>
    <cellStyle name="Normal 3 3 16 4 2 2 2" xfId="29587" xr:uid="{00000000-0005-0000-0000-0000724F0000}"/>
    <cellStyle name="Normal 3 3 16 4 2 3" xfId="12057" xr:uid="{00000000-0005-0000-0000-0000734F0000}"/>
    <cellStyle name="Normal 3 3 16 4 2 3 2" xfId="29588" xr:uid="{00000000-0005-0000-0000-0000744F0000}"/>
    <cellStyle name="Normal 3 3 16 4 2 4" xfId="12058" xr:uid="{00000000-0005-0000-0000-0000754F0000}"/>
    <cellStyle name="Normal 3 3 16 4 2 4 2" xfId="29589" xr:uid="{00000000-0005-0000-0000-0000764F0000}"/>
    <cellStyle name="Normal 3 3 16 4 2 5" xfId="12059" xr:uid="{00000000-0005-0000-0000-0000774F0000}"/>
    <cellStyle name="Normal 3 3 16 4 2 5 2" xfId="29590" xr:uid="{00000000-0005-0000-0000-0000784F0000}"/>
    <cellStyle name="Normal 3 3 16 4 2 6" xfId="12060" xr:uid="{00000000-0005-0000-0000-0000794F0000}"/>
    <cellStyle name="Normal 3 3 16 4 2 6 2" xfId="29591" xr:uid="{00000000-0005-0000-0000-00007A4F0000}"/>
    <cellStyle name="Normal 3 3 16 4 2 7" xfId="12061" xr:uid="{00000000-0005-0000-0000-00007B4F0000}"/>
    <cellStyle name="Normal 3 3 16 4 2 7 2" xfId="29592" xr:uid="{00000000-0005-0000-0000-00007C4F0000}"/>
    <cellStyle name="Normal 3 3 16 4 2 8" xfId="12062" xr:uid="{00000000-0005-0000-0000-00007D4F0000}"/>
    <cellStyle name="Normal 3 3 16 4 2 8 2" xfId="29593" xr:uid="{00000000-0005-0000-0000-00007E4F0000}"/>
    <cellStyle name="Normal 3 3 16 4 2 9" xfId="12063" xr:uid="{00000000-0005-0000-0000-00007F4F0000}"/>
    <cellStyle name="Normal 3 3 16 4 2 9 2" xfId="29594" xr:uid="{00000000-0005-0000-0000-0000804F0000}"/>
    <cellStyle name="Normal 3 3 16 4 3" xfId="12064" xr:uid="{00000000-0005-0000-0000-0000814F0000}"/>
    <cellStyle name="Normal 3 3 16 4 3 2" xfId="29595" xr:uid="{00000000-0005-0000-0000-0000824F0000}"/>
    <cellStyle name="Normal 3 3 16 4 4" xfId="12065" xr:uid="{00000000-0005-0000-0000-0000834F0000}"/>
    <cellStyle name="Normal 3 3 16 4 4 2" xfId="29596" xr:uid="{00000000-0005-0000-0000-0000844F0000}"/>
    <cellStyle name="Normal 3 3 16 4 5" xfId="12066" xr:uid="{00000000-0005-0000-0000-0000854F0000}"/>
    <cellStyle name="Normal 3 3 16 4 5 2" xfId="29597" xr:uid="{00000000-0005-0000-0000-0000864F0000}"/>
    <cellStyle name="Normal 3 3 16 4 6" xfId="12067" xr:uid="{00000000-0005-0000-0000-0000874F0000}"/>
    <cellStyle name="Normal 3 3 16 4 6 2" xfId="29598" xr:uid="{00000000-0005-0000-0000-0000884F0000}"/>
    <cellStyle name="Normal 3 3 16 4 7" xfId="12068" xr:uid="{00000000-0005-0000-0000-0000894F0000}"/>
    <cellStyle name="Normal 3 3 16 4 7 2" xfId="29599" xr:uid="{00000000-0005-0000-0000-00008A4F0000}"/>
    <cellStyle name="Normal 3 3 16 4 8" xfId="12069" xr:uid="{00000000-0005-0000-0000-00008B4F0000}"/>
    <cellStyle name="Normal 3 3 16 4 8 2" xfId="29600" xr:uid="{00000000-0005-0000-0000-00008C4F0000}"/>
    <cellStyle name="Normal 3 3 16 4 9" xfId="12070" xr:uid="{00000000-0005-0000-0000-00008D4F0000}"/>
    <cellStyle name="Normal 3 3 16 4 9 2" xfId="29601" xr:uid="{00000000-0005-0000-0000-00008E4F0000}"/>
    <cellStyle name="Normal 3 3 16 5" xfId="12071" xr:uid="{00000000-0005-0000-0000-00008F4F0000}"/>
    <cellStyle name="Normal 3 3 16 5 10" xfId="12072" xr:uid="{00000000-0005-0000-0000-0000904F0000}"/>
    <cellStyle name="Normal 3 3 16 5 10 2" xfId="29603" xr:uid="{00000000-0005-0000-0000-0000914F0000}"/>
    <cellStyle name="Normal 3 3 16 5 11" xfId="12073" xr:uid="{00000000-0005-0000-0000-0000924F0000}"/>
    <cellStyle name="Normal 3 3 16 5 11 2" xfId="29604" xr:uid="{00000000-0005-0000-0000-0000934F0000}"/>
    <cellStyle name="Normal 3 3 16 5 12" xfId="12074" xr:uid="{00000000-0005-0000-0000-0000944F0000}"/>
    <cellStyle name="Normal 3 3 16 5 12 2" xfId="29605" xr:uid="{00000000-0005-0000-0000-0000954F0000}"/>
    <cellStyle name="Normal 3 3 16 5 13" xfId="12075" xr:uid="{00000000-0005-0000-0000-0000964F0000}"/>
    <cellStyle name="Normal 3 3 16 5 13 2" xfId="29606" xr:uid="{00000000-0005-0000-0000-0000974F0000}"/>
    <cellStyle name="Normal 3 3 16 5 14" xfId="12076" xr:uid="{00000000-0005-0000-0000-0000984F0000}"/>
    <cellStyle name="Normal 3 3 16 5 14 2" xfId="29607" xr:uid="{00000000-0005-0000-0000-0000994F0000}"/>
    <cellStyle name="Normal 3 3 16 5 15" xfId="29602" xr:uid="{00000000-0005-0000-0000-00009A4F0000}"/>
    <cellStyle name="Normal 3 3 16 5 2" xfId="12077" xr:uid="{00000000-0005-0000-0000-00009B4F0000}"/>
    <cellStyle name="Normal 3 3 16 5 2 2" xfId="29608" xr:uid="{00000000-0005-0000-0000-00009C4F0000}"/>
    <cellStyle name="Normal 3 3 16 5 3" xfId="12078" xr:uid="{00000000-0005-0000-0000-00009D4F0000}"/>
    <cellStyle name="Normal 3 3 16 5 3 2" xfId="29609" xr:uid="{00000000-0005-0000-0000-00009E4F0000}"/>
    <cellStyle name="Normal 3 3 16 5 4" xfId="12079" xr:uid="{00000000-0005-0000-0000-00009F4F0000}"/>
    <cellStyle name="Normal 3 3 16 5 4 2" xfId="29610" xr:uid="{00000000-0005-0000-0000-0000A04F0000}"/>
    <cellStyle name="Normal 3 3 16 5 5" xfId="12080" xr:uid="{00000000-0005-0000-0000-0000A14F0000}"/>
    <cellStyle name="Normal 3 3 16 5 5 2" xfId="29611" xr:uid="{00000000-0005-0000-0000-0000A24F0000}"/>
    <cellStyle name="Normal 3 3 16 5 6" xfId="12081" xr:uid="{00000000-0005-0000-0000-0000A34F0000}"/>
    <cellStyle name="Normal 3 3 16 5 6 2" xfId="29612" xr:uid="{00000000-0005-0000-0000-0000A44F0000}"/>
    <cellStyle name="Normal 3 3 16 5 7" xfId="12082" xr:uid="{00000000-0005-0000-0000-0000A54F0000}"/>
    <cellStyle name="Normal 3 3 16 5 7 2" xfId="29613" xr:uid="{00000000-0005-0000-0000-0000A64F0000}"/>
    <cellStyle name="Normal 3 3 16 5 8" xfId="12083" xr:uid="{00000000-0005-0000-0000-0000A74F0000}"/>
    <cellStyle name="Normal 3 3 16 5 8 2" xfId="29614" xr:uid="{00000000-0005-0000-0000-0000A84F0000}"/>
    <cellStyle name="Normal 3 3 16 5 9" xfId="12084" xr:uid="{00000000-0005-0000-0000-0000A94F0000}"/>
    <cellStyle name="Normal 3 3 16 5 9 2" xfId="29615" xr:uid="{00000000-0005-0000-0000-0000AA4F0000}"/>
    <cellStyle name="Normal 3 3 16 6" xfId="12085" xr:uid="{00000000-0005-0000-0000-0000AB4F0000}"/>
    <cellStyle name="Normal 3 3 16 6 10" xfId="12086" xr:uid="{00000000-0005-0000-0000-0000AC4F0000}"/>
    <cellStyle name="Normal 3 3 16 6 10 2" xfId="29617" xr:uid="{00000000-0005-0000-0000-0000AD4F0000}"/>
    <cellStyle name="Normal 3 3 16 6 11" xfId="12087" xr:uid="{00000000-0005-0000-0000-0000AE4F0000}"/>
    <cellStyle name="Normal 3 3 16 6 11 2" xfId="29618" xr:uid="{00000000-0005-0000-0000-0000AF4F0000}"/>
    <cellStyle name="Normal 3 3 16 6 12" xfId="12088" xr:uid="{00000000-0005-0000-0000-0000B04F0000}"/>
    <cellStyle name="Normal 3 3 16 6 12 2" xfId="29619" xr:uid="{00000000-0005-0000-0000-0000B14F0000}"/>
    <cellStyle name="Normal 3 3 16 6 13" xfId="12089" xr:uid="{00000000-0005-0000-0000-0000B24F0000}"/>
    <cellStyle name="Normal 3 3 16 6 13 2" xfId="29620" xr:uid="{00000000-0005-0000-0000-0000B34F0000}"/>
    <cellStyle name="Normal 3 3 16 6 14" xfId="12090" xr:uid="{00000000-0005-0000-0000-0000B44F0000}"/>
    <cellStyle name="Normal 3 3 16 6 14 2" xfId="29621" xr:uid="{00000000-0005-0000-0000-0000B54F0000}"/>
    <cellStyle name="Normal 3 3 16 6 15" xfId="29616" xr:uid="{00000000-0005-0000-0000-0000B64F0000}"/>
    <cellStyle name="Normal 3 3 16 6 2" xfId="12091" xr:uid="{00000000-0005-0000-0000-0000B74F0000}"/>
    <cellStyle name="Normal 3 3 16 6 2 2" xfId="29622" xr:uid="{00000000-0005-0000-0000-0000B84F0000}"/>
    <cellStyle name="Normal 3 3 16 6 3" xfId="12092" xr:uid="{00000000-0005-0000-0000-0000B94F0000}"/>
    <cellStyle name="Normal 3 3 16 6 3 2" xfId="29623" xr:uid="{00000000-0005-0000-0000-0000BA4F0000}"/>
    <cellStyle name="Normal 3 3 16 6 4" xfId="12093" xr:uid="{00000000-0005-0000-0000-0000BB4F0000}"/>
    <cellStyle name="Normal 3 3 16 6 4 2" xfId="29624" xr:uid="{00000000-0005-0000-0000-0000BC4F0000}"/>
    <cellStyle name="Normal 3 3 16 6 5" xfId="12094" xr:uid="{00000000-0005-0000-0000-0000BD4F0000}"/>
    <cellStyle name="Normal 3 3 16 6 5 2" xfId="29625" xr:uid="{00000000-0005-0000-0000-0000BE4F0000}"/>
    <cellStyle name="Normal 3 3 16 6 6" xfId="12095" xr:uid="{00000000-0005-0000-0000-0000BF4F0000}"/>
    <cellStyle name="Normal 3 3 16 6 6 2" xfId="29626" xr:uid="{00000000-0005-0000-0000-0000C04F0000}"/>
    <cellStyle name="Normal 3 3 16 6 7" xfId="12096" xr:uid="{00000000-0005-0000-0000-0000C14F0000}"/>
    <cellStyle name="Normal 3 3 16 6 7 2" xfId="29627" xr:uid="{00000000-0005-0000-0000-0000C24F0000}"/>
    <cellStyle name="Normal 3 3 16 6 8" xfId="12097" xr:uid="{00000000-0005-0000-0000-0000C34F0000}"/>
    <cellStyle name="Normal 3 3 16 6 8 2" xfId="29628" xr:uid="{00000000-0005-0000-0000-0000C44F0000}"/>
    <cellStyle name="Normal 3 3 16 6 9" xfId="12098" xr:uid="{00000000-0005-0000-0000-0000C54F0000}"/>
    <cellStyle name="Normal 3 3 16 6 9 2" xfId="29629" xr:uid="{00000000-0005-0000-0000-0000C64F0000}"/>
    <cellStyle name="Normal 3 3 16 7" xfId="12099" xr:uid="{00000000-0005-0000-0000-0000C74F0000}"/>
    <cellStyle name="Normal 3 3 16 7 10" xfId="12100" xr:uid="{00000000-0005-0000-0000-0000C84F0000}"/>
    <cellStyle name="Normal 3 3 16 7 10 2" xfId="29631" xr:uid="{00000000-0005-0000-0000-0000C94F0000}"/>
    <cellStyle name="Normal 3 3 16 7 11" xfId="12101" xr:uid="{00000000-0005-0000-0000-0000CA4F0000}"/>
    <cellStyle name="Normal 3 3 16 7 11 2" xfId="29632" xr:uid="{00000000-0005-0000-0000-0000CB4F0000}"/>
    <cellStyle name="Normal 3 3 16 7 12" xfId="12102" xr:uid="{00000000-0005-0000-0000-0000CC4F0000}"/>
    <cellStyle name="Normal 3 3 16 7 12 2" xfId="29633" xr:uid="{00000000-0005-0000-0000-0000CD4F0000}"/>
    <cellStyle name="Normal 3 3 16 7 13" xfId="12103" xr:uid="{00000000-0005-0000-0000-0000CE4F0000}"/>
    <cellStyle name="Normal 3 3 16 7 13 2" xfId="29634" xr:uid="{00000000-0005-0000-0000-0000CF4F0000}"/>
    <cellStyle name="Normal 3 3 16 7 14" xfId="12104" xr:uid="{00000000-0005-0000-0000-0000D04F0000}"/>
    <cellStyle name="Normal 3 3 16 7 14 2" xfId="29635" xr:uid="{00000000-0005-0000-0000-0000D14F0000}"/>
    <cellStyle name="Normal 3 3 16 7 15" xfId="29630" xr:uid="{00000000-0005-0000-0000-0000D24F0000}"/>
    <cellStyle name="Normal 3 3 16 7 2" xfId="12105" xr:uid="{00000000-0005-0000-0000-0000D34F0000}"/>
    <cellStyle name="Normal 3 3 16 7 2 2" xfId="29636" xr:uid="{00000000-0005-0000-0000-0000D44F0000}"/>
    <cellStyle name="Normal 3 3 16 7 3" xfId="12106" xr:uid="{00000000-0005-0000-0000-0000D54F0000}"/>
    <cellStyle name="Normal 3 3 16 7 3 2" xfId="29637" xr:uid="{00000000-0005-0000-0000-0000D64F0000}"/>
    <cellStyle name="Normal 3 3 16 7 4" xfId="12107" xr:uid="{00000000-0005-0000-0000-0000D74F0000}"/>
    <cellStyle name="Normal 3 3 16 7 4 2" xfId="29638" xr:uid="{00000000-0005-0000-0000-0000D84F0000}"/>
    <cellStyle name="Normal 3 3 16 7 5" xfId="12108" xr:uid="{00000000-0005-0000-0000-0000D94F0000}"/>
    <cellStyle name="Normal 3 3 16 7 5 2" xfId="29639" xr:uid="{00000000-0005-0000-0000-0000DA4F0000}"/>
    <cellStyle name="Normal 3 3 16 7 6" xfId="12109" xr:uid="{00000000-0005-0000-0000-0000DB4F0000}"/>
    <cellStyle name="Normal 3 3 16 7 6 2" xfId="29640" xr:uid="{00000000-0005-0000-0000-0000DC4F0000}"/>
    <cellStyle name="Normal 3 3 16 7 7" xfId="12110" xr:uid="{00000000-0005-0000-0000-0000DD4F0000}"/>
    <cellStyle name="Normal 3 3 16 7 7 2" xfId="29641" xr:uid="{00000000-0005-0000-0000-0000DE4F0000}"/>
    <cellStyle name="Normal 3 3 16 7 8" xfId="12111" xr:uid="{00000000-0005-0000-0000-0000DF4F0000}"/>
    <cellStyle name="Normal 3 3 16 7 8 2" xfId="29642" xr:uid="{00000000-0005-0000-0000-0000E04F0000}"/>
    <cellStyle name="Normal 3 3 16 7 9" xfId="12112" xr:uid="{00000000-0005-0000-0000-0000E14F0000}"/>
    <cellStyle name="Normal 3 3 16 7 9 2" xfId="29643" xr:uid="{00000000-0005-0000-0000-0000E24F0000}"/>
    <cellStyle name="Normal 3 3 16 8" xfId="12113" xr:uid="{00000000-0005-0000-0000-0000E34F0000}"/>
    <cellStyle name="Normal 3 3 16 8 10" xfId="12114" xr:uid="{00000000-0005-0000-0000-0000E44F0000}"/>
    <cellStyle name="Normal 3 3 16 8 10 2" xfId="29645" xr:uid="{00000000-0005-0000-0000-0000E54F0000}"/>
    <cellStyle name="Normal 3 3 16 8 11" xfId="12115" xr:uid="{00000000-0005-0000-0000-0000E64F0000}"/>
    <cellStyle name="Normal 3 3 16 8 11 2" xfId="29646" xr:uid="{00000000-0005-0000-0000-0000E74F0000}"/>
    <cellStyle name="Normal 3 3 16 8 12" xfId="12116" xr:uid="{00000000-0005-0000-0000-0000E84F0000}"/>
    <cellStyle name="Normal 3 3 16 8 12 2" xfId="29647" xr:uid="{00000000-0005-0000-0000-0000E94F0000}"/>
    <cellStyle name="Normal 3 3 16 8 13" xfId="12117" xr:uid="{00000000-0005-0000-0000-0000EA4F0000}"/>
    <cellStyle name="Normal 3 3 16 8 13 2" xfId="29648" xr:uid="{00000000-0005-0000-0000-0000EB4F0000}"/>
    <cellStyle name="Normal 3 3 16 8 14" xfId="12118" xr:uid="{00000000-0005-0000-0000-0000EC4F0000}"/>
    <cellStyle name="Normal 3 3 16 8 14 2" xfId="29649" xr:uid="{00000000-0005-0000-0000-0000ED4F0000}"/>
    <cellStyle name="Normal 3 3 16 8 15" xfId="29644" xr:uid="{00000000-0005-0000-0000-0000EE4F0000}"/>
    <cellStyle name="Normal 3 3 16 8 2" xfId="12119" xr:uid="{00000000-0005-0000-0000-0000EF4F0000}"/>
    <cellStyle name="Normal 3 3 16 8 2 2" xfId="29650" xr:uid="{00000000-0005-0000-0000-0000F04F0000}"/>
    <cellStyle name="Normal 3 3 16 8 3" xfId="12120" xr:uid="{00000000-0005-0000-0000-0000F14F0000}"/>
    <cellStyle name="Normal 3 3 16 8 3 2" xfId="29651" xr:uid="{00000000-0005-0000-0000-0000F24F0000}"/>
    <cellStyle name="Normal 3 3 16 8 4" xfId="12121" xr:uid="{00000000-0005-0000-0000-0000F34F0000}"/>
    <cellStyle name="Normal 3 3 16 8 4 2" xfId="29652" xr:uid="{00000000-0005-0000-0000-0000F44F0000}"/>
    <cellStyle name="Normal 3 3 16 8 5" xfId="12122" xr:uid="{00000000-0005-0000-0000-0000F54F0000}"/>
    <cellStyle name="Normal 3 3 16 8 5 2" xfId="29653" xr:uid="{00000000-0005-0000-0000-0000F64F0000}"/>
    <cellStyle name="Normal 3 3 16 8 6" xfId="12123" xr:uid="{00000000-0005-0000-0000-0000F74F0000}"/>
    <cellStyle name="Normal 3 3 16 8 6 2" xfId="29654" xr:uid="{00000000-0005-0000-0000-0000F84F0000}"/>
    <cellStyle name="Normal 3 3 16 8 7" xfId="12124" xr:uid="{00000000-0005-0000-0000-0000F94F0000}"/>
    <cellStyle name="Normal 3 3 16 8 7 2" xfId="29655" xr:uid="{00000000-0005-0000-0000-0000FA4F0000}"/>
    <cellStyle name="Normal 3 3 16 8 8" xfId="12125" xr:uid="{00000000-0005-0000-0000-0000FB4F0000}"/>
    <cellStyle name="Normal 3 3 16 8 8 2" xfId="29656" xr:uid="{00000000-0005-0000-0000-0000FC4F0000}"/>
    <cellStyle name="Normal 3 3 16 8 9" xfId="12126" xr:uid="{00000000-0005-0000-0000-0000FD4F0000}"/>
    <cellStyle name="Normal 3 3 16 8 9 2" xfId="29657" xr:uid="{00000000-0005-0000-0000-0000FE4F0000}"/>
    <cellStyle name="Normal 3 3 16 9" xfId="12127" xr:uid="{00000000-0005-0000-0000-0000FF4F0000}"/>
    <cellStyle name="Normal 3 3 16 9 10" xfId="12128" xr:uid="{00000000-0005-0000-0000-000000500000}"/>
    <cellStyle name="Normal 3 3 16 9 10 2" xfId="29659" xr:uid="{00000000-0005-0000-0000-000001500000}"/>
    <cellStyle name="Normal 3 3 16 9 11" xfId="12129" xr:uid="{00000000-0005-0000-0000-000002500000}"/>
    <cellStyle name="Normal 3 3 16 9 11 2" xfId="29660" xr:uid="{00000000-0005-0000-0000-000003500000}"/>
    <cellStyle name="Normal 3 3 16 9 12" xfId="12130" xr:uid="{00000000-0005-0000-0000-000004500000}"/>
    <cellStyle name="Normal 3 3 16 9 12 2" xfId="29661" xr:uid="{00000000-0005-0000-0000-000005500000}"/>
    <cellStyle name="Normal 3 3 16 9 13" xfId="12131" xr:uid="{00000000-0005-0000-0000-000006500000}"/>
    <cellStyle name="Normal 3 3 16 9 13 2" xfId="29662" xr:uid="{00000000-0005-0000-0000-000007500000}"/>
    <cellStyle name="Normal 3 3 16 9 14" xfId="12132" xr:uid="{00000000-0005-0000-0000-000008500000}"/>
    <cellStyle name="Normal 3 3 16 9 14 2" xfId="29663" xr:uid="{00000000-0005-0000-0000-000009500000}"/>
    <cellStyle name="Normal 3 3 16 9 15" xfId="29658" xr:uid="{00000000-0005-0000-0000-00000A500000}"/>
    <cellStyle name="Normal 3 3 16 9 2" xfId="12133" xr:uid="{00000000-0005-0000-0000-00000B500000}"/>
    <cellStyle name="Normal 3 3 16 9 2 2" xfId="29664" xr:uid="{00000000-0005-0000-0000-00000C500000}"/>
    <cellStyle name="Normal 3 3 16 9 3" xfId="12134" xr:uid="{00000000-0005-0000-0000-00000D500000}"/>
    <cellStyle name="Normal 3 3 16 9 3 2" xfId="29665" xr:uid="{00000000-0005-0000-0000-00000E500000}"/>
    <cellStyle name="Normal 3 3 16 9 4" xfId="12135" xr:uid="{00000000-0005-0000-0000-00000F500000}"/>
    <cellStyle name="Normal 3 3 16 9 4 2" xfId="29666" xr:uid="{00000000-0005-0000-0000-000010500000}"/>
    <cellStyle name="Normal 3 3 16 9 5" xfId="12136" xr:uid="{00000000-0005-0000-0000-000011500000}"/>
    <cellStyle name="Normal 3 3 16 9 5 2" xfId="29667" xr:uid="{00000000-0005-0000-0000-000012500000}"/>
    <cellStyle name="Normal 3 3 16 9 6" xfId="12137" xr:uid="{00000000-0005-0000-0000-000013500000}"/>
    <cellStyle name="Normal 3 3 16 9 6 2" xfId="29668" xr:uid="{00000000-0005-0000-0000-000014500000}"/>
    <cellStyle name="Normal 3 3 16 9 7" xfId="12138" xr:uid="{00000000-0005-0000-0000-000015500000}"/>
    <cellStyle name="Normal 3 3 16 9 7 2" xfId="29669" xr:uid="{00000000-0005-0000-0000-000016500000}"/>
    <cellStyle name="Normal 3 3 16 9 8" xfId="12139" xr:uid="{00000000-0005-0000-0000-000017500000}"/>
    <cellStyle name="Normal 3 3 16 9 8 2" xfId="29670" xr:uid="{00000000-0005-0000-0000-000018500000}"/>
    <cellStyle name="Normal 3 3 16 9 9" xfId="12140" xr:uid="{00000000-0005-0000-0000-000019500000}"/>
    <cellStyle name="Normal 3 3 16 9 9 2" xfId="29671" xr:uid="{00000000-0005-0000-0000-00001A500000}"/>
    <cellStyle name="Normal 3 3 17" xfId="12141" xr:uid="{00000000-0005-0000-0000-00001B500000}"/>
    <cellStyle name="Normal 3 3 17 10" xfId="12142" xr:uid="{00000000-0005-0000-0000-00001C500000}"/>
    <cellStyle name="Normal 3 3 17 10 10" xfId="12143" xr:uid="{00000000-0005-0000-0000-00001D500000}"/>
    <cellStyle name="Normal 3 3 17 10 10 2" xfId="29674" xr:uid="{00000000-0005-0000-0000-00001E500000}"/>
    <cellStyle name="Normal 3 3 17 10 11" xfId="12144" xr:uid="{00000000-0005-0000-0000-00001F500000}"/>
    <cellStyle name="Normal 3 3 17 10 11 2" xfId="29675" xr:uid="{00000000-0005-0000-0000-000020500000}"/>
    <cellStyle name="Normal 3 3 17 10 12" xfId="12145" xr:uid="{00000000-0005-0000-0000-000021500000}"/>
    <cellStyle name="Normal 3 3 17 10 12 2" xfId="29676" xr:uid="{00000000-0005-0000-0000-000022500000}"/>
    <cellStyle name="Normal 3 3 17 10 13" xfId="12146" xr:uid="{00000000-0005-0000-0000-000023500000}"/>
    <cellStyle name="Normal 3 3 17 10 13 2" xfId="29677" xr:uid="{00000000-0005-0000-0000-000024500000}"/>
    <cellStyle name="Normal 3 3 17 10 14" xfId="12147" xr:uid="{00000000-0005-0000-0000-000025500000}"/>
    <cellStyle name="Normal 3 3 17 10 14 2" xfId="29678" xr:uid="{00000000-0005-0000-0000-000026500000}"/>
    <cellStyle name="Normal 3 3 17 10 15" xfId="29673" xr:uid="{00000000-0005-0000-0000-000027500000}"/>
    <cellStyle name="Normal 3 3 17 10 2" xfId="12148" xr:uid="{00000000-0005-0000-0000-000028500000}"/>
    <cellStyle name="Normal 3 3 17 10 2 2" xfId="29679" xr:uid="{00000000-0005-0000-0000-000029500000}"/>
    <cellStyle name="Normal 3 3 17 10 3" xfId="12149" xr:uid="{00000000-0005-0000-0000-00002A500000}"/>
    <cellStyle name="Normal 3 3 17 10 3 2" xfId="29680" xr:uid="{00000000-0005-0000-0000-00002B500000}"/>
    <cellStyle name="Normal 3 3 17 10 4" xfId="12150" xr:uid="{00000000-0005-0000-0000-00002C500000}"/>
    <cellStyle name="Normal 3 3 17 10 4 2" xfId="29681" xr:uid="{00000000-0005-0000-0000-00002D500000}"/>
    <cellStyle name="Normal 3 3 17 10 5" xfId="12151" xr:uid="{00000000-0005-0000-0000-00002E500000}"/>
    <cellStyle name="Normal 3 3 17 10 5 2" xfId="29682" xr:uid="{00000000-0005-0000-0000-00002F500000}"/>
    <cellStyle name="Normal 3 3 17 10 6" xfId="12152" xr:uid="{00000000-0005-0000-0000-000030500000}"/>
    <cellStyle name="Normal 3 3 17 10 6 2" xfId="29683" xr:uid="{00000000-0005-0000-0000-000031500000}"/>
    <cellStyle name="Normal 3 3 17 10 7" xfId="12153" xr:uid="{00000000-0005-0000-0000-000032500000}"/>
    <cellStyle name="Normal 3 3 17 10 7 2" xfId="29684" xr:uid="{00000000-0005-0000-0000-000033500000}"/>
    <cellStyle name="Normal 3 3 17 10 8" xfId="12154" xr:uid="{00000000-0005-0000-0000-000034500000}"/>
    <cellStyle name="Normal 3 3 17 10 8 2" xfId="29685" xr:uid="{00000000-0005-0000-0000-000035500000}"/>
    <cellStyle name="Normal 3 3 17 10 9" xfId="12155" xr:uid="{00000000-0005-0000-0000-000036500000}"/>
    <cellStyle name="Normal 3 3 17 10 9 2" xfId="29686" xr:uid="{00000000-0005-0000-0000-000037500000}"/>
    <cellStyle name="Normal 3 3 17 11" xfId="12156" xr:uid="{00000000-0005-0000-0000-000038500000}"/>
    <cellStyle name="Normal 3 3 17 11 2" xfId="29687" xr:uid="{00000000-0005-0000-0000-000039500000}"/>
    <cellStyle name="Normal 3 3 17 12" xfId="12157" xr:uid="{00000000-0005-0000-0000-00003A500000}"/>
    <cellStyle name="Normal 3 3 17 12 2" xfId="29688" xr:uid="{00000000-0005-0000-0000-00003B500000}"/>
    <cellStyle name="Normal 3 3 17 13" xfId="12158" xr:uid="{00000000-0005-0000-0000-00003C500000}"/>
    <cellStyle name="Normal 3 3 17 13 2" xfId="29689" xr:uid="{00000000-0005-0000-0000-00003D500000}"/>
    <cellStyle name="Normal 3 3 17 14" xfId="12159" xr:uid="{00000000-0005-0000-0000-00003E500000}"/>
    <cellStyle name="Normal 3 3 17 14 2" xfId="29690" xr:uid="{00000000-0005-0000-0000-00003F500000}"/>
    <cellStyle name="Normal 3 3 17 15" xfId="12160" xr:uid="{00000000-0005-0000-0000-000040500000}"/>
    <cellStyle name="Normal 3 3 17 15 2" xfId="29691" xr:uid="{00000000-0005-0000-0000-000041500000}"/>
    <cellStyle name="Normal 3 3 17 16" xfId="12161" xr:uid="{00000000-0005-0000-0000-000042500000}"/>
    <cellStyle name="Normal 3 3 17 16 2" xfId="29692" xr:uid="{00000000-0005-0000-0000-000043500000}"/>
    <cellStyle name="Normal 3 3 17 17" xfId="12162" xr:uid="{00000000-0005-0000-0000-000044500000}"/>
    <cellStyle name="Normal 3 3 17 17 2" xfId="29693" xr:uid="{00000000-0005-0000-0000-000045500000}"/>
    <cellStyle name="Normal 3 3 17 18" xfId="12163" xr:uid="{00000000-0005-0000-0000-000046500000}"/>
    <cellStyle name="Normal 3 3 17 18 2" xfId="29694" xr:uid="{00000000-0005-0000-0000-000047500000}"/>
    <cellStyle name="Normal 3 3 17 19" xfId="12164" xr:uid="{00000000-0005-0000-0000-000048500000}"/>
    <cellStyle name="Normal 3 3 17 19 2" xfId="29695" xr:uid="{00000000-0005-0000-0000-000049500000}"/>
    <cellStyle name="Normal 3 3 17 2" xfId="12165" xr:uid="{00000000-0005-0000-0000-00004A500000}"/>
    <cellStyle name="Normal 3 3 17 2 10" xfId="12166" xr:uid="{00000000-0005-0000-0000-00004B500000}"/>
    <cellStyle name="Normal 3 3 17 2 10 2" xfId="29697" xr:uid="{00000000-0005-0000-0000-00004C500000}"/>
    <cellStyle name="Normal 3 3 17 2 11" xfId="12167" xr:uid="{00000000-0005-0000-0000-00004D500000}"/>
    <cellStyle name="Normal 3 3 17 2 11 2" xfId="29698" xr:uid="{00000000-0005-0000-0000-00004E500000}"/>
    <cellStyle name="Normal 3 3 17 2 12" xfId="12168" xr:uid="{00000000-0005-0000-0000-00004F500000}"/>
    <cellStyle name="Normal 3 3 17 2 12 2" xfId="29699" xr:uid="{00000000-0005-0000-0000-000050500000}"/>
    <cellStyle name="Normal 3 3 17 2 13" xfId="12169" xr:uid="{00000000-0005-0000-0000-000051500000}"/>
    <cellStyle name="Normal 3 3 17 2 13 2" xfId="29700" xr:uid="{00000000-0005-0000-0000-000052500000}"/>
    <cellStyle name="Normal 3 3 17 2 14" xfId="12170" xr:uid="{00000000-0005-0000-0000-000053500000}"/>
    <cellStyle name="Normal 3 3 17 2 14 2" xfId="29701" xr:uid="{00000000-0005-0000-0000-000054500000}"/>
    <cellStyle name="Normal 3 3 17 2 15" xfId="12171" xr:uid="{00000000-0005-0000-0000-000055500000}"/>
    <cellStyle name="Normal 3 3 17 2 15 2" xfId="29702" xr:uid="{00000000-0005-0000-0000-000056500000}"/>
    <cellStyle name="Normal 3 3 17 2 16" xfId="29696" xr:uid="{00000000-0005-0000-0000-000057500000}"/>
    <cellStyle name="Normal 3 3 17 2 2" xfId="12172" xr:uid="{00000000-0005-0000-0000-000058500000}"/>
    <cellStyle name="Normal 3 3 17 2 2 10" xfId="12173" xr:uid="{00000000-0005-0000-0000-000059500000}"/>
    <cellStyle name="Normal 3 3 17 2 2 10 2" xfId="29704" xr:uid="{00000000-0005-0000-0000-00005A500000}"/>
    <cellStyle name="Normal 3 3 17 2 2 11" xfId="12174" xr:uid="{00000000-0005-0000-0000-00005B500000}"/>
    <cellStyle name="Normal 3 3 17 2 2 11 2" xfId="29705" xr:uid="{00000000-0005-0000-0000-00005C500000}"/>
    <cellStyle name="Normal 3 3 17 2 2 12" xfId="12175" xr:uid="{00000000-0005-0000-0000-00005D500000}"/>
    <cellStyle name="Normal 3 3 17 2 2 12 2" xfId="29706" xr:uid="{00000000-0005-0000-0000-00005E500000}"/>
    <cellStyle name="Normal 3 3 17 2 2 13" xfId="12176" xr:uid="{00000000-0005-0000-0000-00005F500000}"/>
    <cellStyle name="Normal 3 3 17 2 2 13 2" xfId="29707" xr:uid="{00000000-0005-0000-0000-000060500000}"/>
    <cellStyle name="Normal 3 3 17 2 2 14" xfId="12177" xr:uid="{00000000-0005-0000-0000-000061500000}"/>
    <cellStyle name="Normal 3 3 17 2 2 14 2" xfId="29708" xr:uid="{00000000-0005-0000-0000-000062500000}"/>
    <cellStyle name="Normal 3 3 17 2 2 15" xfId="29703" xr:uid="{00000000-0005-0000-0000-000063500000}"/>
    <cellStyle name="Normal 3 3 17 2 2 2" xfId="12178" xr:uid="{00000000-0005-0000-0000-000064500000}"/>
    <cellStyle name="Normal 3 3 17 2 2 2 2" xfId="29709" xr:uid="{00000000-0005-0000-0000-000065500000}"/>
    <cellStyle name="Normal 3 3 17 2 2 3" xfId="12179" xr:uid="{00000000-0005-0000-0000-000066500000}"/>
    <cellStyle name="Normal 3 3 17 2 2 3 2" xfId="29710" xr:uid="{00000000-0005-0000-0000-000067500000}"/>
    <cellStyle name="Normal 3 3 17 2 2 4" xfId="12180" xr:uid="{00000000-0005-0000-0000-000068500000}"/>
    <cellStyle name="Normal 3 3 17 2 2 4 2" xfId="29711" xr:uid="{00000000-0005-0000-0000-000069500000}"/>
    <cellStyle name="Normal 3 3 17 2 2 5" xfId="12181" xr:uid="{00000000-0005-0000-0000-00006A500000}"/>
    <cellStyle name="Normal 3 3 17 2 2 5 2" xfId="29712" xr:uid="{00000000-0005-0000-0000-00006B500000}"/>
    <cellStyle name="Normal 3 3 17 2 2 6" xfId="12182" xr:uid="{00000000-0005-0000-0000-00006C500000}"/>
    <cellStyle name="Normal 3 3 17 2 2 6 2" xfId="29713" xr:uid="{00000000-0005-0000-0000-00006D500000}"/>
    <cellStyle name="Normal 3 3 17 2 2 7" xfId="12183" xr:uid="{00000000-0005-0000-0000-00006E500000}"/>
    <cellStyle name="Normal 3 3 17 2 2 7 2" xfId="29714" xr:uid="{00000000-0005-0000-0000-00006F500000}"/>
    <cellStyle name="Normal 3 3 17 2 2 8" xfId="12184" xr:uid="{00000000-0005-0000-0000-000070500000}"/>
    <cellStyle name="Normal 3 3 17 2 2 8 2" xfId="29715" xr:uid="{00000000-0005-0000-0000-000071500000}"/>
    <cellStyle name="Normal 3 3 17 2 2 9" xfId="12185" xr:uid="{00000000-0005-0000-0000-000072500000}"/>
    <cellStyle name="Normal 3 3 17 2 2 9 2" xfId="29716" xr:uid="{00000000-0005-0000-0000-000073500000}"/>
    <cellStyle name="Normal 3 3 17 2 3" xfId="12186" xr:uid="{00000000-0005-0000-0000-000074500000}"/>
    <cellStyle name="Normal 3 3 17 2 3 2" xfId="29717" xr:uid="{00000000-0005-0000-0000-000075500000}"/>
    <cellStyle name="Normal 3 3 17 2 4" xfId="12187" xr:uid="{00000000-0005-0000-0000-000076500000}"/>
    <cellStyle name="Normal 3 3 17 2 4 2" xfId="29718" xr:uid="{00000000-0005-0000-0000-000077500000}"/>
    <cellStyle name="Normal 3 3 17 2 5" xfId="12188" xr:uid="{00000000-0005-0000-0000-000078500000}"/>
    <cellStyle name="Normal 3 3 17 2 5 2" xfId="29719" xr:uid="{00000000-0005-0000-0000-000079500000}"/>
    <cellStyle name="Normal 3 3 17 2 6" xfId="12189" xr:uid="{00000000-0005-0000-0000-00007A500000}"/>
    <cellStyle name="Normal 3 3 17 2 6 2" xfId="29720" xr:uid="{00000000-0005-0000-0000-00007B500000}"/>
    <cellStyle name="Normal 3 3 17 2 7" xfId="12190" xr:uid="{00000000-0005-0000-0000-00007C500000}"/>
    <cellStyle name="Normal 3 3 17 2 7 2" xfId="29721" xr:uid="{00000000-0005-0000-0000-00007D500000}"/>
    <cellStyle name="Normal 3 3 17 2 8" xfId="12191" xr:uid="{00000000-0005-0000-0000-00007E500000}"/>
    <cellStyle name="Normal 3 3 17 2 8 2" xfId="29722" xr:uid="{00000000-0005-0000-0000-00007F500000}"/>
    <cellStyle name="Normal 3 3 17 2 9" xfId="12192" xr:uid="{00000000-0005-0000-0000-000080500000}"/>
    <cellStyle name="Normal 3 3 17 2 9 2" xfId="29723" xr:uid="{00000000-0005-0000-0000-000081500000}"/>
    <cellStyle name="Normal 3 3 17 20" xfId="12193" xr:uid="{00000000-0005-0000-0000-000082500000}"/>
    <cellStyle name="Normal 3 3 17 20 2" xfId="29724" xr:uid="{00000000-0005-0000-0000-000083500000}"/>
    <cellStyle name="Normal 3 3 17 21" xfId="12194" xr:uid="{00000000-0005-0000-0000-000084500000}"/>
    <cellStyle name="Normal 3 3 17 21 2" xfId="29725" xr:uid="{00000000-0005-0000-0000-000085500000}"/>
    <cellStyle name="Normal 3 3 17 22" xfId="12195" xr:uid="{00000000-0005-0000-0000-000086500000}"/>
    <cellStyle name="Normal 3 3 17 22 2" xfId="29726" xr:uid="{00000000-0005-0000-0000-000087500000}"/>
    <cellStyle name="Normal 3 3 17 23" xfId="12196" xr:uid="{00000000-0005-0000-0000-000088500000}"/>
    <cellStyle name="Normal 3 3 17 23 2" xfId="29727" xr:uid="{00000000-0005-0000-0000-000089500000}"/>
    <cellStyle name="Normal 3 3 17 24" xfId="29672" xr:uid="{00000000-0005-0000-0000-00008A500000}"/>
    <cellStyle name="Normal 3 3 17 3" xfId="12197" xr:uid="{00000000-0005-0000-0000-00008B500000}"/>
    <cellStyle name="Normal 3 3 17 3 10" xfId="12198" xr:uid="{00000000-0005-0000-0000-00008C500000}"/>
    <cellStyle name="Normal 3 3 17 3 10 2" xfId="29729" xr:uid="{00000000-0005-0000-0000-00008D500000}"/>
    <cellStyle name="Normal 3 3 17 3 11" xfId="12199" xr:uid="{00000000-0005-0000-0000-00008E500000}"/>
    <cellStyle name="Normal 3 3 17 3 11 2" xfId="29730" xr:uid="{00000000-0005-0000-0000-00008F500000}"/>
    <cellStyle name="Normal 3 3 17 3 12" xfId="12200" xr:uid="{00000000-0005-0000-0000-000090500000}"/>
    <cellStyle name="Normal 3 3 17 3 12 2" xfId="29731" xr:uid="{00000000-0005-0000-0000-000091500000}"/>
    <cellStyle name="Normal 3 3 17 3 13" xfId="12201" xr:uid="{00000000-0005-0000-0000-000092500000}"/>
    <cellStyle name="Normal 3 3 17 3 13 2" xfId="29732" xr:uid="{00000000-0005-0000-0000-000093500000}"/>
    <cellStyle name="Normal 3 3 17 3 14" xfId="12202" xr:uid="{00000000-0005-0000-0000-000094500000}"/>
    <cellStyle name="Normal 3 3 17 3 14 2" xfId="29733" xr:uid="{00000000-0005-0000-0000-000095500000}"/>
    <cellStyle name="Normal 3 3 17 3 15" xfId="12203" xr:uid="{00000000-0005-0000-0000-000096500000}"/>
    <cellStyle name="Normal 3 3 17 3 15 2" xfId="29734" xr:uid="{00000000-0005-0000-0000-000097500000}"/>
    <cellStyle name="Normal 3 3 17 3 16" xfId="29728" xr:uid="{00000000-0005-0000-0000-000098500000}"/>
    <cellStyle name="Normal 3 3 17 3 2" xfId="12204" xr:uid="{00000000-0005-0000-0000-000099500000}"/>
    <cellStyle name="Normal 3 3 17 3 2 10" xfId="12205" xr:uid="{00000000-0005-0000-0000-00009A500000}"/>
    <cellStyle name="Normal 3 3 17 3 2 10 2" xfId="29736" xr:uid="{00000000-0005-0000-0000-00009B500000}"/>
    <cellStyle name="Normal 3 3 17 3 2 11" xfId="12206" xr:uid="{00000000-0005-0000-0000-00009C500000}"/>
    <cellStyle name="Normal 3 3 17 3 2 11 2" xfId="29737" xr:uid="{00000000-0005-0000-0000-00009D500000}"/>
    <cellStyle name="Normal 3 3 17 3 2 12" xfId="12207" xr:uid="{00000000-0005-0000-0000-00009E500000}"/>
    <cellStyle name="Normal 3 3 17 3 2 12 2" xfId="29738" xr:uid="{00000000-0005-0000-0000-00009F500000}"/>
    <cellStyle name="Normal 3 3 17 3 2 13" xfId="12208" xr:uid="{00000000-0005-0000-0000-0000A0500000}"/>
    <cellStyle name="Normal 3 3 17 3 2 13 2" xfId="29739" xr:uid="{00000000-0005-0000-0000-0000A1500000}"/>
    <cellStyle name="Normal 3 3 17 3 2 14" xfId="12209" xr:uid="{00000000-0005-0000-0000-0000A2500000}"/>
    <cellStyle name="Normal 3 3 17 3 2 14 2" xfId="29740" xr:uid="{00000000-0005-0000-0000-0000A3500000}"/>
    <cellStyle name="Normal 3 3 17 3 2 15" xfId="29735" xr:uid="{00000000-0005-0000-0000-0000A4500000}"/>
    <cellStyle name="Normal 3 3 17 3 2 2" xfId="12210" xr:uid="{00000000-0005-0000-0000-0000A5500000}"/>
    <cellStyle name="Normal 3 3 17 3 2 2 2" xfId="29741" xr:uid="{00000000-0005-0000-0000-0000A6500000}"/>
    <cellStyle name="Normal 3 3 17 3 2 3" xfId="12211" xr:uid="{00000000-0005-0000-0000-0000A7500000}"/>
    <cellStyle name="Normal 3 3 17 3 2 3 2" xfId="29742" xr:uid="{00000000-0005-0000-0000-0000A8500000}"/>
    <cellStyle name="Normal 3 3 17 3 2 4" xfId="12212" xr:uid="{00000000-0005-0000-0000-0000A9500000}"/>
    <cellStyle name="Normal 3 3 17 3 2 4 2" xfId="29743" xr:uid="{00000000-0005-0000-0000-0000AA500000}"/>
    <cellStyle name="Normal 3 3 17 3 2 5" xfId="12213" xr:uid="{00000000-0005-0000-0000-0000AB500000}"/>
    <cellStyle name="Normal 3 3 17 3 2 5 2" xfId="29744" xr:uid="{00000000-0005-0000-0000-0000AC500000}"/>
    <cellStyle name="Normal 3 3 17 3 2 6" xfId="12214" xr:uid="{00000000-0005-0000-0000-0000AD500000}"/>
    <cellStyle name="Normal 3 3 17 3 2 6 2" xfId="29745" xr:uid="{00000000-0005-0000-0000-0000AE500000}"/>
    <cellStyle name="Normal 3 3 17 3 2 7" xfId="12215" xr:uid="{00000000-0005-0000-0000-0000AF500000}"/>
    <cellStyle name="Normal 3 3 17 3 2 7 2" xfId="29746" xr:uid="{00000000-0005-0000-0000-0000B0500000}"/>
    <cellStyle name="Normal 3 3 17 3 2 8" xfId="12216" xr:uid="{00000000-0005-0000-0000-0000B1500000}"/>
    <cellStyle name="Normal 3 3 17 3 2 8 2" xfId="29747" xr:uid="{00000000-0005-0000-0000-0000B2500000}"/>
    <cellStyle name="Normal 3 3 17 3 2 9" xfId="12217" xr:uid="{00000000-0005-0000-0000-0000B3500000}"/>
    <cellStyle name="Normal 3 3 17 3 2 9 2" xfId="29748" xr:uid="{00000000-0005-0000-0000-0000B4500000}"/>
    <cellStyle name="Normal 3 3 17 3 3" xfId="12218" xr:uid="{00000000-0005-0000-0000-0000B5500000}"/>
    <cellStyle name="Normal 3 3 17 3 3 2" xfId="29749" xr:uid="{00000000-0005-0000-0000-0000B6500000}"/>
    <cellStyle name="Normal 3 3 17 3 4" xfId="12219" xr:uid="{00000000-0005-0000-0000-0000B7500000}"/>
    <cellStyle name="Normal 3 3 17 3 4 2" xfId="29750" xr:uid="{00000000-0005-0000-0000-0000B8500000}"/>
    <cellStyle name="Normal 3 3 17 3 5" xfId="12220" xr:uid="{00000000-0005-0000-0000-0000B9500000}"/>
    <cellStyle name="Normal 3 3 17 3 5 2" xfId="29751" xr:uid="{00000000-0005-0000-0000-0000BA500000}"/>
    <cellStyle name="Normal 3 3 17 3 6" xfId="12221" xr:uid="{00000000-0005-0000-0000-0000BB500000}"/>
    <cellStyle name="Normal 3 3 17 3 6 2" xfId="29752" xr:uid="{00000000-0005-0000-0000-0000BC500000}"/>
    <cellStyle name="Normal 3 3 17 3 7" xfId="12222" xr:uid="{00000000-0005-0000-0000-0000BD500000}"/>
    <cellStyle name="Normal 3 3 17 3 7 2" xfId="29753" xr:uid="{00000000-0005-0000-0000-0000BE500000}"/>
    <cellStyle name="Normal 3 3 17 3 8" xfId="12223" xr:uid="{00000000-0005-0000-0000-0000BF500000}"/>
    <cellStyle name="Normal 3 3 17 3 8 2" xfId="29754" xr:uid="{00000000-0005-0000-0000-0000C0500000}"/>
    <cellStyle name="Normal 3 3 17 3 9" xfId="12224" xr:uid="{00000000-0005-0000-0000-0000C1500000}"/>
    <cellStyle name="Normal 3 3 17 3 9 2" xfId="29755" xr:uid="{00000000-0005-0000-0000-0000C2500000}"/>
    <cellStyle name="Normal 3 3 17 4" xfId="12225" xr:uid="{00000000-0005-0000-0000-0000C3500000}"/>
    <cellStyle name="Normal 3 3 17 4 10" xfId="12226" xr:uid="{00000000-0005-0000-0000-0000C4500000}"/>
    <cellStyle name="Normal 3 3 17 4 10 2" xfId="29757" xr:uid="{00000000-0005-0000-0000-0000C5500000}"/>
    <cellStyle name="Normal 3 3 17 4 11" xfId="12227" xr:uid="{00000000-0005-0000-0000-0000C6500000}"/>
    <cellStyle name="Normal 3 3 17 4 11 2" xfId="29758" xr:uid="{00000000-0005-0000-0000-0000C7500000}"/>
    <cellStyle name="Normal 3 3 17 4 12" xfId="12228" xr:uid="{00000000-0005-0000-0000-0000C8500000}"/>
    <cellStyle name="Normal 3 3 17 4 12 2" xfId="29759" xr:uid="{00000000-0005-0000-0000-0000C9500000}"/>
    <cellStyle name="Normal 3 3 17 4 13" xfId="12229" xr:uid="{00000000-0005-0000-0000-0000CA500000}"/>
    <cellStyle name="Normal 3 3 17 4 13 2" xfId="29760" xr:uid="{00000000-0005-0000-0000-0000CB500000}"/>
    <cellStyle name="Normal 3 3 17 4 14" xfId="12230" xr:uid="{00000000-0005-0000-0000-0000CC500000}"/>
    <cellStyle name="Normal 3 3 17 4 14 2" xfId="29761" xr:uid="{00000000-0005-0000-0000-0000CD500000}"/>
    <cellStyle name="Normal 3 3 17 4 15" xfId="12231" xr:uid="{00000000-0005-0000-0000-0000CE500000}"/>
    <cellStyle name="Normal 3 3 17 4 15 2" xfId="29762" xr:uid="{00000000-0005-0000-0000-0000CF500000}"/>
    <cellStyle name="Normal 3 3 17 4 16" xfId="29756" xr:uid="{00000000-0005-0000-0000-0000D0500000}"/>
    <cellStyle name="Normal 3 3 17 4 2" xfId="12232" xr:uid="{00000000-0005-0000-0000-0000D1500000}"/>
    <cellStyle name="Normal 3 3 17 4 2 10" xfId="12233" xr:uid="{00000000-0005-0000-0000-0000D2500000}"/>
    <cellStyle name="Normal 3 3 17 4 2 10 2" xfId="29764" xr:uid="{00000000-0005-0000-0000-0000D3500000}"/>
    <cellStyle name="Normal 3 3 17 4 2 11" xfId="12234" xr:uid="{00000000-0005-0000-0000-0000D4500000}"/>
    <cellStyle name="Normal 3 3 17 4 2 11 2" xfId="29765" xr:uid="{00000000-0005-0000-0000-0000D5500000}"/>
    <cellStyle name="Normal 3 3 17 4 2 12" xfId="12235" xr:uid="{00000000-0005-0000-0000-0000D6500000}"/>
    <cellStyle name="Normal 3 3 17 4 2 12 2" xfId="29766" xr:uid="{00000000-0005-0000-0000-0000D7500000}"/>
    <cellStyle name="Normal 3 3 17 4 2 13" xfId="12236" xr:uid="{00000000-0005-0000-0000-0000D8500000}"/>
    <cellStyle name="Normal 3 3 17 4 2 13 2" xfId="29767" xr:uid="{00000000-0005-0000-0000-0000D9500000}"/>
    <cellStyle name="Normal 3 3 17 4 2 14" xfId="12237" xr:uid="{00000000-0005-0000-0000-0000DA500000}"/>
    <cellStyle name="Normal 3 3 17 4 2 14 2" xfId="29768" xr:uid="{00000000-0005-0000-0000-0000DB500000}"/>
    <cellStyle name="Normal 3 3 17 4 2 15" xfId="29763" xr:uid="{00000000-0005-0000-0000-0000DC500000}"/>
    <cellStyle name="Normal 3 3 17 4 2 2" xfId="12238" xr:uid="{00000000-0005-0000-0000-0000DD500000}"/>
    <cellStyle name="Normal 3 3 17 4 2 2 2" xfId="29769" xr:uid="{00000000-0005-0000-0000-0000DE500000}"/>
    <cellStyle name="Normal 3 3 17 4 2 3" xfId="12239" xr:uid="{00000000-0005-0000-0000-0000DF500000}"/>
    <cellStyle name="Normal 3 3 17 4 2 3 2" xfId="29770" xr:uid="{00000000-0005-0000-0000-0000E0500000}"/>
    <cellStyle name="Normal 3 3 17 4 2 4" xfId="12240" xr:uid="{00000000-0005-0000-0000-0000E1500000}"/>
    <cellStyle name="Normal 3 3 17 4 2 4 2" xfId="29771" xr:uid="{00000000-0005-0000-0000-0000E2500000}"/>
    <cellStyle name="Normal 3 3 17 4 2 5" xfId="12241" xr:uid="{00000000-0005-0000-0000-0000E3500000}"/>
    <cellStyle name="Normal 3 3 17 4 2 5 2" xfId="29772" xr:uid="{00000000-0005-0000-0000-0000E4500000}"/>
    <cellStyle name="Normal 3 3 17 4 2 6" xfId="12242" xr:uid="{00000000-0005-0000-0000-0000E5500000}"/>
    <cellStyle name="Normal 3 3 17 4 2 6 2" xfId="29773" xr:uid="{00000000-0005-0000-0000-0000E6500000}"/>
    <cellStyle name="Normal 3 3 17 4 2 7" xfId="12243" xr:uid="{00000000-0005-0000-0000-0000E7500000}"/>
    <cellStyle name="Normal 3 3 17 4 2 7 2" xfId="29774" xr:uid="{00000000-0005-0000-0000-0000E8500000}"/>
    <cellStyle name="Normal 3 3 17 4 2 8" xfId="12244" xr:uid="{00000000-0005-0000-0000-0000E9500000}"/>
    <cellStyle name="Normal 3 3 17 4 2 8 2" xfId="29775" xr:uid="{00000000-0005-0000-0000-0000EA500000}"/>
    <cellStyle name="Normal 3 3 17 4 2 9" xfId="12245" xr:uid="{00000000-0005-0000-0000-0000EB500000}"/>
    <cellStyle name="Normal 3 3 17 4 2 9 2" xfId="29776" xr:uid="{00000000-0005-0000-0000-0000EC500000}"/>
    <cellStyle name="Normal 3 3 17 4 3" xfId="12246" xr:uid="{00000000-0005-0000-0000-0000ED500000}"/>
    <cellStyle name="Normal 3 3 17 4 3 2" xfId="29777" xr:uid="{00000000-0005-0000-0000-0000EE500000}"/>
    <cellStyle name="Normal 3 3 17 4 4" xfId="12247" xr:uid="{00000000-0005-0000-0000-0000EF500000}"/>
    <cellStyle name="Normal 3 3 17 4 4 2" xfId="29778" xr:uid="{00000000-0005-0000-0000-0000F0500000}"/>
    <cellStyle name="Normal 3 3 17 4 5" xfId="12248" xr:uid="{00000000-0005-0000-0000-0000F1500000}"/>
    <cellStyle name="Normal 3 3 17 4 5 2" xfId="29779" xr:uid="{00000000-0005-0000-0000-0000F2500000}"/>
    <cellStyle name="Normal 3 3 17 4 6" xfId="12249" xr:uid="{00000000-0005-0000-0000-0000F3500000}"/>
    <cellStyle name="Normal 3 3 17 4 6 2" xfId="29780" xr:uid="{00000000-0005-0000-0000-0000F4500000}"/>
    <cellStyle name="Normal 3 3 17 4 7" xfId="12250" xr:uid="{00000000-0005-0000-0000-0000F5500000}"/>
    <cellStyle name="Normal 3 3 17 4 7 2" xfId="29781" xr:uid="{00000000-0005-0000-0000-0000F6500000}"/>
    <cellStyle name="Normal 3 3 17 4 8" xfId="12251" xr:uid="{00000000-0005-0000-0000-0000F7500000}"/>
    <cellStyle name="Normal 3 3 17 4 8 2" xfId="29782" xr:uid="{00000000-0005-0000-0000-0000F8500000}"/>
    <cellStyle name="Normal 3 3 17 4 9" xfId="12252" xr:uid="{00000000-0005-0000-0000-0000F9500000}"/>
    <cellStyle name="Normal 3 3 17 4 9 2" xfId="29783" xr:uid="{00000000-0005-0000-0000-0000FA500000}"/>
    <cellStyle name="Normal 3 3 17 5" xfId="12253" xr:uid="{00000000-0005-0000-0000-0000FB500000}"/>
    <cellStyle name="Normal 3 3 17 5 10" xfId="12254" xr:uid="{00000000-0005-0000-0000-0000FC500000}"/>
    <cellStyle name="Normal 3 3 17 5 10 2" xfId="29785" xr:uid="{00000000-0005-0000-0000-0000FD500000}"/>
    <cellStyle name="Normal 3 3 17 5 11" xfId="12255" xr:uid="{00000000-0005-0000-0000-0000FE500000}"/>
    <cellStyle name="Normal 3 3 17 5 11 2" xfId="29786" xr:uid="{00000000-0005-0000-0000-0000FF500000}"/>
    <cellStyle name="Normal 3 3 17 5 12" xfId="12256" xr:uid="{00000000-0005-0000-0000-000000510000}"/>
    <cellStyle name="Normal 3 3 17 5 12 2" xfId="29787" xr:uid="{00000000-0005-0000-0000-000001510000}"/>
    <cellStyle name="Normal 3 3 17 5 13" xfId="12257" xr:uid="{00000000-0005-0000-0000-000002510000}"/>
    <cellStyle name="Normal 3 3 17 5 13 2" xfId="29788" xr:uid="{00000000-0005-0000-0000-000003510000}"/>
    <cellStyle name="Normal 3 3 17 5 14" xfId="12258" xr:uid="{00000000-0005-0000-0000-000004510000}"/>
    <cellStyle name="Normal 3 3 17 5 14 2" xfId="29789" xr:uid="{00000000-0005-0000-0000-000005510000}"/>
    <cellStyle name="Normal 3 3 17 5 15" xfId="29784" xr:uid="{00000000-0005-0000-0000-000006510000}"/>
    <cellStyle name="Normal 3 3 17 5 2" xfId="12259" xr:uid="{00000000-0005-0000-0000-000007510000}"/>
    <cellStyle name="Normal 3 3 17 5 2 2" xfId="29790" xr:uid="{00000000-0005-0000-0000-000008510000}"/>
    <cellStyle name="Normal 3 3 17 5 3" xfId="12260" xr:uid="{00000000-0005-0000-0000-000009510000}"/>
    <cellStyle name="Normal 3 3 17 5 3 2" xfId="29791" xr:uid="{00000000-0005-0000-0000-00000A510000}"/>
    <cellStyle name="Normal 3 3 17 5 4" xfId="12261" xr:uid="{00000000-0005-0000-0000-00000B510000}"/>
    <cellStyle name="Normal 3 3 17 5 4 2" xfId="29792" xr:uid="{00000000-0005-0000-0000-00000C510000}"/>
    <cellStyle name="Normal 3 3 17 5 5" xfId="12262" xr:uid="{00000000-0005-0000-0000-00000D510000}"/>
    <cellStyle name="Normal 3 3 17 5 5 2" xfId="29793" xr:uid="{00000000-0005-0000-0000-00000E510000}"/>
    <cellStyle name="Normal 3 3 17 5 6" xfId="12263" xr:uid="{00000000-0005-0000-0000-00000F510000}"/>
    <cellStyle name="Normal 3 3 17 5 6 2" xfId="29794" xr:uid="{00000000-0005-0000-0000-000010510000}"/>
    <cellStyle name="Normal 3 3 17 5 7" xfId="12264" xr:uid="{00000000-0005-0000-0000-000011510000}"/>
    <cellStyle name="Normal 3 3 17 5 7 2" xfId="29795" xr:uid="{00000000-0005-0000-0000-000012510000}"/>
    <cellStyle name="Normal 3 3 17 5 8" xfId="12265" xr:uid="{00000000-0005-0000-0000-000013510000}"/>
    <cellStyle name="Normal 3 3 17 5 8 2" xfId="29796" xr:uid="{00000000-0005-0000-0000-000014510000}"/>
    <cellStyle name="Normal 3 3 17 5 9" xfId="12266" xr:uid="{00000000-0005-0000-0000-000015510000}"/>
    <cellStyle name="Normal 3 3 17 5 9 2" xfId="29797" xr:uid="{00000000-0005-0000-0000-000016510000}"/>
    <cellStyle name="Normal 3 3 17 6" xfId="12267" xr:uid="{00000000-0005-0000-0000-000017510000}"/>
    <cellStyle name="Normal 3 3 17 6 10" xfId="12268" xr:uid="{00000000-0005-0000-0000-000018510000}"/>
    <cellStyle name="Normal 3 3 17 6 10 2" xfId="29799" xr:uid="{00000000-0005-0000-0000-000019510000}"/>
    <cellStyle name="Normal 3 3 17 6 11" xfId="12269" xr:uid="{00000000-0005-0000-0000-00001A510000}"/>
    <cellStyle name="Normal 3 3 17 6 11 2" xfId="29800" xr:uid="{00000000-0005-0000-0000-00001B510000}"/>
    <cellStyle name="Normal 3 3 17 6 12" xfId="12270" xr:uid="{00000000-0005-0000-0000-00001C510000}"/>
    <cellStyle name="Normal 3 3 17 6 12 2" xfId="29801" xr:uid="{00000000-0005-0000-0000-00001D510000}"/>
    <cellStyle name="Normal 3 3 17 6 13" xfId="12271" xr:uid="{00000000-0005-0000-0000-00001E510000}"/>
    <cellStyle name="Normal 3 3 17 6 13 2" xfId="29802" xr:uid="{00000000-0005-0000-0000-00001F510000}"/>
    <cellStyle name="Normal 3 3 17 6 14" xfId="12272" xr:uid="{00000000-0005-0000-0000-000020510000}"/>
    <cellStyle name="Normal 3 3 17 6 14 2" xfId="29803" xr:uid="{00000000-0005-0000-0000-000021510000}"/>
    <cellStyle name="Normal 3 3 17 6 15" xfId="29798" xr:uid="{00000000-0005-0000-0000-000022510000}"/>
    <cellStyle name="Normal 3 3 17 6 2" xfId="12273" xr:uid="{00000000-0005-0000-0000-000023510000}"/>
    <cellStyle name="Normal 3 3 17 6 2 2" xfId="29804" xr:uid="{00000000-0005-0000-0000-000024510000}"/>
    <cellStyle name="Normal 3 3 17 6 3" xfId="12274" xr:uid="{00000000-0005-0000-0000-000025510000}"/>
    <cellStyle name="Normal 3 3 17 6 3 2" xfId="29805" xr:uid="{00000000-0005-0000-0000-000026510000}"/>
    <cellStyle name="Normal 3 3 17 6 4" xfId="12275" xr:uid="{00000000-0005-0000-0000-000027510000}"/>
    <cellStyle name="Normal 3 3 17 6 4 2" xfId="29806" xr:uid="{00000000-0005-0000-0000-000028510000}"/>
    <cellStyle name="Normal 3 3 17 6 5" xfId="12276" xr:uid="{00000000-0005-0000-0000-000029510000}"/>
    <cellStyle name="Normal 3 3 17 6 5 2" xfId="29807" xr:uid="{00000000-0005-0000-0000-00002A510000}"/>
    <cellStyle name="Normal 3 3 17 6 6" xfId="12277" xr:uid="{00000000-0005-0000-0000-00002B510000}"/>
    <cellStyle name="Normal 3 3 17 6 6 2" xfId="29808" xr:uid="{00000000-0005-0000-0000-00002C510000}"/>
    <cellStyle name="Normal 3 3 17 6 7" xfId="12278" xr:uid="{00000000-0005-0000-0000-00002D510000}"/>
    <cellStyle name="Normal 3 3 17 6 7 2" xfId="29809" xr:uid="{00000000-0005-0000-0000-00002E510000}"/>
    <cellStyle name="Normal 3 3 17 6 8" xfId="12279" xr:uid="{00000000-0005-0000-0000-00002F510000}"/>
    <cellStyle name="Normal 3 3 17 6 8 2" xfId="29810" xr:uid="{00000000-0005-0000-0000-000030510000}"/>
    <cellStyle name="Normal 3 3 17 6 9" xfId="12280" xr:uid="{00000000-0005-0000-0000-000031510000}"/>
    <cellStyle name="Normal 3 3 17 6 9 2" xfId="29811" xr:uid="{00000000-0005-0000-0000-000032510000}"/>
    <cellStyle name="Normal 3 3 17 7" xfId="12281" xr:uid="{00000000-0005-0000-0000-000033510000}"/>
    <cellStyle name="Normal 3 3 17 7 10" xfId="12282" xr:uid="{00000000-0005-0000-0000-000034510000}"/>
    <cellStyle name="Normal 3 3 17 7 10 2" xfId="29813" xr:uid="{00000000-0005-0000-0000-000035510000}"/>
    <cellStyle name="Normal 3 3 17 7 11" xfId="12283" xr:uid="{00000000-0005-0000-0000-000036510000}"/>
    <cellStyle name="Normal 3 3 17 7 11 2" xfId="29814" xr:uid="{00000000-0005-0000-0000-000037510000}"/>
    <cellStyle name="Normal 3 3 17 7 12" xfId="12284" xr:uid="{00000000-0005-0000-0000-000038510000}"/>
    <cellStyle name="Normal 3 3 17 7 12 2" xfId="29815" xr:uid="{00000000-0005-0000-0000-000039510000}"/>
    <cellStyle name="Normal 3 3 17 7 13" xfId="12285" xr:uid="{00000000-0005-0000-0000-00003A510000}"/>
    <cellStyle name="Normal 3 3 17 7 13 2" xfId="29816" xr:uid="{00000000-0005-0000-0000-00003B510000}"/>
    <cellStyle name="Normal 3 3 17 7 14" xfId="12286" xr:uid="{00000000-0005-0000-0000-00003C510000}"/>
    <cellStyle name="Normal 3 3 17 7 14 2" xfId="29817" xr:uid="{00000000-0005-0000-0000-00003D510000}"/>
    <cellStyle name="Normal 3 3 17 7 15" xfId="29812" xr:uid="{00000000-0005-0000-0000-00003E510000}"/>
    <cellStyle name="Normal 3 3 17 7 2" xfId="12287" xr:uid="{00000000-0005-0000-0000-00003F510000}"/>
    <cellStyle name="Normal 3 3 17 7 2 2" xfId="29818" xr:uid="{00000000-0005-0000-0000-000040510000}"/>
    <cellStyle name="Normal 3 3 17 7 3" xfId="12288" xr:uid="{00000000-0005-0000-0000-000041510000}"/>
    <cellStyle name="Normal 3 3 17 7 3 2" xfId="29819" xr:uid="{00000000-0005-0000-0000-000042510000}"/>
    <cellStyle name="Normal 3 3 17 7 4" xfId="12289" xr:uid="{00000000-0005-0000-0000-000043510000}"/>
    <cellStyle name="Normal 3 3 17 7 4 2" xfId="29820" xr:uid="{00000000-0005-0000-0000-000044510000}"/>
    <cellStyle name="Normal 3 3 17 7 5" xfId="12290" xr:uid="{00000000-0005-0000-0000-000045510000}"/>
    <cellStyle name="Normal 3 3 17 7 5 2" xfId="29821" xr:uid="{00000000-0005-0000-0000-000046510000}"/>
    <cellStyle name="Normal 3 3 17 7 6" xfId="12291" xr:uid="{00000000-0005-0000-0000-000047510000}"/>
    <cellStyle name="Normal 3 3 17 7 6 2" xfId="29822" xr:uid="{00000000-0005-0000-0000-000048510000}"/>
    <cellStyle name="Normal 3 3 17 7 7" xfId="12292" xr:uid="{00000000-0005-0000-0000-000049510000}"/>
    <cellStyle name="Normal 3 3 17 7 7 2" xfId="29823" xr:uid="{00000000-0005-0000-0000-00004A510000}"/>
    <cellStyle name="Normal 3 3 17 7 8" xfId="12293" xr:uid="{00000000-0005-0000-0000-00004B510000}"/>
    <cellStyle name="Normal 3 3 17 7 8 2" xfId="29824" xr:uid="{00000000-0005-0000-0000-00004C510000}"/>
    <cellStyle name="Normal 3 3 17 7 9" xfId="12294" xr:uid="{00000000-0005-0000-0000-00004D510000}"/>
    <cellStyle name="Normal 3 3 17 7 9 2" xfId="29825" xr:uid="{00000000-0005-0000-0000-00004E510000}"/>
    <cellStyle name="Normal 3 3 17 8" xfId="12295" xr:uid="{00000000-0005-0000-0000-00004F510000}"/>
    <cellStyle name="Normal 3 3 17 8 10" xfId="12296" xr:uid="{00000000-0005-0000-0000-000050510000}"/>
    <cellStyle name="Normal 3 3 17 8 10 2" xfId="29827" xr:uid="{00000000-0005-0000-0000-000051510000}"/>
    <cellStyle name="Normal 3 3 17 8 11" xfId="12297" xr:uid="{00000000-0005-0000-0000-000052510000}"/>
    <cellStyle name="Normal 3 3 17 8 11 2" xfId="29828" xr:uid="{00000000-0005-0000-0000-000053510000}"/>
    <cellStyle name="Normal 3 3 17 8 12" xfId="12298" xr:uid="{00000000-0005-0000-0000-000054510000}"/>
    <cellStyle name="Normal 3 3 17 8 12 2" xfId="29829" xr:uid="{00000000-0005-0000-0000-000055510000}"/>
    <cellStyle name="Normal 3 3 17 8 13" xfId="12299" xr:uid="{00000000-0005-0000-0000-000056510000}"/>
    <cellStyle name="Normal 3 3 17 8 13 2" xfId="29830" xr:uid="{00000000-0005-0000-0000-000057510000}"/>
    <cellStyle name="Normal 3 3 17 8 14" xfId="12300" xr:uid="{00000000-0005-0000-0000-000058510000}"/>
    <cellStyle name="Normal 3 3 17 8 14 2" xfId="29831" xr:uid="{00000000-0005-0000-0000-000059510000}"/>
    <cellStyle name="Normal 3 3 17 8 15" xfId="29826" xr:uid="{00000000-0005-0000-0000-00005A510000}"/>
    <cellStyle name="Normal 3 3 17 8 2" xfId="12301" xr:uid="{00000000-0005-0000-0000-00005B510000}"/>
    <cellStyle name="Normal 3 3 17 8 2 2" xfId="29832" xr:uid="{00000000-0005-0000-0000-00005C510000}"/>
    <cellStyle name="Normal 3 3 17 8 3" xfId="12302" xr:uid="{00000000-0005-0000-0000-00005D510000}"/>
    <cellStyle name="Normal 3 3 17 8 3 2" xfId="29833" xr:uid="{00000000-0005-0000-0000-00005E510000}"/>
    <cellStyle name="Normal 3 3 17 8 4" xfId="12303" xr:uid="{00000000-0005-0000-0000-00005F510000}"/>
    <cellStyle name="Normal 3 3 17 8 4 2" xfId="29834" xr:uid="{00000000-0005-0000-0000-000060510000}"/>
    <cellStyle name="Normal 3 3 17 8 5" xfId="12304" xr:uid="{00000000-0005-0000-0000-000061510000}"/>
    <cellStyle name="Normal 3 3 17 8 5 2" xfId="29835" xr:uid="{00000000-0005-0000-0000-000062510000}"/>
    <cellStyle name="Normal 3 3 17 8 6" xfId="12305" xr:uid="{00000000-0005-0000-0000-000063510000}"/>
    <cellStyle name="Normal 3 3 17 8 6 2" xfId="29836" xr:uid="{00000000-0005-0000-0000-000064510000}"/>
    <cellStyle name="Normal 3 3 17 8 7" xfId="12306" xr:uid="{00000000-0005-0000-0000-000065510000}"/>
    <cellStyle name="Normal 3 3 17 8 7 2" xfId="29837" xr:uid="{00000000-0005-0000-0000-000066510000}"/>
    <cellStyle name="Normal 3 3 17 8 8" xfId="12307" xr:uid="{00000000-0005-0000-0000-000067510000}"/>
    <cellStyle name="Normal 3 3 17 8 8 2" xfId="29838" xr:uid="{00000000-0005-0000-0000-000068510000}"/>
    <cellStyle name="Normal 3 3 17 8 9" xfId="12308" xr:uid="{00000000-0005-0000-0000-000069510000}"/>
    <cellStyle name="Normal 3 3 17 8 9 2" xfId="29839" xr:uid="{00000000-0005-0000-0000-00006A510000}"/>
    <cellStyle name="Normal 3 3 17 9" xfId="12309" xr:uid="{00000000-0005-0000-0000-00006B510000}"/>
    <cellStyle name="Normal 3 3 17 9 10" xfId="12310" xr:uid="{00000000-0005-0000-0000-00006C510000}"/>
    <cellStyle name="Normal 3 3 17 9 10 2" xfId="29841" xr:uid="{00000000-0005-0000-0000-00006D510000}"/>
    <cellStyle name="Normal 3 3 17 9 11" xfId="12311" xr:uid="{00000000-0005-0000-0000-00006E510000}"/>
    <cellStyle name="Normal 3 3 17 9 11 2" xfId="29842" xr:uid="{00000000-0005-0000-0000-00006F510000}"/>
    <cellStyle name="Normal 3 3 17 9 12" xfId="12312" xr:uid="{00000000-0005-0000-0000-000070510000}"/>
    <cellStyle name="Normal 3 3 17 9 12 2" xfId="29843" xr:uid="{00000000-0005-0000-0000-000071510000}"/>
    <cellStyle name="Normal 3 3 17 9 13" xfId="12313" xr:uid="{00000000-0005-0000-0000-000072510000}"/>
    <cellStyle name="Normal 3 3 17 9 13 2" xfId="29844" xr:uid="{00000000-0005-0000-0000-000073510000}"/>
    <cellStyle name="Normal 3 3 17 9 14" xfId="12314" xr:uid="{00000000-0005-0000-0000-000074510000}"/>
    <cellStyle name="Normal 3 3 17 9 14 2" xfId="29845" xr:uid="{00000000-0005-0000-0000-000075510000}"/>
    <cellStyle name="Normal 3 3 17 9 15" xfId="29840" xr:uid="{00000000-0005-0000-0000-000076510000}"/>
    <cellStyle name="Normal 3 3 17 9 2" xfId="12315" xr:uid="{00000000-0005-0000-0000-000077510000}"/>
    <cellStyle name="Normal 3 3 17 9 2 2" xfId="29846" xr:uid="{00000000-0005-0000-0000-000078510000}"/>
    <cellStyle name="Normal 3 3 17 9 3" xfId="12316" xr:uid="{00000000-0005-0000-0000-000079510000}"/>
    <cellStyle name="Normal 3 3 17 9 3 2" xfId="29847" xr:uid="{00000000-0005-0000-0000-00007A510000}"/>
    <cellStyle name="Normal 3 3 17 9 4" xfId="12317" xr:uid="{00000000-0005-0000-0000-00007B510000}"/>
    <cellStyle name="Normal 3 3 17 9 4 2" xfId="29848" xr:uid="{00000000-0005-0000-0000-00007C510000}"/>
    <cellStyle name="Normal 3 3 17 9 5" xfId="12318" xr:uid="{00000000-0005-0000-0000-00007D510000}"/>
    <cellStyle name="Normal 3 3 17 9 5 2" xfId="29849" xr:uid="{00000000-0005-0000-0000-00007E510000}"/>
    <cellStyle name="Normal 3 3 17 9 6" xfId="12319" xr:uid="{00000000-0005-0000-0000-00007F510000}"/>
    <cellStyle name="Normal 3 3 17 9 6 2" xfId="29850" xr:uid="{00000000-0005-0000-0000-000080510000}"/>
    <cellStyle name="Normal 3 3 17 9 7" xfId="12320" xr:uid="{00000000-0005-0000-0000-000081510000}"/>
    <cellStyle name="Normal 3 3 17 9 7 2" xfId="29851" xr:uid="{00000000-0005-0000-0000-000082510000}"/>
    <cellStyle name="Normal 3 3 17 9 8" xfId="12321" xr:uid="{00000000-0005-0000-0000-000083510000}"/>
    <cellStyle name="Normal 3 3 17 9 8 2" xfId="29852" xr:uid="{00000000-0005-0000-0000-000084510000}"/>
    <cellStyle name="Normal 3 3 17 9 9" xfId="12322" xr:uid="{00000000-0005-0000-0000-000085510000}"/>
    <cellStyle name="Normal 3 3 17 9 9 2" xfId="29853" xr:uid="{00000000-0005-0000-0000-000086510000}"/>
    <cellStyle name="Normal 3 3 18" xfId="12323" xr:uid="{00000000-0005-0000-0000-000087510000}"/>
    <cellStyle name="Normal 3 3 18 10" xfId="12324" xr:uid="{00000000-0005-0000-0000-000088510000}"/>
    <cellStyle name="Normal 3 3 18 10 10" xfId="12325" xr:uid="{00000000-0005-0000-0000-000089510000}"/>
    <cellStyle name="Normal 3 3 18 10 10 2" xfId="29856" xr:uid="{00000000-0005-0000-0000-00008A510000}"/>
    <cellStyle name="Normal 3 3 18 10 11" xfId="12326" xr:uid="{00000000-0005-0000-0000-00008B510000}"/>
    <cellStyle name="Normal 3 3 18 10 11 2" xfId="29857" xr:uid="{00000000-0005-0000-0000-00008C510000}"/>
    <cellStyle name="Normal 3 3 18 10 12" xfId="12327" xr:uid="{00000000-0005-0000-0000-00008D510000}"/>
    <cellStyle name="Normal 3 3 18 10 12 2" xfId="29858" xr:uid="{00000000-0005-0000-0000-00008E510000}"/>
    <cellStyle name="Normal 3 3 18 10 13" xfId="12328" xr:uid="{00000000-0005-0000-0000-00008F510000}"/>
    <cellStyle name="Normal 3 3 18 10 13 2" xfId="29859" xr:uid="{00000000-0005-0000-0000-000090510000}"/>
    <cellStyle name="Normal 3 3 18 10 14" xfId="12329" xr:uid="{00000000-0005-0000-0000-000091510000}"/>
    <cellStyle name="Normal 3 3 18 10 14 2" xfId="29860" xr:uid="{00000000-0005-0000-0000-000092510000}"/>
    <cellStyle name="Normal 3 3 18 10 15" xfId="29855" xr:uid="{00000000-0005-0000-0000-000093510000}"/>
    <cellStyle name="Normal 3 3 18 10 2" xfId="12330" xr:uid="{00000000-0005-0000-0000-000094510000}"/>
    <cellStyle name="Normal 3 3 18 10 2 2" xfId="29861" xr:uid="{00000000-0005-0000-0000-000095510000}"/>
    <cellStyle name="Normal 3 3 18 10 3" xfId="12331" xr:uid="{00000000-0005-0000-0000-000096510000}"/>
    <cellStyle name="Normal 3 3 18 10 3 2" xfId="29862" xr:uid="{00000000-0005-0000-0000-000097510000}"/>
    <cellStyle name="Normal 3 3 18 10 4" xfId="12332" xr:uid="{00000000-0005-0000-0000-000098510000}"/>
    <cellStyle name="Normal 3 3 18 10 4 2" xfId="29863" xr:uid="{00000000-0005-0000-0000-000099510000}"/>
    <cellStyle name="Normal 3 3 18 10 5" xfId="12333" xr:uid="{00000000-0005-0000-0000-00009A510000}"/>
    <cellStyle name="Normal 3 3 18 10 5 2" xfId="29864" xr:uid="{00000000-0005-0000-0000-00009B510000}"/>
    <cellStyle name="Normal 3 3 18 10 6" xfId="12334" xr:uid="{00000000-0005-0000-0000-00009C510000}"/>
    <cellStyle name="Normal 3 3 18 10 6 2" xfId="29865" xr:uid="{00000000-0005-0000-0000-00009D510000}"/>
    <cellStyle name="Normal 3 3 18 10 7" xfId="12335" xr:uid="{00000000-0005-0000-0000-00009E510000}"/>
    <cellStyle name="Normal 3 3 18 10 7 2" xfId="29866" xr:uid="{00000000-0005-0000-0000-00009F510000}"/>
    <cellStyle name="Normal 3 3 18 10 8" xfId="12336" xr:uid="{00000000-0005-0000-0000-0000A0510000}"/>
    <cellStyle name="Normal 3 3 18 10 8 2" xfId="29867" xr:uid="{00000000-0005-0000-0000-0000A1510000}"/>
    <cellStyle name="Normal 3 3 18 10 9" xfId="12337" xr:uid="{00000000-0005-0000-0000-0000A2510000}"/>
    <cellStyle name="Normal 3 3 18 10 9 2" xfId="29868" xr:uid="{00000000-0005-0000-0000-0000A3510000}"/>
    <cellStyle name="Normal 3 3 18 11" xfId="12338" xr:uid="{00000000-0005-0000-0000-0000A4510000}"/>
    <cellStyle name="Normal 3 3 18 11 2" xfId="29869" xr:uid="{00000000-0005-0000-0000-0000A5510000}"/>
    <cellStyle name="Normal 3 3 18 12" xfId="12339" xr:uid="{00000000-0005-0000-0000-0000A6510000}"/>
    <cellStyle name="Normal 3 3 18 12 2" xfId="29870" xr:uid="{00000000-0005-0000-0000-0000A7510000}"/>
    <cellStyle name="Normal 3 3 18 13" xfId="12340" xr:uid="{00000000-0005-0000-0000-0000A8510000}"/>
    <cellStyle name="Normal 3 3 18 13 2" xfId="29871" xr:uid="{00000000-0005-0000-0000-0000A9510000}"/>
    <cellStyle name="Normal 3 3 18 14" xfId="12341" xr:uid="{00000000-0005-0000-0000-0000AA510000}"/>
    <cellStyle name="Normal 3 3 18 14 2" xfId="29872" xr:uid="{00000000-0005-0000-0000-0000AB510000}"/>
    <cellStyle name="Normal 3 3 18 15" xfId="12342" xr:uid="{00000000-0005-0000-0000-0000AC510000}"/>
    <cellStyle name="Normal 3 3 18 15 2" xfId="29873" xr:uid="{00000000-0005-0000-0000-0000AD510000}"/>
    <cellStyle name="Normal 3 3 18 16" xfId="12343" xr:uid="{00000000-0005-0000-0000-0000AE510000}"/>
    <cellStyle name="Normal 3 3 18 16 2" xfId="29874" xr:uid="{00000000-0005-0000-0000-0000AF510000}"/>
    <cellStyle name="Normal 3 3 18 17" xfId="12344" xr:uid="{00000000-0005-0000-0000-0000B0510000}"/>
    <cellStyle name="Normal 3 3 18 17 2" xfId="29875" xr:uid="{00000000-0005-0000-0000-0000B1510000}"/>
    <cellStyle name="Normal 3 3 18 18" xfId="12345" xr:uid="{00000000-0005-0000-0000-0000B2510000}"/>
    <cellStyle name="Normal 3 3 18 18 2" xfId="29876" xr:uid="{00000000-0005-0000-0000-0000B3510000}"/>
    <cellStyle name="Normal 3 3 18 19" xfId="12346" xr:uid="{00000000-0005-0000-0000-0000B4510000}"/>
    <cellStyle name="Normal 3 3 18 19 2" xfId="29877" xr:uid="{00000000-0005-0000-0000-0000B5510000}"/>
    <cellStyle name="Normal 3 3 18 2" xfId="12347" xr:uid="{00000000-0005-0000-0000-0000B6510000}"/>
    <cellStyle name="Normal 3 3 18 2 10" xfId="12348" xr:uid="{00000000-0005-0000-0000-0000B7510000}"/>
    <cellStyle name="Normal 3 3 18 2 10 2" xfId="29879" xr:uid="{00000000-0005-0000-0000-0000B8510000}"/>
    <cellStyle name="Normal 3 3 18 2 11" xfId="12349" xr:uid="{00000000-0005-0000-0000-0000B9510000}"/>
    <cellStyle name="Normal 3 3 18 2 11 2" xfId="29880" xr:uid="{00000000-0005-0000-0000-0000BA510000}"/>
    <cellStyle name="Normal 3 3 18 2 12" xfId="12350" xr:uid="{00000000-0005-0000-0000-0000BB510000}"/>
    <cellStyle name="Normal 3 3 18 2 12 2" xfId="29881" xr:uid="{00000000-0005-0000-0000-0000BC510000}"/>
    <cellStyle name="Normal 3 3 18 2 13" xfId="12351" xr:uid="{00000000-0005-0000-0000-0000BD510000}"/>
    <cellStyle name="Normal 3 3 18 2 13 2" xfId="29882" xr:uid="{00000000-0005-0000-0000-0000BE510000}"/>
    <cellStyle name="Normal 3 3 18 2 14" xfId="12352" xr:uid="{00000000-0005-0000-0000-0000BF510000}"/>
    <cellStyle name="Normal 3 3 18 2 14 2" xfId="29883" xr:uid="{00000000-0005-0000-0000-0000C0510000}"/>
    <cellStyle name="Normal 3 3 18 2 15" xfId="12353" xr:uid="{00000000-0005-0000-0000-0000C1510000}"/>
    <cellStyle name="Normal 3 3 18 2 15 2" xfId="29884" xr:uid="{00000000-0005-0000-0000-0000C2510000}"/>
    <cellStyle name="Normal 3 3 18 2 16" xfId="29878" xr:uid="{00000000-0005-0000-0000-0000C3510000}"/>
    <cellStyle name="Normal 3 3 18 2 2" xfId="12354" xr:uid="{00000000-0005-0000-0000-0000C4510000}"/>
    <cellStyle name="Normal 3 3 18 2 2 10" xfId="12355" xr:uid="{00000000-0005-0000-0000-0000C5510000}"/>
    <cellStyle name="Normal 3 3 18 2 2 10 2" xfId="29886" xr:uid="{00000000-0005-0000-0000-0000C6510000}"/>
    <cellStyle name="Normal 3 3 18 2 2 11" xfId="12356" xr:uid="{00000000-0005-0000-0000-0000C7510000}"/>
    <cellStyle name="Normal 3 3 18 2 2 11 2" xfId="29887" xr:uid="{00000000-0005-0000-0000-0000C8510000}"/>
    <cellStyle name="Normal 3 3 18 2 2 12" xfId="12357" xr:uid="{00000000-0005-0000-0000-0000C9510000}"/>
    <cellStyle name="Normal 3 3 18 2 2 12 2" xfId="29888" xr:uid="{00000000-0005-0000-0000-0000CA510000}"/>
    <cellStyle name="Normal 3 3 18 2 2 13" xfId="12358" xr:uid="{00000000-0005-0000-0000-0000CB510000}"/>
    <cellStyle name="Normal 3 3 18 2 2 13 2" xfId="29889" xr:uid="{00000000-0005-0000-0000-0000CC510000}"/>
    <cellStyle name="Normal 3 3 18 2 2 14" xfId="12359" xr:uid="{00000000-0005-0000-0000-0000CD510000}"/>
    <cellStyle name="Normal 3 3 18 2 2 14 2" xfId="29890" xr:uid="{00000000-0005-0000-0000-0000CE510000}"/>
    <cellStyle name="Normal 3 3 18 2 2 15" xfId="29885" xr:uid="{00000000-0005-0000-0000-0000CF510000}"/>
    <cellStyle name="Normal 3 3 18 2 2 2" xfId="12360" xr:uid="{00000000-0005-0000-0000-0000D0510000}"/>
    <cellStyle name="Normal 3 3 18 2 2 2 2" xfId="29891" xr:uid="{00000000-0005-0000-0000-0000D1510000}"/>
    <cellStyle name="Normal 3 3 18 2 2 3" xfId="12361" xr:uid="{00000000-0005-0000-0000-0000D2510000}"/>
    <cellStyle name="Normal 3 3 18 2 2 3 2" xfId="29892" xr:uid="{00000000-0005-0000-0000-0000D3510000}"/>
    <cellStyle name="Normal 3 3 18 2 2 4" xfId="12362" xr:uid="{00000000-0005-0000-0000-0000D4510000}"/>
    <cellStyle name="Normal 3 3 18 2 2 4 2" xfId="29893" xr:uid="{00000000-0005-0000-0000-0000D5510000}"/>
    <cellStyle name="Normal 3 3 18 2 2 5" xfId="12363" xr:uid="{00000000-0005-0000-0000-0000D6510000}"/>
    <cellStyle name="Normal 3 3 18 2 2 5 2" xfId="29894" xr:uid="{00000000-0005-0000-0000-0000D7510000}"/>
    <cellStyle name="Normal 3 3 18 2 2 6" xfId="12364" xr:uid="{00000000-0005-0000-0000-0000D8510000}"/>
    <cellStyle name="Normal 3 3 18 2 2 6 2" xfId="29895" xr:uid="{00000000-0005-0000-0000-0000D9510000}"/>
    <cellStyle name="Normal 3 3 18 2 2 7" xfId="12365" xr:uid="{00000000-0005-0000-0000-0000DA510000}"/>
    <cellStyle name="Normal 3 3 18 2 2 7 2" xfId="29896" xr:uid="{00000000-0005-0000-0000-0000DB510000}"/>
    <cellStyle name="Normal 3 3 18 2 2 8" xfId="12366" xr:uid="{00000000-0005-0000-0000-0000DC510000}"/>
    <cellStyle name="Normal 3 3 18 2 2 8 2" xfId="29897" xr:uid="{00000000-0005-0000-0000-0000DD510000}"/>
    <cellStyle name="Normal 3 3 18 2 2 9" xfId="12367" xr:uid="{00000000-0005-0000-0000-0000DE510000}"/>
    <cellStyle name="Normal 3 3 18 2 2 9 2" xfId="29898" xr:uid="{00000000-0005-0000-0000-0000DF510000}"/>
    <cellStyle name="Normal 3 3 18 2 3" xfId="12368" xr:uid="{00000000-0005-0000-0000-0000E0510000}"/>
    <cellStyle name="Normal 3 3 18 2 3 2" xfId="29899" xr:uid="{00000000-0005-0000-0000-0000E1510000}"/>
    <cellStyle name="Normal 3 3 18 2 4" xfId="12369" xr:uid="{00000000-0005-0000-0000-0000E2510000}"/>
    <cellStyle name="Normal 3 3 18 2 4 2" xfId="29900" xr:uid="{00000000-0005-0000-0000-0000E3510000}"/>
    <cellStyle name="Normal 3 3 18 2 5" xfId="12370" xr:uid="{00000000-0005-0000-0000-0000E4510000}"/>
    <cellStyle name="Normal 3 3 18 2 5 2" xfId="29901" xr:uid="{00000000-0005-0000-0000-0000E5510000}"/>
    <cellStyle name="Normal 3 3 18 2 6" xfId="12371" xr:uid="{00000000-0005-0000-0000-0000E6510000}"/>
    <cellStyle name="Normal 3 3 18 2 6 2" xfId="29902" xr:uid="{00000000-0005-0000-0000-0000E7510000}"/>
    <cellStyle name="Normal 3 3 18 2 7" xfId="12372" xr:uid="{00000000-0005-0000-0000-0000E8510000}"/>
    <cellStyle name="Normal 3 3 18 2 7 2" xfId="29903" xr:uid="{00000000-0005-0000-0000-0000E9510000}"/>
    <cellStyle name="Normal 3 3 18 2 8" xfId="12373" xr:uid="{00000000-0005-0000-0000-0000EA510000}"/>
    <cellStyle name="Normal 3 3 18 2 8 2" xfId="29904" xr:uid="{00000000-0005-0000-0000-0000EB510000}"/>
    <cellStyle name="Normal 3 3 18 2 9" xfId="12374" xr:uid="{00000000-0005-0000-0000-0000EC510000}"/>
    <cellStyle name="Normal 3 3 18 2 9 2" xfId="29905" xr:uid="{00000000-0005-0000-0000-0000ED510000}"/>
    <cellStyle name="Normal 3 3 18 20" xfId="12375" xr:uid="{00000000-0005-0000-0000-0000EE510000}"/>
    <cellStyle name="Normal 3 3 18 20 2" xfId="29906" xr:uid="{00000000-0005-0000-0000-0000EF510000}"/>
    <cellStyle name="Normal 3 3 18 21" xfId="12376" xr:uid="{00000000-0005-0000-0000-0000F0510000}"/>
    <cellStyle name="Normal 3 3 18 21 2" xfId="29907" xr:uid="{00000000-0005-0000-0000-0000F1510000}"/>
    <cellStyle name="Normal 3 3 18 22" xfId="12377" xr:uid="{00000000-0005-0000-0000-0000F2510000}"/>
    <cellStyle name="Normal 3 3 18 22 2" xfId="29908" xr:uid="{00000000-0005-0000-0000-0000F3510000}"/>
    <cellStyle name="Normal 3 3 18 23" xfId="12378" xr:uid="{00000000-0005-0000-0000-0000F4510000}"/>
    <cellStyle name="Normal 3 3 18 23 2" xfId="29909" xr:uid="{00000000-0005-0000-0000-0000F5510000}"/>
    <cellStyle name="Normal 3 3 18 24" xfId="29854" xr:uid="{00000000-0005-0000-0000-0000F6510000}"/>
    <cellStyle name="Normal 3 3 18 3" xfId="12379" xr:uid="{00000000-0005-0000-0000-0000F7510000}"/>
    <cellStyle name="Normal 3 3 18 3 10" xfId="12380" xr:uid="{00000000-0005-0000-0000-0000F8510000}"/>
    <cellStyle name="Normal 3 3 18 3 10 2" xfId="29911" xr:uid="{00000000-0005-0000-0000-0000F9510000}"/>
    <cellStyle name="Normal 3 3 18 3 11" xfId="12381" xr:uid="{00000000-0005-0000-0000-0000FA510000}"/>
    <cellStyle name="Normal 3 3 18 3 11 2" xfId="29912" xr:uid="{00000000-0005-0000-0000-0000FB510000}"/>
    <cellStyle name="Normal 3 3 18 3 12" xfId="12382" xr:uid="{00000000-0005-0000-0000-0000FC510000}"/>
    <cellStyle name="Normal 3 3 18 3 12 2" xfId="29913" xr:uid="{00000000-0005-0000-0000-0000FD510000}"/>
    <cellStyle name="Normal 3 3 18 3 13" xfId="12383" xr:uid="{00000000-0005-0000-0000-0000FE510000}"/>
    <cellStyle name="Normal 3 3 18 3 13 2" xfId="29914" xr:uid="{00000000-0005-0000-0000-0000FF510000}"/>
    <cellStyle name="Normal 3 3 18 3 14" xfId="12384" xr:uid="{00000000-0005-0000-0000-000000520000}"/>
    <cellStyle name="Normal 3 3 18 3 14 2" xfId="29915" xr:uid="{00000000-0005-0000-0000-000001520000}"/>
    <cellStyle name="Normal 3 3 18 3 15" xfId="12385" xr:uid="{00000000-0005-0000-0000-000002520000}"/>
    <cellStyle name="Normal 3 3 18 3 15 2" xfId="29916" xr:uid="{00000000-0005-0000-0000-000003520000}"/>
    <cellStyle name="Normal 3 3 18 3 16" xfId="29910" xr:uid="{00000000-0005-0000-0000-000004520000}"/>
    <cellStyle name="Normal 3 3 18 3 2" xfId="12386" xr:uid="{00000000-0005-0000-0000-000005520000}"/>
    <cellStyle name="Normal 3 3 18 3 2 10" xfId="12387" xr:uid="{00000000-0005-0000-0000-000006520000}"/>
    <cellStyle name="Normal 3 3 18 3 2 10 2" xfId="29918" xr:uid="{00000000-0005-0000-0000-000007520000}"/>
    <cellStyle name="Normal 3 3 18 3 2 11" xfId="12388" xr:uid="{00000000-0005-0000-0000-000008520000}"/>
    <cellStyle name="Normal 3 3 18 3 2 11 2" xfId="29919" xr:uid="{00000000-0005-0000-0000-000009520000}"/>
    <cellStyle name="Normal 3 3 18 3 2 12" xfId="12389" xr:uid="{00000000-0005-0000-0000-00000A520000}"/>
    <cellStyle name="Normal 3 3 18 3 2 12 2" xfId="29920" xr:uid="{00000000-0005-0000-0000-00000B520000}"/>
    <cellStyle name="Normal 3 3 18 3 2 13" xfId="12390" xr:uid="{00000000-0005-0000-0000-00000C520000}"/>
    <cellStyle name="Normal 3 3 18 3 2 13 2" xfId="29921" xr:uid="{00000000-0005-0000-0000-00000D520000}"/>
    <cellStyle name="Normal 3 3 18 3 2 14" xfId="12391" xr:uid="{00000000-0005-0000-0000-00000E520000}"/>
    <cellStyle name="Normal 3 3 18 3 2 14 2" xfId="29922" xr:uid="{00000000-0005-0000-0000-00000F520000}"/>
    <cellStyle name="Normal 3 3 18 3 2 15" xfId="29917" xr:uid="{00000000-0005-0000-0000-000010520000}"/>
    <cellStyle name="Normal 3 3 18 3 2 2" xfId="12392" xr:uid="{00000000-0005-0000-0000-000011520000}"/>
    <cellStyle name="Normal 3 3 18 3 2 2 2" xfId="29923" xr:uid="{00000000-0005-0000-0000-000012520000}"/>
    <cellStyle name="Normal 3 3 18 3 2 3" xfId="12393" xr:uid="{00000000-0005-0000-0000-000013520000}"/>
    <cellStyle name="Normal 3 3 18 3 2 3 2" xfId="29924" xr:uid="{00000000-0005-0000-0000-000014520000}"/>
    <cellStyle name="Normal 3 3 18 3 2 4" xfId="12394" xr:uid="{00000000-0005-0000-0000-000015520000}"/>
    <cellStyle name="Normal 3 3 18 3 2 4 2" xfId="29925" xr:uid="{00000000-0005-0000-0000-000016520000}"/>
    <cellStyle name="Normal 3 3 18 3 2 5" xfId="12395" xr:uid="{00000000-0005-0000-0000-000017520000}"/>
    <cellStyle name="Normal 3 3 18 3 2 5 2" xfId="29926" xr:uid="{00000000-0005-0000-0000-000018520000}"/>
    <cellStyle name="Normal 3 3 18 3 2 6" xfId="12396" xr:uid="{00000000-0005-0000-0000-000019520000}"/>
    <cellStyle name="Normal 3 3 18 3 2 6 2" xfId="29927" xr:uid="{00000000-0005-0000-0000-00001A520000}"/>
    <cellStyle name="Normal 3 3 18 3 2 7" xfId="12397" xr:uid="{00000000-0005-0000-0000-00001B520000}"/>
    <cellStyle name="Normal 3 3 18 3 2 7 2" xfId="29928" xr:uid="{00000000-0005-0000-0000-00001C520000}"/>
    <cellStyle name="Normal 3 3 18 3 2 8" xfId="12398" xr:uid="{00000000-0005-0000-0000-00001D520000}"/>
    <cellStyle name="Normal 3 3 18 3 2 8 2" xfId="29929" xr:uid="{00000000-0005-0000-0000-00001E520000}"/>
    <cellStyle name="Normal 3 3 18 3 2 9" xfId="12399" xr:uid="{00000000-0005-0000-0000-00001F520000}"/>
    <cellStyle name="Normal 3 3 18 3 2 9 2" xfId="29930" xr:uid="{00000000-0005-0000-0000-000020520000}"/>
    <cellStyle name="Normal 3 3 18 3 3" xfId="12400" xr:uid="{00000000-0005-0000-0000-000021520000}"/>
    <cellStyle name="Normal 3 3 18 3 3 2" xfId="29931" xr:uid="{00000000-0005-0000-0000-000022520000}"/>
    <cellStyle name="Normal 3 3 18 3 4" xfId="12401" xr:uid="{00000000-0005-0000-0000-000023520000}"/>
    <cellStyle name="Normal 3 3 18 3 4 2" xfId="29932" xr:uid="{00000000-0005-0000-0000-000024520000}"/>
    <cellStyle name="Normal 3 3 18 3 5" xfId="12402" xr:uid="{00000000-0005-0000-0000-000025520000}"/>
    <cellStyle name="Normal 3 3 18 3 5 2" xfId="29933" xr:uid="{00000000-0005-0000-0000-000026520000}"/>
    <cellStyle name="Normal 3 3 18 3 6" xfId="12403" xr:uid="{00000000-0005-0000-0000-000027520000}"/>
    <cellStyle name="Normal 3 3 18 3 6 2" xfId="29934" xr:uid="{00000000-0005-0000-0000-000028520000}"/>
    <cellStyle name="Normal 3 3 18 3 7" xfId="12404" xr:uid="{00000000-0005-0000-0000-000029520000}"/>
    <cellStyle name="Normal 3 3 18 3 7 2" xfId="29935" xr:uid="{00000000-0005-0000-0000-00002A520000}"/>
    <cellStyle name="Normal 3 3 18 3 8" xfId="12405" xr:uid="{00000000-0005-0000-0000-00002B520000}"/>
    <cellStyle name="Normal 3 3 18 3 8 2" xfId="29936" xr:uid="{00000000-0005-0000-0000-00002C520000}"/>
    <cellStyle name="Normal 3 3 18 3 9" xfId="12406" xr:uid="{00000000-0005-0000-0000-00002D520000}"/>
    <cellStyle name="Normal 3 3 18 3 9 2" xfId="29937" xr:uid="{00000000-0005-0000-0000-00002E520000}"/>
    <cellStyle name="Normal 3 3 18 4" xfId="12407" xr:uid="{00000000-0005-0000-0000-00002F520000}"/>
    <cellStyle name="Normal 3 3 18 4 10" xfId="12408" xr:uid="{00000000-0005-0000-0000-000030520000}"/>
    <cellStyle name="Normal 3 3 18 4 10 2" xfId="29939" xr:uid="{00000000-0005-0000-0000-000031520000}"/>
    <cellStyle name="Normal 3 3 18 4 11" xfId="12409" xr:uid="{00000000-0005-0000-0000-000032520000}"/>
    <cellStyle name="Normal 3 3 18 4 11 2" xfId="29940" xr:uid="{00000000-0005-0000-0000-000033520000}"/>
    <cellStyle name="Normal 3 3 18 4 12" xfId="12410" xr:uid="{00000000-0005-0000-0000-000034520000}"/>
    <cellStyle name="Normal 3 3 18 4 12 2" xfId="29941" xr:uid="{00000000-0005-0000-0000-000035520000}"/>
    <cellStyle name="Normal 3 3 18 4 13" xfId="12411" xr:uid="{00000000-0005-0000-0000-000036520000}"/>
    <cellStyle name="Normal 3 3 18 4 13 2" xfId="29942" xr:uid="{00000000-0005-0000-0000-000037520000}"/>
    <cellStyle name="Normal 3 3 18 4 14" xfId="12412" xr:uid="{00000000-0005-0000-0000-000038520000}"/>
    <cellStyle name="Normal 3 3 18 4 14 2" xfId="29943" xr:uid="{00000000-0005-0000-0000-000039520000}"/>
    <cellStyle name="Normal 3 3 18 4 15" xfId="12413" xr:uid="{00000000-0005-0000-0000-00003A520000}"/>
    <cellStyle name="Normal 3 3 18 4 15 2" xfId="29944" xr:uid="{00000000-0005-0000-0000-00003B520000}"/>
    <cellStyle name="Normal 3 3 18 4 16" xfId="29938" xr:uid="{00000000-0005-0000-0000-00003C520000}"/>
    <cellStyle name="Normal 3 3 18 4 2" xfId="12414" xr:uid="{00000000-0005-0000-0000-00003D520000}"/>
    <cellStyle name="Normal 3 3 18 4 2 10" xfId="12415" xr:uid="{00000000-0005-0000-0000-00003E520000}"/>
    <cellStyle name="Normal 3 3 18 4 2 10 2" xfId="29946" xr:uid="{00000000-0005-0000-0000-00003F520000}"/>
    <cellStyle name="Normal 3 3 18 4 2 11" xfId="12416" xr:uid="{00000000-0005-0000-0000-000040520000}"/>
    <cellStyle name="Normal 3 3 18 4 2 11 2" xfId="29947" xr:uid="{00000000-0005-0000-0000-000041520000}"/>
    <cellStyle name="Normal 3 3 18 4 2 12" xfId="12417" xr:uid="{00000000-0005-0000-0000-000042520000}"/>
    <cellStyle name="Normal 3 3 18 4 2 12 2" xfId="29948" xr:uid="{00000000-0005-0000-0000-000043520000}"/>
    <cellStyle name="Normal 3 3 18 4 2 13" xfId="12418" xr:uid="{00000000-0005-0000-0000-000044520000}"/>
    <cellStyle name="Normal 3 3 18 4 2 13 2" xfId="29949" xr:uid="{00000000-0005-0000-0000-000045520000}"/>
    <cellStyle name="Normal 3 3 18 4 2 14" xfId="12419" xr:uid="{00000000-0005-0000-0000-000046520000}"/>
    <cellStyle name="Normal 3 3 18 4 2 14 2" xfId="29950" xr:uid="{00000000-0005-0000-0000-000047520000}"/>
    <cellStyle name="Normal 3 3 18 4 2 15" xfId="29945" xr:uid="{00000000-0005-0000-0000-000048520000}"/>
    <cellStyle name="Normal 3 3 18 4 2 2" xfId="12420" xr:uid="{00000000-0005-0000-0000-000049520000}"/>
    <cellStyle name="Normal 3 3 18 4 2 2 2" xfId="29951" xr:uid="{00000000-0005-0000-0000-00004A520000}"/>
    <cellStyle name="Normal 3 3 18 4 2 3" xfId="12421" xr:uid="{00000000-0005-0000-0000-00004B520000}"/>
    <cellStyle name="Normal 3 3 18 4 2 3 2" xfId="29952" xr:uid="{00000000-0005-0000-0000-00004C520000}"/>
    <cellStyle name="Normal 3 3 18 4 2 4" xfId="12422" xr:uid="{00000000-0005-0000-0000-00004D520000}"/>
    <cellStyle name="Normal 3 3 18 4 2 4 2" xfId="29953" xr:uid="{00000000-0005-0000-0000-00004E520000}"/>
    <cellStyle name="Normal 3 3 18 4 2 5" xfId="12423" xr:uid="{00000000-0005-0000-0000-00004F520000}"/>
    <cellStyle name="Normal 3 3 18 4 2 5 2" xfId="29954" xr:uid="{00000000-0005-0000-0000-000050520000}"/>
    <cellStyle name="Normal 3 3 18 4 2 6" xfId="12424" xr:uid="{00000000-0005-0000-0000-000051520000}"/>
    <cellStyle name="Normal 3 3 18 4 2 6 2" xfId="29955" xr:uid="{00000000-0005-0000-0000-000052520000}"/>
    <cellStyle name="Normal 3 3 18 4 2 7" xfId="12425" xr:uid="{00000000-0005-0000-0000-000053520000}"/>
    <cellStyle name="Normal 3 3 18 4 2 7 2" xfId="29956" xr:uid="{00000000-0005-0000-0000-000054520000}"/>
    <cellStyle name="Normal 3 3 18 4 2 8" xfId="12426" xr:uid="{00000000-0005-0000-0000-000055520000}"/>
    <cellStyle name="Normal 3 3 18 4 2 8 2" xfId="29957" xr:uid="{00000000-0005-0000-0000-000056520000}"/>
    <cellStyle name="Normal 3 3 18 4 2 9" xfId="12427" xr:uid="{00000000-0005-0000-0000-000057520000}"/>
    <cellStyle name="Normal 3 3 18 4 2 9 2" xfId="29958" xr:uid="{00000000-0005-0000-0000-000058520000}"/>
    <cellStyle name="Normal 3 3 18 4 3" xfId="12428" xr:uid="{00000000-0005-0000-0000-000059520000}"/>
    <cellStyle name="Normal 3 3 18 4 3 2" xfId="29959" xr:uid="{00000000-0005-0000-0000-00005A520000}"/>
    <cellStyle name="Normal 3 3 18 4 4" xfId="12429" xr:uid="{00000000-0005-0000-0000-00005B520000}"/>
    <cellStyle name="Normal 3 3 18 4 4 2" xfId="29960" xr:uid="{00000000-0005-0000-0000-00005C520000}"/>
    <cellStyle name="Normal 3 3 18 4 5" xfId="12430" xr:uid="{00000000-0005-0000-0000-00005D520000}"/>
    <cellStyle name="Normal 3 3 18 4 5 2" xfId="29961" xr:uid="{00000000-0005-0000-0000-00005E520000}"/>
    <cellStyle name="Normal 3 3 18 4 6" xfId="12431" xr:uid="{00000000-0005-0000-0000-00005F520000}"/>
    <cellStyle name="Normal 3 3 18 4 6 2" xfId="29962" xr:uid="{00000000-0005-0000-0000-000060520000}"/>
    <cellStyle name="Normal 3 3 18 4 7" xfId="12432" xr:uid="{00000000-0005-0000-0000-000061520000}"/>
    <cellStyle name="Normal 3 3 18 4 7 2" xfId="29963" xr:uid="{00000000-0005-0000-0000-000062520000}"/>
    <cellStyle name="Normal 3 3 18 4 8" xfId="12433" xr:uid="{00000000-0005-0000-0000-000063520000}"/>
    <cellStyle name="Normal 3 3 18 4 8 2" xfId="29964" xr:uid="{00000000-0005-0000-0000-000064520000}"/>
    <cellStyle name="Normal 3 3 18 4 9" xfId="12434" xr:uid="{00000000-0005-0000-0000-000065520000}"/>
    <cellStyle name="Normal 3 3 18 4 9 2" xfId="29965" xr:uid="{00000000-0005-0000-0000-000066520000}"/>
    <cellStyle name="Normal 3 3 18 5" xfId="12435" xr:uid="{00000000-0005-0000-0000-000067520000}"/>
    <cellStyle name="Normal 3 3 18 5 10" xfId="12436" xr:uid="{00000000-0005-0000-0000-000068520000}"/>
    <cellStyle name="Normal 3 3 18 5 10 2" xfId="29967" xr:uid="{00000000-0005-0000-0000-000069520000}"/>
    <cellStyle name="Normal 3 3 18 5 11" xfId="12437" xr:uid="{00000000-0005-0000-0000-00006A520000}"/>
    <cellStyle name="Normal 3 3 18 5 11 2" xfId="29968" xr:uid="{00000000-0005-0000-0000-00006B520000}"/>
    <cellStyle name="Normal 3 3 18 5 12" xfId="12438" xr:uid="{00000000-0005-0000-0000-00006C520000}"/>
    <cellStyle name="Normal 3 3 18 5 12 2" xfId="29969" xr:uid="{00000000-0005-0000-0000-00006D520000}"/>
    <cellStyle name="Normal 3 3 18 5 13" xfId="12439" xr:uid="{00000000-0005-0000-0000-00006E520000}"/>
    <cellStyle name="Normal 3 3 18 5 13 2" xfId="29970" xr:uid="{00000000-0005-0000-0000-00006F520000}"/>
    <cellStyle name="Normal 3 3 18 5 14" xfId="12440" xr:uid="{00000000-0005-0000-0000-000070520000}"/>
    <cellStyle name="Normal 3 3 18 5 14 2" xfId="29971" xr:uid="{00000000-0005-0000-0000-000071520000}"/>
    <cellStyle name="Normal 3 3 18 5 15" xfId="29966" xr:uid="{00000000-0005-0000-0000-000072520000}"/>
    <cellStyle name="Normal 3 3 18 5 2" xfId="12441" xr:uid="{00000000-0005-0000-0000-000073520000}"/>
    <cellStyle name="Normal 3 3 18 5 2 2" xfId="29972" xr:uid="{00000000-0005-0000-0000-000074520000}"/>
    <cellStyle name="Normal 3 3 18 5 3" xfId="12442" xr:uid="{00000000-0005-0000-0000-000075520000}"/>
    <cellStyle name="Normal 3 3 18 5 3 2" xfId="29973" xr:uid="{00000000-0005-0000-0000-000076520000}"/>
    <cellStyle name="Normal 3 3 18 5 4" xfId="12443" xr:uid="{00000000-0005-0000-0000-000077520000}"/>
    <cellStyle name="Normal 3 3 18 5 4 2" xfId="29974" xr:uid="{00000000-0005-0000-0000-000078520000}"/>
    <cellStyle name="Normal 3 3 18 5 5" xfId="12444" xr:uid="{00000000-0005-0000-0000-000079520000}"/>
    <cellStyle name="Normal 3 3 18 5 5 2" xfId="29975" xr:uid="{00000000-0005-0000-0000-00007A520000}"/>
    <cellStyle name="Normal 3 3 18 5 6" xfId="12445" xr:uid="{00000000-0005-0000-0000-00007B520000}"/>
    <cellStyle name="Normal 3 3 18 5 6 2" xfId="29976" xr:uid="{00000000-0005-0000-0000-00007C520000}"/>
    <cellStyle name="Normal 3 3 18 5 7" xfId="12446" xr:uid="{00000000-0005-0000-0000-00007D520000}"/>
    <cellStyle name="Normal 3 3 18 5 7 2" xfId="29977" xr:uid="{00000000-0005-0000-0000-00007E520000}"/>
    <cellStyle name="Normal 3 3 18 5 8" xfId="12447" xr:uid="{00000000-0005-0000-0000-00007F520000}"/>
    <cellStyle name="Normal 3 3 18 5 8 2" xfId="29978" xr:uid="{00000000-0005-0000-0000-000080520000}"/>
    <cellStyle name="Normal 3 3 18 5 9" xfId="12448" xr:uid="{00000000-0005-0000-0000-000081520000}"/>
    <cellStyle name="Normal 3 3 18 5 9 2" xfId="29979" xr:uid="{00000000-0005-0000-0000-000082520000}"/>
    <cellStyle name="Normal 3 3 18 6" xfId="12449" xr:uid="{00000000-0005-0000-0000-000083520000}"/>
    <cellStyle name="Normal 3 3 18 6 10" xfId="12450" xr:uid="{00000000-0005-0000-0000-000084520000}"/>
    <cellStyle name="Normal 3 3 18 6 10 2" xfId="29981" xr:uid="{00000000-0005-0000-0000-000085520000}"/>
    <cellStyle name="Normal 3 3 18 6 11" xfId="12451" xr:uid="{00000000-0005-0000-0000-000086520000}"/>
    <cellStyle name="Normal 3 3 18 6 11 2" xfId="29982" xr:uid="{00000000-0005-0000-0000-000087520000}"/>
    <cellStyle name="Normal 3 3 18 6 12" xfId="12452" xr:uid="{00000000-0005-0000-0000-000088520000}"/>
    <cellStyle name="Normal 3 3 18 6 12 2" xfId="29983" xr:uid="{00000000-0005-0000-0000-000089520000}"/>
    <cellStyle name="Normal 3 3 18 6 13" xfId="12453" xr:uid="{00000000-0005-0000-0000-00008A520000}"/>
    <cellStyle name="Normal 3 3 18 6 13 2" xfId="29984" xr:uid="{00000000-0005-0000-0000-00008B520000}"/>
    <cellStyle name="Normal 3 3 18 6 14" xfId="12454" xr:uid="{00000000-0005-0000-0000-00008C520000}"/>
    <cellStyle name="Normal 3 3 18 6 14 2" xfId="29985" xr:uid="{00000000-0005-0000-0000-00008D520000}"/>
    <cellStyle name="Normal 3 3 18 6 15" xfId="29980" xr:uid="{00000000-0005-0000-0000-00008E520000}"/>
    <cellStyle name="Normal 3 3 18 6 2" xfId="12455" xr:uid="{00000000-0005-0000-0000-00008F520000}"/>
    <cellStyle name="Normal 3 3 18 6 2 2" xfId="29986" xr:uid="{00000000-0005-0000-0000-000090520000}"/>
    <cellStyle name="Normal 3 3 18 6 3" xfId="12456" xr:uid="{00000000-0005-0000-0000-000091520000}"/>
    <cellStyle name="Normal 3 3 18 6 3 2" xfId="29987" xr:uid="{00000000-0005-0000-0000-000092520000}"/>
    <cellStyle name="Normal 3 3 18 6 4" xfId="12457" xr:uid="{00000000-0005-0000-0000-000093520000}"/>
    <cellStyle name="Normal 3 3 18 6 4 2" xfId="29988" xr:uid="{00000000-0005-0000-0000-000094520000}"/>
    <cellStyle name="Normal 3 3 18 6 5" xfId="12458" xr:uid="{00000000-0005-0000-0000-000095520000}"/>
    <cellStyle name="Normal 3 3 18 6 5 2" xfId="29989" xr:uid="{00000000-0005-0000-0000-000096520000}"/>
    <cellStyle name="Normal 3 3 18 6 6" xfId="12459" xr:uid="{00000000-0005-0000-0000-000097520000}"/>
    <cellStyle name="Normal 3 3 18 6 6 2" xfId="29990" xr:uid="{00000000-0005-0000-0000-000098520000}"/>
    <cellStyle name="Normal 3 3 18 6 7" xfId="12460" xr:uid="{00000000-0005-0000-0000-000099520000}"/>
    <cellStyle name="Normal 3 3 18 6 7 2" xfId="29991" xr:uid="{00000000-0005-0000-0000-00009A520000}"/>
    <cellStyle name="Normal 3 3 18 6 8" xfId="12461" xr:uid="{00000000-0005-0000-0000-00009B520000}"/>
    <cellStyle name="Normal 3 3 18 6 8 2" xfId="29992" xr:uid="{00000000-0005-0000-0000-00009C520000}"/>
    <cellStyle name="Normal 3 3 18 6 9" xfId="12462" xr:uid="{00000000-0005-0000-0000-00009D520000}"/>
    <cellStyle name="Normal 3 3 18 6 9 2" xfId="29993" xr:uid="{00000000-0005-0000-0000-00009E520000}"/>
    <cellStyle name="Normal 3 3 18 7" xfId="12463" xr:uid="{00000000-0005-0000-0000-00009F520000}"/>
    <cellStyle name="Normal 3 3 18 7 10" xfId="12464" xr:uid="{00000000-0005-0000-0000-0000A0520000}"/>
    <cellStyle name="Normal 3 3 18 7 10 2" xfId="29995" xr:uid="{00000000-0005-0000-0000-0000A1520000}"/>
    <cellStyle name="Normal 3 3 18 7 11" xfId="12465" xr:uid="{00000000-0005-0000-0000-0000A2520000}"/>
    <cellStyle name="Normal 3 3 18 7 11 2" xfId="29996" xr:uid="{00000000-0005-0000-0000-0000A3520000}"/>
    <cellStyle name="Normal 3 3 18 7 12" xfId="12466" xr:uid="{00000000-0005-0000-0000-0000A4520000}"/>
    <cellStyle name="Normal 3 3 18 7 12 2" xfId="29997" xr:uid="{00000000-0005-0000-0000-0000A5520000}"/>
    <cellStyle name="Normal 3 3 18 7 13" xfId="12467" xr:uid="{00000000-0005-0000-0000-0000A6520000}"/>
    <cellStyle name="Normal 3 3 18 7 13 2" xfId="29998" xr:uid="{00000000-0005-0000-0000-0000A7520000}"/>
    <cellStyle name="Normal 3 3 18 7 14" xfId="12468" xr:uid="{00000000-0005-0000-0000-0000A8520000}"/>
    <cellStyle name="Normal 3 3 18 7 14 2" xfId="29999" xr:uid="{00000000-0005-0000-0000-0000A9520000}"/>
    <cellStyle name="Normal 3 3 18 7 15" xfId="29994" xr:uid="{00000000-0005-0000-0000-0000AA520000}"/>
    <cellStyle name="Normal 3 3 18 7 2" xfId="12469" xr:uid="{00000000-0005-0000-0000-0000AB520000}"/>
    <cellStyle name="Normal 3 3 18 7 2 2" xfId="30000" xr:uid="{00000000-0005-0000-0000-0000AC520000}"/>
    <cellStyle name="Normal 3 3 18 7 3" xfId="12470" xr:uid="{00000000-0005-0000-0000-0000AD520000}"/>
    <cellStyle name="Normal 3 3 18 7 3 2" xfId="30001" xr:uid="{00000000-0005-0000-0000-0000AE520000}"/>
    <cellStyle name="Normal 3 3 18 7 4" xfId="12471" xr:uid="{00000000-0005-0000-0000-0000AF520000}"/>
    <cellStyle name="Normal 3 3 18 7 4 2" xfId="30002" xr:uid="{00000000-0005-0000-0000-0000B0520000}"/>
    <cellStyle name="Normal 3 3 18 7 5" xfId="12472" xr:uid="{00000000-0005-0000-0000-0000B1520000}"/>
    <cellStyle name="Normal 3 3 18 7 5 2" xfId="30003" xr:uid="{00000000-0005-0000-0000-0000B2520000}"/>
    <cellStyle name="Normal 3 3 18 7 6" xfId="12473" xr:uid="{00000000-0005-0000-0000-0000B3520000}"/>
    <cellStyle name="Normal 3 3 18 7 6 2" xfId="30004" xr:uid="{00000000-0005-0000-0000-0000B4520000}"/>
    <cellStyle name="Normal 3 3 18 7 7" xfId="12474" xr:uid="{00000000-0005-0000-0000-0000B5520000}"/>
    <cellStyle name="Normal 3 3 18 7 7 2" xfId="30005" xr:uid="{00000000-0005-0000-0000-0000B6520000}"/>
    <cellStyle name="Normal 3 3 18 7 8" xfId="12475" xr:uid="{00000000-0005-0000-0000-0000B7520000}"/>
    <cellStyle name="Normal 3 3 18 7 8 2" xfId="30006" xr:uid="{00000000-0005-0000-0000-0000B8520000}"/>
    <cellStyle name="Normal 3 3 18 7 9" xfId="12476" xr:uid="{00000000-0005-0000-0000-0000B9520000}"/>
    <cellStyle name="Normal 3 3 18 7 9 2" xfId="30007" xr:uid="{00000000-0005-0000-0000-0000BA520000}"/>
    <cellStyle name="Normal 3 3 18 8" xfId="12477" xr:uid="{00000000-0005-0000-0000-0000BB520000}"/>
    <cellStyle name="Normal 3 3 18 8 10" xfId="12478" xr:uid="{00000000-0005-0000-0000-0000BC520000}"/>
    <cellStyle name="Normal 3 3 18 8 10 2" xfId="30009" xr:uid="{00000000-0005-0000-0000-0000BD520000}"/>
    <cellStyle name="Normal 3 3 18 8 11" xfId="12479" xr:uid="{00000000-0005-0000-0000-0000BE520000}"/>
    <cellStyle name="Normal 3 3 18 8 11 2" xfId="30010" xr:uid="{00000000-0005-0000-0000-0000BF520000}"/>
    <cellStyle name="Normal 3 3 18 8 12" xfId="12480" xr:uid="{00000000-0005-0000-0000-0000C0520000}"/>
    <cellStyle name="Normal 3 3 18 8 12 2" xfId="30011" xr:uid="{00000000-0005-0000-0000-0000C1520000}"/>
    <cellStyle name="Normal 3 3 18 8 13" xfId="12481" xr:uid="{00000000-0005-0000-0000-0000C2520000}"/>
    <cellStyle name="Normal 3 3 18 8 13 2" xfId="30012" xr:uid="{00000000-0005-0000-0000-0000C3520000}"/>
    <cellStyle name="Normal 3 3 18 8 14" xfId="12482" xr:uid="{00000000-0005-0000-0000-0000C4520000}"/>
    <cellStyle name="Normal 3 3 18 8 14 2" xfId="30013" xr:uid="{00000000-0005-0000-0000-0000C5520000}"/>
    <cellStyle name="Normal 3 3 18 8 15" xfId="30008" xr:uid="{00000000-0005-0000-0000-0000C6520000}"/>
    <cellStyle name="Normal 3 3 18 8 2" xfId="12483" xr:uid="{00000000-0005-0000-0000-0000C7520000}"/>
    <cellStyle name="Normal 3 3 18 8 2 2" xfId="30014" xr:uid="{00000000-0005-0000-0000-0000C8520000}"/>
    <cellStyle name="Normal 3 3 18 8 3" xfId="12484" xr:uid="{00000000-0005-0000-0000-0000C9520000}"/>
    <cellStyle name="Normal 3 3 18 8 3 2" xfId="30015" xr:uid="{00000000-0005-0000-0000-0000CA520000}"/>
    <cellStyle name="Normal 3 3 18 8 4" xfId="12485" xr:uid="{00000000-0005-0000-0000-0000CB520000}"/>
    <cellStyle name="Normal 3 3 18 8 4 2" xfId="30016" xr:uid="{00000000-0005-0000-0000-0000CC520000}"/>
    <cellStyle name="Normal 3 3 18 8 5" xfId="12486" xr:uid="{00000000-0005-0000-0000-0000CD520000}"/>
    <cellStyle name="Normal 3 3 18 8 5 2" xfId="30017" xr:uid="{00000000-0005-0000-0000-0000CE520000}"/>
    <cellStyle name="Normal 3 3 18 8 6" xfId="12487" xr:uid="{00000000-0005-0000-0000-0000CF520000}"/>
    <cellStyle name="Normal 3 3 18 8 6 2" xfId="30018" xr:uid="{00000000-0005-0000-0000-0000D0520000}"/>
    <cellStyle name="Normal 3 3 18 8 7" xfId="12488" xr:uid="{00000000-0005-0000-0000-0000D1520000}"/>
    <cellStyle name="Normal 3 3 18 8 7 2" xfId="30019" xr:uid="{00000000-0005-0000-0000-0000D2520000}"/>
    <cellStyle name="Normal 3 3 18 8 8" xfId="12489" xr:uid="{00000000-0005-0000-0000-0000D3520000}"/>
    <cellStyle name="Normal 3 3 18 8 8 2" xfId="30020" xr:uid="{00000000-0005-0000-0000-0000D4520000}"/>
    <cellStyle name="Normal 3 3 18 8 9" xfId="12490" xr:uid="{00000000-0005-0000-0000-0000D5520000}"/>
    <cellStyle name="Normal 3 3 18 8 9 2" xfId="30021" xr:uid="{00000000-0005-0000-0000-0000D6520000}"/>
    <cellStyle name="Normal 3 3 18 9" xfId="12491" xr:uid="{00000000-0005-0000-0000-0000D7520000}"/>
    <cellStyle name="Normal 3 3 18 9 10" xfId="12492" xr:uid="{00000000-0005-0000-0000-0000D8520000}"/>
    <cellStyle name="Normal 3 3 18 9 10 2" xfId="30023" xr:uid="{00000000-0005-0000-0000-0000D9520000}"/>
    <cellStyle name="Normal 3 3 18 9 11" xfId="12493" xr:uid="{00000000-0005-0000-0000-0000DA520000}"/>
    <cellStyle name="Normal 3 3 18 9 11 2" xfId="30024" xr:uid="{00000000-0005-0000-0000-0000DB520000}"/>
    <cellStyle name="Normal 3 3 18 9 12" xfId="12494" xr:uid="{00000000-0005-0000-0000-0000DC520000}"/>
    <cellStyle name="Normal 3 3 18 9 12 2" xfId="30025" xr:uid="{00000000-0005-0000-0000-0000DD520000}"/>
    <cellStyle name="Normal 3 3 18 9 13" xfId="12495" xr:uid="{00000000-0005-0000-0000-0000DE520000}"/>
    <cellStyle name="Normal 3 3 18 9 13 2" xfId="30026" xr:uid="{00000000-0005-0000-0000-0000DF520000}"/>
    <cellStyle name="Normal 3 3 18 9 14" xfId="12496" xr:uid="{00000000-0005-0000-0000-0000E0520000}"/>
    <cellStyle name="Normal 3 3 18 9 14 2" xfId="30027" xr:uid="{00000000-0005-0000-0000-0000E1520000}"/>
    <cellStyle name="Normal 3 3 18 9 15" xfId="30022" xr:uid="{00000000-0005-0000-0000-0000E2520000}"/>
    <cellStyle name="Normal 3 3 18 9 2" xfId="12497" xr:uid="{00000000-0005-0000-0000-0000E3520000}"/>
    <cellStyle name="Normal 3 3 18 9 2 2" xfId="30028" xr:uid="{00000000-0005-0000-0000-0000E4520000}"/>
    <cellStyle name="Normal 3 3 18 9 3" xfId="12498" xr:uid="{00000000-0005-0000-0000-0000E5520000}"/>
    <cellStyle name="Normal 3 3 18 9 3 2" xfId="30029" xr:uid="{00000000-0005-0000-0000-0000E6520000}"/>
    <cellStyle name="Normal 3 3 18 9 4" xfId="12499" xr:uid="{00000000-0005-0000-0000-0000E7520000}"/>
    <cellStyle name="Normal 3 3 18 9 4 2" xfId="30030" xr:uid="{00000000-0005-0000-0000-0000E8520000}"/>
    <cellStyle name="Normal 3 3 18 9 5" xfId="12500" xr:uid="{00000000-0005-0000-0000-0000E9520000}"/>
    <cellStyle name="Normal 3 3 18 9 5 2" xfId="30031" xr:uid="{00000000-0005-0000-0000-0000EA520000}"/>
    <cellStyle name="Normal 3 3 18 9 6" xfId="12501" xr:uid="{00000000-0005-0000-0000-0000EB520000}"/>
    <cellStyle name="Normal 3 3 18 9 6 2" xfId="30032" xr:uid="{00000000-0005-0000-0000-0000EC520000}"/>
    <cellStyle name="Normal 3 3 18 9 7" xfId="12502" xr:uid="{00000000-0005-0000-0000-0000ED520000}"/>
    <cellStyle name="Normal 3 3 18 9 7 2" xfId="30033" xr:uid="{00000000-0005-0000-0000-0000EE520000}"/>
    <cellStyle name="Normal 3 3 18 9 8" xfId="12503" xr:uid="{00000000-0005-0000-0000-0000EF520000}"/>
    <cellStyle name="Normal 3 3 18 9 8 2" xfId="30034" xr:uid="{00000000-0005-0000-0000-0000F0520000}"/>
    <cellStyle name="Normal 3 3 18 9 9" xfId="12504" xr:uid="{00000000-0005-0000-0000-0000F1520000}"/>
    <cellStyle name="Normal 3 3 18 9 9 2" xfId="30035" xr:uid="{00000000-0005-0000-0000-0000F2520000}"/>
    <cellStyle name="Normal 3 3 19" xfId="12505" xr:uid="{00000000-0005-0000-0000-0000F3520000}"/>
    <cellStyle name="Normal 3 3 19 10" xfId="12506" xr:uid="{00000000-0005-0000-0000-0000F4520000}"/>
    <cellStyle name="Normal 3 3 19 10 2" xfId="30037" xr:uid="{00000000-0005-0000-0000-0000F5520000}"/>
    <cellStyle name="Normal 3 3 19 11" xfId="12507" xr:uid="{00000000-0005-0000-0000-0000F6520000}"/>
    <cellStyle name="Normal 3 3 19 11 2" xfId="30038" xr:uid="{00000000-0005-0000-0000-0000F7520000}"/>
    <cellStyle name="Normal 3 3 19 12" xfId="12508" xr:uid="{00000000-0005-0000-0000-0000F8520000}"/>
    <cellStyle name="Normal 3 3 19 12 2" xfId="30039" xr:uid="{00000000-0005-0000-0000-0000F9520000}"/>
    <cellStyle name="Normal 3 3 19 13" xfId="12509" xr:uid="{00000000-0005-0000-0000-0000FA520000}"/>
    <cellStyle name="Normal 3 3 19 13 2" xfId="30040" xr:uid="{00000000-0005-0000-0000-0000FB520000}"/>
    <cellStyle name="Normal 3 3 19 14" xfId="12510" xr:uid="{00000000-0005-0000-0000-0000FC520000}"/>
    <cellStyle name="Normal 3 3 19 14 2" xfId="30041" xr:uid="{00000000-0005-0000-0000-0000FD520000}"/>
    <cellStyle name="Normal 3 3 19 15" xfId="12511" xr:uid="{00000000-0005-0000-0000-0000FE520000}"/>
    <cellStyle name="Normal 3 3 19 15 2" xfId="30042" xr:uid="{00000000-0005-0000-0000-0000FF520000}"/>
    <cellStyle name="Normal 3 3 19 16" xfId="30036" xr:uid="{00000000-0005-0000-0000-000000530000}"/>
    <cellStyle name="Normal 3 3 19 2" xfId="12512" xr:uid="{00000000-0005-0000-0000-000001530000}"/>
    <cellStyle name="Normal 3 3 19 2 10" xfId="12513" xr:uid="{00000000-0005-0000-0000-000002530000}"/>
    <cellStyle name="Normal 3 3 19 2 10 2" xfId="30044" xr:uid="{00000000-0005-0000-0000-000003530000}"/>
    <cellStyle name="Normal 3 3 19 2 11" xfId="12514" xr:uid="{00000000-0005-0000-0000-000004530000}"/>
    <cellStyle name="Normal 3 3 19 2 11 2" xfId="30045" xr:uid="{00000000-0005-0000-0000-000005530000}"/>
    <cellStyle name="Normal 3 3 19 2 12" xfId="12515" xr:uid="{00000000-0005-0000-0000-000006530000}"/>
    <cellStyle name="Normal 3 3 19 2 12 2" xfId="30046" xr:uid="{00000000-0005-0000-0000-000007530000}"/>
    <cellStyle name="Normal 3 3 19 2 13" xfId="12516" xr:uid="{00000000-0005-0000-0000-000008530000}"/>
    <cellStyle name="Normal 3 3 19 2 13 2" xfId="30047" xr:uid="{00000000-0005-0000-0000-000009530000}"/>
    <cellStyle name="Normal 3 3 19 2 14" xfId="12517" xr:uid="{00000000-0005-0000-0000-00000A530000}"/>
    <cellStyle name="Normal 3 3 19 2 14 2" xfId="30048" xr:uid="{00000000-0005-0000-0000-00000B530000}"/>
    <cellStyle name="Normal 3 3 19 2 15" xfId="30043" xr:uid="{00000000-0005-0000-0000-00000C530000}"/>
    <cellStyle name="Normal 3 3 19 2 2" xfId="12518" xr:uid="{00000000-0005-0000-0000-00000D530000}"/>
    <cellStyle name="Normal 3 3 19 2 2 2" xfId="30049" xr:uid="{00000000-0005-0000-0000-00000E530000}"/>
    <cellStyle name="Normal 3 3 19 2 3" xfId="12519" xr:uid="{00000000-0005-0000-0000-00000F530000}"/>
    <cellStyle name="Normal 3 3 19 2 3 2" xfId="30050" xr:uid="{00000000-0005-0000-0000-000010530000}"/>
    <cellStyle name="Normal 3 3 19 2 4" xfId="12520" xr:uid="{00000000-0005-0000-0000-000011530000}"/>
    <cellStyle name="Normal 3 3 19 2 4 2" xfId="30051" xr:uid="{00000000-0005-0000-0000-000012530000}"/>
    <cellStyle name="Normal 3 3 19 2 5" xfId="12521" xr:uid="{00000000-0005-0000-0000-000013530000}"/>
    <cellStyle name="Normal 3 3 19 2 5 2" xfId="30052" xr:uid="{00000000-0005-0000-0000-000014530000}"/>
    <cellStyle name="Normal 3 3 19 2 6" xfId="12522" xr:uid="{00000000-0005-0000-0000-000015530000}"/>
    <cellStyle name="Normal 3 3 19 2 6 2" xfId="30053" xr:uid="{00000000-0005-0000-0000-000016530000}"/>
    <cellStyle name="Normal 3 3 19 2 7" xfId="12523" xr:uid="{00000000-0005-0000-0000-000017530000}"/>
    <cellStyle name="Normal 3 3 19 2 7 2" xfId="30054" xr:uid="{00000000-0005-0000-0000-000018530000}"/>
    <cellStyle name="Normal 3 3 19 2 8" xfId="12524" xr:uid="{00000000-0005-0000-0000-000019530000}"/>
    <cellStyle name="Normal 3 3 19 2 8 2" xfId="30055" xr:uid="{00000000-0005-0000-0000-00001A530000}"/>
    <cellStyle name="Normal 3 3 19 2 9" xfId="12525" xr:uid="{00000000-0005-0000-0000-00001B530000}"/>
    <cellStyle name="Normal 3 3 19 2 9 2" xfId="30056" xr:uid="{00000000-0005-0000-0000-00001C530000}"/>
    <cellStyle name="Normal 3 3 19 3" xfId="12526" xr:uid="{00000000-0005-0000-0000-00001D530000}"/>
    <cellStyle name="Normal 3 3 19 3 2" xfId="30057" xr:uid="{00000000-0005-0000-0000-00001E530000}"/>
    <cellStyle name="Normal 3 3 19 4" xfId="12527" xr:uid="{00000000-0005-0000-0000-00001F530000}"/>
    <cellStyle name="Normal 3 3 19 4 2" xfId="30058" xr:uid="{00000000-0005-0000-0000-000020530000}"/>
    <cellStyle name="Normal 3 3 19 5" xfId="12528" xr:uid="{00000000-0005-0000-0000-000021530000}"/>
    <cellStyle name="Normal 3 3 19 5 2" xfId="30059" xr:uid="{00000000-0005-0000-0000-000022530000}"/>
    <cellStyle name="Normal 3 3 19 6" xfId="12529" xr:uid="{00000000-0005-0000-0000-000023530000}"/>
    <cellStyle name="Normal 3 3 19 6 2" xfId="30060" xr:uid="{00000000-0005-0000-0000-000024530000}"/>
    <cellStyle name="Normal 3 3 19 7" xfId="12530" xr:uid="{00000000-0005-0000-0000-000025530000}"/>
    <cellStyle name="Normal 3 3 19 7 2" xfId="30061" xr:uid="{00000000-0005-0000-0000-000026530000}"/>
    <cellStyle name="Normal 3 3 19 8" xfId="12531" xr:uid="{00000000-0005-0000-0000-000027530000}"/>
    <cellStyle name="Normal 3 3 19 8 2" xfId="30062" xr:uid="{00000000-0005-0000-0000-000028530000}"/>
    <cellStyle name="Normal 3 3 19 9" xfId="12532" xr:uid="{00000000-0005-0000-0000-000029530000}"/>
    <cellStyle name="Normal 3 3 19 9 2" xfId="30063" xr:uid="{00000000-0005-0000-0000-00002A530000}"/>
    <cellStyle name="Normal 3 3 2" xfId="382" xr:uid="{00000000-0005-0000-0000-00002B530000}"/>
    <cellStyle name="Normal 3 3 2 10" xfId="12534" xr:uid="{00000000-0005-0000-0000-00002C530000}"/>
    <cellStyle name="Normal 3 3 2 10 10" xfId="12535" xr:uid="{00000000-0005-0000-0000-00002D530000}"/>
    <cellStyle name="Normal 3 3 2 10 10 2" xfId="30065" xr:uid="{00000000-0005-0000-0000-00002E530000}"/>
    <cellStyle name="Normal 3 3 2 10 11" xfId="12536" xr:uid="{00000000-0005-0000-0000-00002F530000}"/>
    <cellStyle name="Normal 3 3 2 10 11 2" xfId="30066" xr:uid="{00000000-0005-0000-0000-000030530000}"/>
    <cellStyle name="Normal 3 3 2 10 12" xfId="12537" xr:uid="{00000000-0005-0000-0000-000031530000}"/>
    <cellStyle name="Normal 3 3 2 10 12 2" xfId="30067" xr:uid="{00000000-0005-0000-0000-000032530000}"/>
    <cellStyle name="Normal 3 3 2 10 13" xfId="12538" xr:uid="{00000000-0005-0000-0000-000033530000}"/>
    <cellStyle name="Normal 3 3 2 10 13 2" xfId="30068" xr:uid="{00000000-0005-0000-0000-000034530000}"/>
    <cellStyle name="Normal 3 3 2 10 14" xfId="12539" xr:uid="{00000000-0005-0000-0000-000035530000}"/>
    <cellStyle name="Normal 3 3 2 10 14 2" xfId="30069" xr:uid="{00000000-0005-0000-0000-000036530000}"/>
    <cellStyle name="Normal 3 3 2 10 15" xfId="30064" xr:uid="{00000000-0005-0000-0000-000037530000}"/>
    <cellStyle name="Normal 3 3 2 10 2" xfId="12540" xr:uid="{00000000-0005-0000-0000-000038530000}"/>
    <cellStyle name="Normal 3 3 2 10 2 2" xfId="30070" xr:uid="{00000000-0005-0000-0000-000039530000}"/>
    <cellStyle name="Normal 3 3 2 10 3" xfId="12541" xr:uid="{00000000-0005-0000-0000-00003A530000}"/>
    <cellStyle name="Normal 3 3 2 10 3 2" xfId="30071" xr:uid="{00000000-0005-0000-0000-00003B530000}"/>
    <cellStyle name="Normal 3 3 2 10 4" xfId="12542" xr:uid="{00000000-0005-0000-0000-00003C530000}"/>
    <cellStyle name="Normal 3 3 2 10 4 2" xfId="30072" xr:uid="{00000000-0005-0000-0000-00003D530000}"/>
    <cellStyle name="Normal 3 3 2 10 5" xfId="12543" xr:uid="{00000000-0005-0000-0000-00003E530000}"/>
    <cellStyle name="Normal 3 3 2 10 5 2" xfId="30073" xr:uid="{00000000-0005-0000-0000-00003F530000}"/>
    <cellStyle name="Normal 3 3 2 10 6" xfId="12544" xr:uid="{00000000-0005-0000-0000-000040530000}"/>
    <cellStyle name="Normal 3 3 2 10 6 2" xfId="30074" xr:uid="{00000000-0005-0000-0000-000041530000}"/>
    <cellStyle name="Normal 3 3 2 10 7" xfId="12545" xr:uid="{00000000-0005-0000-0000-000042530000}"/>
    <cellStyle name="Normal 3 3 2 10 7 2" xfId="30075" xr:uid="{00000000-0005-0000-0000-000043530000}"/>
    <cellStyle name="Normal 3 3 2 10 8" xfId="12546" xr:uid="{00000000-0005-0000-0000-000044530000}"/>
    <cellStyle name="Normal 3 3 2 10 8 2" xfId="30076" xr:uid="{00000000-0005-0000-0000-000045530000}"/>
    <cellStyle name="Normal 3 3 2 10 9" xfId="12547" xr:uid="{00000000-0005-0000-0000-000046530000}"/>
    <cellStyle name="Normal 3 3 2 10 9 2" xfId="30077" xr:uid="{00000000-0005-0000-0000-000047530000}"/>
    <cellStyle name="Normal 3 3 2 11" xfId="12548" xr:uid="{00000000-0005-0000-0000-000048530000}"/>
    <cellStyle name="Normal 3 3 2 11 10" xfId="12549" xr:uid="{00000000-0005-0000-0000-000049530000}"/>
    <cellStyle name="Normal 3 3 2 11 10 2" xfId="30079" xr:uid="{00000000-0005-0000-0000-00004A530000}"/>
    <cellStyle name="Normal 3 3 2 11 11" xfId="12550" xr:uid="{00000000-0005-0000-0000-00004B530000}"/>
    <cellStyle name="Normal 3 3 2 11 11 2" xfId="30080" xr:uid="{00000000-0005-0000-0000-00004C530000}"/>
    <cellStyle name="Normal 3 3 2 11 12" xfId="12551" xr:uid="{00000000-0005-0000-0000-00004D530000}"/>
    <cellStyle name="Normal 3 3 2 11 12 2" xfId="30081" xr:uid="{00000000-0005-0000-0000-00004E530000}"/>
    <cellStyle name="Normal 3 3 2 11 13" xfId="12552" xr:uid="{00000000-0005-0000-0000-00004F530000}"/>
    <cellStyle name="Normal 3 3 2 11 13 2" xfId="30082" xr:uid="{00000000-0005-0000-0000-000050530000}"/>
    <cellStyle name="Normal 3 3 2 11 14" xfId="12553" xr:uid="{00000000-0005-0000-0000-000051530000}"/>
    <cellStyle name="Normal 3 3 2 11 14 2" xfId="30083" xr:uid="{00000000-0005-0000-0000-000052530000}"/>
    <cellStyle name="Normal 3 3 2 11 15" xfId="30078" xr:uid="{00000000-0005-0000-0000-000053530000}"/>
    <cellStyle name="Normal 3 3 2 11 2" xfId="12554" xr:uid="{00000000-0005-0000-0000-000054530000}"/>
    <cellStyle name="Normal 3 3 2 11 2 2" xfId="30084" xr:uid="{00000000-0005-0000-0000-000055530000}"/>
    <cellStyle name="Normal 3 3 2 11 3" xfId="12555" xr:uid="{00000000-0005-0000-0000-000056530000}"/>
    <cellStyle name="Normal 3 3 2 11 3 2" xfId="30085" xr:uid="{00000000-0005-0000-0000-000057530000}"/>
    <cellStyle name="Normal 3 3 2 11 4" xfId="12556" xr:uid="{00000000-0005-0000-0000-000058530000}"/>
    <cellStyle name="Normal 3 3 2 11 4 2" xfId="30086" xr:uid="{00000000-0005-0000-0000-000059530000}"/>
    <cellStyle name="Normal 3 3 2 11 5" xfId="12557" xr:uid="{00000000-0005-0000-0000-00005A530000}"/>
    <cellStyle name="Normal 3 3 2 11 5 2" xfId="30087" xr:uid="{00000000-0005-0000-0000-00005B530000}"/>
    <cellStyle name="Normal 3 3 2 11 6" xfId="12558" xr:uid="{00000000-0005-0000-0000-00005C530000}"/>
    <cellStyle name="Normal 3 3 2 11 6 2" xfId="30088" xr:uid="{00000000-0005-0000-0000-00005D530000}"/>
    <cellStyle name="Normal 3 3 2 11 7" xfId="12559" xr:uid="{00000000-0005-0000-0000-00005E530000}"/>
    <cellStyle name="Normal 3 3 2 11 7 2" xfId="30089" xr:uid="{00000000-0005-0000-0000-00005F530000}"/>
    <cellStyle name="Normal 3 3 2 11 8" xfId="12560" xr:uid="{00000000-0005-0000-0000-000060530000}"/>
    <cellStyle name="Normal 3 3 2 11 8 2" xfId="30090" xr:uid="{00000000-0005-0000-0000-000061530000}"/>
    <cellStyle name="Normal 3 3 2 11 9" xfId="12561" xr:uid="{00000000-0005-0000-0000-000062530000}"/>
    <cellStyle name="Normal 3 3 2 11 9 2" xfId="30091" xr:uid="{00000000-0005-0000-0000-000063530000}"/>
    <cellStyle name="Normal 3 3 2 12" xfId="12562" xr:uid="{00000000-0005-0000-0000-000064530000}"/>
    <cellStyle name="Normal 3 3 2 12 10" xfId="12563" xr:uid="{00000000-0005-0000-0000-000065530000}"/>
    <cellStyle name="Normal 3 3 2 12 10 2" xfId="30093" xr:uid="{00000000-0005-0000-0000-000066530000}"/>
    <cellStyle name="Normal 3 3 2 12 11" xfId="12564" xr:uid="{00000000-0005-0000-0000-000067530000}"/>
    <cellStyle name="Normal 3 3 2 12 11 2" xfId="30094" xr:uid="{00000000-0005-0000-0000-000068530000}"/>
    <cellStyle name="Normal 3 3 2 12 12" xfId="12565" xr:uid="{00000000-0005-0000-0000-000069530000}"/>
    <cellStyle name="Normal 3 3 2 12 12 2" xfId="30095" xr:uid="{00000000-0005-0000-0000-00006A530000}"/>
    <cellStyle name="Normal 3 3 2 12 13" xfId="12566" xr:uid="{00000000-0005-0000-0000-00006B530000}"/>
    <cellStyle name="Normal 3 3 2 12 13 2" xfId="30096" xr:uid="{00000000-0005-0000-0000-00006C530000}"/>
    <cellStyle name="Normal 3 3 2 12 14" xfId="12567" xr:uid="{00000000-0005-0000-0000-00006D530000}"/>
    <cellStyle name="Normal 3 3 2 12 14 2" xfId="30097" xr:uid="{00000000-0005-0000-0000-00006E530000}"/>
    <cellStyle name="Normal 3 3 2 12 15" xfId="30092" xr:uid="{00000000-0005-0000-0000-00006F530000}"/>
    <cellStyle name="Normal 3 3 2 12 2" xfId="12568" xr:uid="{00000000-0005-0000-0000-000070530000}"/>
    <cellStyle name="Normal 3 3 2 12 2 2" xfId="30098" xr:uid="{00000000-0005-0000-0000-000071530000}"/>
    <cellStyle name="Normal 3 3 2 12 3" xfId="12569" xr:uid="{00000000-0005-0000-0000-000072530000}"/>
    <cellStyle name="Normal 3 3 2 12 3 2" xfId="30099" xr:uid="{00000000-0005-0000-0000-000073530000}"/>
    <cellStyle name="Normal 3 3 2 12 4" xfId="12570" xr:uid="{00000000-0005-0000-0000-000074530000}"/>
    <cellStyle name="Normal 3 3 2 12 4 2" xfId="30100" xr:uid="{00000000-0005-0000-0000-000075530000}"/>
    <cellStyle name="Normal 3 3 2 12 5" xfId="12571" xr:uid="{00000000-0005-0000-0000-000076530000}"/>
    <cellStyle name="Normal 3 3 2 12 5 2" xfId="30101" xr:uid="{00000000-0005-0000-0000-000077530000}"/>
    <cellStyle name="Normal 3 3 2 12 6" xfId="12572" xr:uid="{00000000-0005-0000-0000-000078530000}"/>
    <cellStyle name="Normal 3 3 2 12 6 2" xfId="30102" xr:uid="{00000000-0005-0000-0000-000079530000}"/>
    <cellStyle name="Normal 3 3 2 12 7" xfId="12573" xr:uid="{00000000-0005-0000-0000-00007A530000}"/>
    <cellStyle name="Normal 3 3 2 12 7 2" xfId="30103" xr:uid="{00000000-0005-0000-0000-00007B530000}"/>
    <cellStyle name="Normal 3 3 2 12 8" xfId="12574" xr:uid="{00000000-0005-0000-0000-00007C530000}"/>
    <cellStyle name="Normal 3 3 2 12 8 2" xfId="30104" xr:uid="{00000000-0005-0000-0000-00007D530000}"/>
    <cellStyle name="Normal 3 3 2 12 9" xfId="12575" xr:uid="{00000000-0005-0000-0000-00007E530000}"/>
    <cellStyle name="Normal 3 3 2 12 9 2" xfId="30105" xr:uid="{00000000-0005-0000-0000-00007F530000}"/>
    <cellStyle name="Normal 3 3 2 13" xfId="12576" xr:uid="{00000000-0005-0000-0000-000080530000}"/>
    <cellStyle name="Normal 3 3 2 13 10" xfId="12577" xr:uid="{00000000-0005-0000-0000-000081530000}"/>
    <cellStyle name="Normal 3 3 2 13 10 2" xfId="30107" xr:uid="{00000000-0005-0000-0000-000082530000}"/>
    <cellStyle name="Normal 3 3 2 13 11" xfId="12578" xr:uid="{00000000-0005-0000-0000-000083530000}"/>
    <cellStyle name="Normal 3 3 2 13 11 2" xfId="30108" xr:uid="{00000000-0005-0000-0000-000084530000}"/>
    <cellStyle name="Normal 3 3 2 13 12" xfId="12579" xr:uid="{00000000-0005-0000-0000-000085530000}"/>
    <cellStyle name="Normal 3 3 2 13 12 2" xfId="30109" xr:uid="{00000000-0005-0000-0000-000086530000}"/>
    <cellStyle name="Normal 3 3 2 13 13" xfId="12580" xr:uid="{00000000-0005-0000-0000-000087530000}"/>
    <cellStyle name="Normal 3 3 2 13 13 2" xfId="30110" xr:uid="{00000000-0005-0000-0000-000088530000}"/>
    <cellStyle name="Normal 3 3 2 13 14" xfId="12581" xr:uid="{00000000-0005-0000-0000-000089530000}"/>
    <cellStyle name="Normal 3 3 2 13 14 2" xfId="30111" xr:uid="{00000000-0005-0000-0000-00008A530000}"/>
    <cellStyle name="Normal 3 3 2 13 15" xfId="30106" xr:uid="{00000000-0005-0000-0000-00008B530000}"/>
    <cellStyle name="Normal 3 3 2 13 2" xfId="12582" xr:uid="{00000000-0005-0000-0000-00008C530000}"/>
    <cellStyle name="Normal 3 3 2 13 2 2" xfId="30112" xr:uid="{00000000-0005-0000-0000-00008D530000}"/>
    <cellStyle name="Normal 3 3 2 13 3" xfId="12583" xr:uid="{00000000-0005-0000-0000-00008E530000}"/>
    <cellStyle name="Normal 3 3 2 13 3 2" xfId="30113" xr:uid="{00000000-0005-0000-0000-00008F530000}"/>
    <cellStyle name="Normal 3 3 2 13 4" xfId="12584" xr:uid="{00000000-0005-0000-0000-000090530000}"/>
    <cellStyle name="Normal 3 3 2 13 4 2" xfId="30114" xr:uid="{00000000-0005-0000-0000-000091530000}"/>
    <cellStyle name="Normal 3 3 2 13 5" xfId="12585" xr:uid="{00000000-0005-0000-0000-000092530000}"/>
    <cellStyle name="Normal 3 3 2 13 5 2" xfId="30115" xr:uid="{00000000-0005-0000-0000-000093530000}"/>
    <cellStyle name="Normal 3 3 2 13 6" xfId="12586" xr:uid="{00000000-0005-0000-0000-000094530000}"/>
    <cellStyle name="Normal 3 3 2 13 6 2" xfId="30116" xr:uid="{00000000-0005-0000-0000-000095530000}"/>
    <cellStyle name="Normal 3 3 2 13 7" xfId="12587" xr:uid="{00000000-0005-0000-0000-000096530000}"/>
    <cellStyle name="Normal 3 3 2 13 7 2" xfId="30117" xr:uid="{00000000-0005-0000-0000-000097530000}"/>
    <cellStyle name="Normal 3 3 2 13 8" xfId="12588" xr:uid="{00000000-0005-0000-0000-000098530000}"/>
    <cellStyle name="Normal 3 3 2 13 8 2" xfId="30118" xr:uid="{00000000-0005-0000-0000-000099530000}"/>
    <cellStyle name="Normal 3 3 2 13 9" xfId="12589" xr:uid="{00000000-0005-0000-0000-00009A530000}"/>
    <cellStyle name="Normal 3 3 2 13 9 2" xfId="30119" xr:uid="{00000000-0005-0000-0000-00009B530000}"/>
    <cellStyle name="Normal 3 3 2 14" xfId="12590" xr:uid="{00000000-0005-0000-0000-00009C530000}"/>
    <cellStyle name="Normal 3 3 2 14 10" xfId="12591" xr:uid="{00000000-0005-0000-0000-00009D530000}"/>
    <cellStyle name="Normal 3 3 2 14 10 2" xfId="30121" xr:uid="{00000000-0005-0000-0000-00009E530000}"/>
    <cellStyle name="Normal 3 3 2 14 11" xfId="12592" xr:uid="{00000000-0005-0000-0000-00009F530000}"/>
    <cellStyle name="Normal 3 3 2 14 11 2" xfId="30122" xr:uid="{00000000-0005-0000-0000-0000A0530000}"/>
    <cellStyle name="Normal 3 3 2 14 12" xfId="12593" xr:uid="{00000000-0005-0000-0000-0000A1530000}"/>
    <cellStyle name="Normal 3 3 2 14 12 2" xfId="30123" xr:uid="{00000000-0005-0000-0000-0000A2530000}"/>
    <cellStyle name="Normal 3 3 2 14 13" xfId="12594" xr:uid="{00000000-0005-0000-0000-0000A3530000}"/>
    <cellStyle name="Normal 3 3 2 14 13 2" xfId="30124" xr:uid="{00000000-0005-0000-0000-0000A4530000}"/>
    <cellStyle name="Normal 3 3 2 14 14" xfId="12595" xr:uid="{00000000-0005-0000-0000-0000A5530000}"/>
    <cellStyle name="Normal 3 3 2 14 14 2" xfId="30125" xr:uid="{00000000-0005-0000-0000-0000A6530000}"/>
    <cellStyle name="Normal 3 3 2 14 15" xfId="30120" xr:uid="{00000000-0005-0000-0000-0000A7530000}"/>
    <cellStyle name="Normal 3 3 2 14 2" xfId="12596" xr:uid="{00000000-0005-0000-0000-0000A8530000}"/>
    <cellStyle name="Normal 3 3 2 14 2 2" xfId="30126" xr:uid="{00000000-0005-0000-0000-0000A9530000}"/>
    <cellStyle name="Normal 3 3 2 14 3" xfId="12597" xr:uid="{00000000-0005-0000-0000-0000AA530000}"/>
    <cellStyle name="Normal 3 3 2 14 3 2" xfId="30127" xr:uid="{00000000-0005-0000-0000-0000AB530000}"/>
    <cellStyle name="Normal 3 3 2 14 4" xfId="12598" xr:uid="{00000000-0005-0000-0000-0000AC530000}"/>
    <cellStyle name="Normal 3 3 2 14 4 2" xfId="30128" xr:uid="{00000000-0005-0000-0000-0000AD530000}"/>
    <cellStyle name="Normal 3 3 2 14 5" xfId="12599" xr:uid="{00000000-0005-0000-0000-0000AE530000}"/>
    <cellStyle name="Normal 3 3 2 14 5 2" xfId="30129" xr:uid="{00000000-0005-0000-0000-0000AF530000}"/>
    <cellStyle name="Normal 3 3 2 14 6" xfId="12600" xr:uid="{00000000-0005-0000-0000-0000B0530000}"/>
    <cellStyle name="Normal 3 3 2 14 6 2" xfId="30130" xr:uid="{00000000-0005-0000-0000-0000B1530000}"/>
    <cellStyle name="Normal 3 3 2 14 7" xfId="12601" xr:uid="{00000000-0005-0000-0000-0000B2530000}"/>
    <cellStyle name="Normal 3 3 2 14 7 2" xfId="30131" xr:uid="{00000000-0005-0000-0000-0000B3530000}"/>
    <cellStyle name="Normal 3 3 2 14 8" xfId="12602" xr:uid="{00000000-0005-0000-0000-0000B4530000}"/>
    <cellStyle name="Normal 3 3 2 14 8 2" xfId="30132" xr:uid="{00000000-0005-0000-0000-0000B5530000}"/>
    <cellStyle name="Normal 3 3 2 14 9" xfId="12603" xr:uid="{00000000-0005-0000-0000-0000B6530000}"/>
    <cellStyle name="Normal 3 3 2 14 9 2" xfId="30133" xr:uid="{00000000-0005-0000-0000-0000B7530000}"/>
    <cellStyle name="Normal 3 3 2 15" xfId="12604" xr:uid="{00000000-0005-0000-0000-0000B8530000}"/>
    <cellStyle name="Normal 3 3 2 16" xfId="12605" xr:uid="{00000000-0005-0000-0000-0000B9530000}"/>
    <cellStyle name="Normal 3 3 2 17" xfId="12606" xr:uid="{00000000-0005-0000-0000-0000BA530000}"/>
    <cellStyle name="Normal 3 3 2 17 10" xfId="12607" xr:uid="{00000000-0005-0000-0000-0000BB530000}"/>
    <cellStyle name="Normal 3 3 2 17 10 2" xfId="30135" xr:uid="{00000000-0005-0000-0000-0000BC530000}"/>
    <cellStyle name="Normal 3 3 2 17 11" xfId="12608" xr:uid="{00000000-0005-0000-0000-0000BD530000}"/>
    <cellStyle name="Normal 3 3 2 17 11 2" xfId="30136" xr:uid="{00000000-0005-0000-0000-0000BE530000}"/>
    <cellStyle name="Normal 3 3 2 17 12" xfId="12609" xr:uid="{00000000-0005-0000-0000-0000BF530000}"/>
    <cellStyle name="Normal 3 3 2 17 12 2" xfId="30137" xr:uid="{00000000-0005-0000-0000-0000C0530000}"/>
    <cellStyle name="Normal 3 3 2 17 13" xfId="12610" xr:uid="{00000000-0005-0000-0000-0000C1530000}"/>
    <cellStyle name="Normal 3 3 2 17 13 2" xfId="30138" xr:uid="{00000000-0005-0000-0000-0000C2530000}"/>
    <cellStyle name="Normal 3 3 2 17 14" xfId="12611" xr:uid="{00000000-0005-0000-0000-0000C3530000}"/>
    <cellStyle name="Normal 3 3 2 17 14 2" xfId="30139" xr:uid="{00000000-0005-0000-0000-0000C4530000}"/>
    <cellStyle name="Normal 3 3 2 17 15" xfId="30134" xr:uid="{00000000-0005-0000-0000-0000C5530000}"/>
    <cellStyle name="Normal 3 3 2 17 2" xfId="12612" xr:uid="{00000000-0005-0000-0000-0000C6530000}"/>
    <cellStyle name="Normal 3 3 2 17 2 2" xfId="30140" xr:uid="{00000000-0005-0000-0000-0000C7530000}"/>
    <cellStyle name="Normal 3 3 2 17 3" xfId="12613" xr:uid="{00000000-0005-0000-0000-0000C8530000}"/>
    <cellStyle name="Normal 3 3 2 17 3 2" xfId="30141" xr:uid="{00000000-0005-0000-0000-0000C9530000}"/>
    <cellStyle name="Normal 3 3 2 17 4" xfId="12614" xr:uid="{00000000-0005-0000-0000-0000CA530000}"/>
    <cellStyle name="Normal 3 3 2 17 4 2" xfId="30142" xr:uid="{00000000-0005-0000-0000-0000CB530000}"/>
    <cellStyle name="Normal 3 3 2 17 5" xfId="12615" xr:uid="{00000000-0005-0000-0000-0000CC530000}"/>
    <cellStyle name="Normal 3 3 2 17 5 2" xfId="30143" xr:uid="{00000000-0005-0000-0000-0000CD530000}"/>
    <cellStyle name="Normal 3 3 2 17 6" xfId="12616" xr:uid="{00000000-0005-0000-0000-0000CE530000}"/>
    <cellStyle name="Normal 3 3 2 17 6 2" xfId="30144" xr:uid="{00000000-0005-0000-0000-0000CF530000}"/>
    <cellStyle name="Normal 3 3 2 17 7" xfId="12617" xr:uid="{00000000-0005-0000-0000-0000D0530000}"/>
    <cellStyle name="Normal 3 3 2 17 7 2" xfId="30145" xr:uid="{00000000-0005-0000-0000-0000D1530000}"/>
    <cellStyle name="Normal 3 3 2 17 8" xfId="12618" xr:uid="{00000000-0005-0000-0000-0000D2530000}"/>
    <cellStyle name="Normal 3 3 2 17 8 2" xfId="30146" xr:uid="{00000000-0005-0000-0000-0000D3530000}"/>
    <cellStyle name="Normal 3 3 2 17 9" xfId="12619" xr:uid="{00000000-0005-0000-0000-0000D4530000}"/>
    <cellStyle name="Normal 3 3 2 17 9 2" xfId="30147" xr:uid="{00000000-0005-0000-0000-0000D5530000}"/>
    <cellStyle name="Normal 3 3 2 18" xfId="12620" xr:uid="{00000000-0005-0000-0000-0000D6530000}"/>
    <cellStyle name="Normal 3 3 2 18 10" xfId="12621" xr:uid="{00000000-0005-0000-0000-0000D7530000}"/>
    <cellStyle name="Normal 3 3 2 18 10 2" xfId="30149" xr:uid="{00000000-0005-0000-0000-0000D8530000}"/>
    <cellStyle name="Normal 3 3 2 18 11" xfId="12622" xr:uid="{00000000-0005-0000-0000-0000D9530000}"/>
    <cellStyle name="Normal 3 3 2 18 11 2" xfId="30150" xr:uid="{00000000-0005-0000-0000-0000DA530000}"/>
    <cellStyle name="Normal 3 3 2 18 12" xfId="12623" xr:uid="{00000000-0005-0000-0000-0000DB530000}"/>
    <cellStyle name="Normal 3 3 2 18 12 2" xfId="30151" xr:uid="{00000000-0005-0000-0000-0000DC530000}"/>
    <cellStyle name="Normal 3 3 2 18 13" xfId="12624" xr:uid="{00000000-0005-0000-0000-0000DD530000}"/>
    <cellStyle name="Normal 3 3 2 18 13 2" xfId="30152" xr:uid="{00000000-0005-0000-0000-0000DE530000}"/>
    <cellStyle name="Normal 3 3 2 18 14" xfId="12625" xr:uid="{00000000-0005-0000-0000-0000DF530000}"/>
    <cellStyle name="Normal 3 3 2 18 14 2" xfId="30153" xr:uid="{00000000-0005-0000-0000-0000E0530000}"/>
    <cellStyle name="Normal 3 3 2 18 15" xfId="30148" xr:uid="{00000000-0005-0000-0000-0000E1530000}"/>
    <cellStyle name="Normal 3 3 2 18 2" xfId="12626" xr:uid="{00000000-0005-0000-0000-0000E2530000}"/>
    <cellStyle name="Normal 3 3 2 18 2 2" xfId="30154" xr:uid="{00000000-0005-0000-0000-0000E3530000}"/>
    <cellStyle name="Normal 3 3 2 18 3" xfId="12627" xr:uid="{00000000-0005-0000-0000-0000E4530000}"/>
    <cellStyle name="Normal 3 3 2 18 3 2" xfId="30155" xr:uid="{00000000-0005-0000-0000-0000E5530000}"/>
    <cellStyle name="Normal 3 3 2 18 4" xfId="12628" xr:uid="{00000000-0005-0000-0000-0000E6530000}"/>
    <cellStyle name="Normal 3 3 2 18 4 2" xfId="30156" xr:uid="{00000000-0005-0000-0000-0000E7530000}"/>
    <cellStyle name="Normal 3 3 2 18 5" xfId="12629" xr:uid="{00000000-0005-0000-0000-0000E8530000}"/>
    <cellStyle name="Normal 3 3 2 18 5 2" xfId="30157" xr:uid="{00000000-0005-0000-0000-0000E9530000}"/>
    <cellStyle name="Normal 3 3 2 18 6" xfId="12630" xr:uid="{00000000-0005-0000-0000-0000EA530000}"/>
    <cellStyle name="Normal 3 3 2 18 6 2" xfId="30158" xr:uid="{00000000-0005-0000-0000-0000EB530000}"/>
    <cellStyle name="Normal 3 3 2 18 7" xfId="12631" xr:uid="{00000000-0005-0000-0000-0000EC530000}"/>
    <cellStyle name="Normal 3 3 2 18 7 2" xfId="30159" xr:uid="{00000000-0005-0000-0000-0000ED530000}"/>
    <cellStyle name="Normal 3 3 2 18 8" xfId="12632" xr:uid="{00000000-0005-0000-0000-0000EE530000}"/>
    <cellStyle name="Normal 3 3 2 18 8 2" xfId="30160" xr:uid="{00000000-0005-0000-0000-0000EF530000}"/>
    <cellStyle name="Normal 3 3 2 18 9" xfId="12633" xr:uid="{00000000-0005-0000-0000-0000F0530000}"/>
    <cellStyle name="Normal 3 3 2 18 9 2" xfId="30161" xr:uid="{00000000-0005-0000-0000-0000F1530000}"/>
    <cellStyle name="Normal 3 3 2 19" xfId="12533" xr:uid="{00000000-0005-0000-0000-0000F2530000}"/>
    <cellStyle name="Normal 3 3 2 2" xfId="574" xr:uid="{00000000-0005-0000-0000-0000F3530000}"/>
    <cellStyle name="Normal 3 3 2 2 10" xfId="12635" xr:uid="{00000000-0005-0000-0000-0000F4530000}"/>
    <cellStyle name="Normal 3 3 2 2 10 2" xfId="30163" xr:uid="{00000000-0005-0000-0000-0000F5530000}"/>
    <cellStyle name="Normal 3 3 2 2 11" xfId="12636" xr:uid="{00000000-0005-0000-0000-0000F6530000}"/>
    <cellStyle name="Normal 3 3 2 2 11 2" xfId="30164" xr:uid="{00000000-0005-0000-0000-0000F7530000}"/>
    <cellStyle name="Normal 3 3 2 2 12" xfId="12637" xr:uid="{00000000-0005-0000-0000-0000F8530000}"/>
    <cellStyle name="Normal 3 3 2 2 12 2" xfId="30165" xr:uid="{00000000-0005-0000-0000-0000F9530000}"/>
    <cellStyle name="Normal 3 3 2 2 13" xfId="12638" xr:uid="{00000000-0005-0000-0000-0000FA530000}"/>
    <cellStyle name="Normal 3 3 2 2 13 2" xfId="30166" xr:uid="{00000000-0005-0000-0000-0000FB530000}"/>
    <cellStyle name="Normal 3 3 2 2 14" xfId="12639" xr:uid="{00000000-0005-0000-0000-0000FC530000}"/>
    <cellStyle name="Normal 3 3 2 2 14 2" xfId="30167" xr:uid="{00000000-0005-0000-0000-0000FD530000}"/>
    <cellStyle name="Normal 3 3 2 2 15" xfId="12640" xr:uid="{00000000-0005-0000-0000-0000FE530000}"/>
    <cellStyle name="Normal 3 3 2 2 15 2" xfId="30168" xr:uid="{00000000-0005-0000-0000-0000FF530000}"/>
    <cellStyle name="Normal 3 3 2 2 16" xfId="12641" xr:uid="{00000000-0005-0000-0000-000000540000}"/>
    <cellStyle name="Normal 3 3 2 2 16 2" xfId="30169" xr:uid="{00000000-0005-0000-0000-000001540000}"/>
    <cellStyle name="Normal 3 3 2 2 17" xfId="12642" xr:uid="{00000000-0005-0000-0000-000002540000}"/>
    <cellStyle name="Normal 3 3 2 2 17 2" xfId="30170" xr:uid="{00000000-0005-0000-0000-000003540000}"/>
    <cellStyle name="Normal 3 3 2 2 18" xfId="12634" xr:uid="{00000000-0005-0000-0000-000004540000}"/>
    <cellStyle name="Normal 3 3 2 2 19" xfId="30162" xr:uid="{00000000-0005-0000-0000-000005540000}"/>
    <cellStyle name="Normal 3 3 2 2 2" xfId="12643" xr:uid="{00000000-0005-0000-0000-000006540000}"/>
    <cellStyle name="Normal 3 3 2 2 3" xfId="12644" xr:uid="{00000000-0005-0000-0000-000007540000}"/>
    <cellStyle name="Normal 3 3 2 2 4" xfId="12645" xr:uid="{00000000-0005-0000-0000-000008540000}"/>
    <cellStyle name="Normal 3 3 2 2 5" xfId="12646" xr:uid="{00000000-0005-0000-0000-000009540000}"/>
    <cellStyle name="Normal 3 3 2 2 5 2" xfId="30171" xr:uid="{00000000-0005-0000-0000-00000A540000}"/>
    <cellStyle name="Normal 3 3 2 2 6" xfId="12647" xr:uid="{00000000-0005-0000-0000-00000B540000}"/>
    <cellStyle name="Normal 3 3 2 2 6 2" xfId="30172" xr:uid="{00000000-0005-0000-0000-00000C540000}"/>
    <cellStyle name="Normal 3 3 2 2 7" xfId="12648" xr:uid="{00000000-0005-0000-0000-00000D540000}"/>
    <cellStyle name="Normal 3 3 2 2 7 2" xfId="30173" xr:uid="{00000000-0005-0000-0000-00000E540000}"/>
    <cellStyle name="Normal 3 3 2 2 8" xfId="12649" xr:uid="{00000000-0005-0000-0000-00000F540000}"/>
    <cellStyle name="Normal 3 3 2 2 8 2" xfId="30174" xr:uid="{00000000-0005-0000-0000-000010540000}"/>
    <cellStyle name="Normal 3 3 2 2 9" xfId="12650" xr:uid="{00000000-0005-0000-0000-000011540000}"/>
    <cellStyle name="Normal 3 3 2 2 9 2" xfId="30175" xr:uid="{00000000-0005-0000-0000-000012540000}"/>
    <cellStyle name="Normal 3 3 2 3" xfId="12651" xr:uid="{00000000-0005-0000-0000-000013540000}"/>
    <cellStyle name="Normal 3 3 2 4" xfId="12652" xr:uid="{00000000-0005-0000-0000-000014540000}"/>
    <cellStyle name="Normal 3 3 2 5" xfId="12653" xr:uid="{00000000-0005-0000-0000-000015540000}"/>
    <cellStyle name="Normal 3 3 2 6" xfId="12654" xr:uid="{00000000-0005-0000-0000-000016540000}"/>
    <cellStyle name="Normal 3 3 2 6 10" xfId="12655" xr:uid="{00000000-0005-0000-0000-000017540000}"/>
    <cellStyle name="Normal 3 3 2 6 10 2" xfId="30177" xr:uid="{00000000-0005-0000-0000-000018540000}"/>
    <cellStyle name="Normal 3 3 2 6 11" xfId="12656" xr:uid="{00000000-0005-0000-0000-000019540000}"/>
    <cellStyle name="Normal 3 3 2 6 11 2" xfId="30178" xr:uid="{00000000-0005-0000-0000-00001A540000}"/>
    <cellStyle name="Normal 3 3 2 6 12" xfId="12657" xr:uid="{00000000-0005-0000-0000-00001B540000}"/>
    <cellStyle name="Normal 3 3 2 6 12 2" xfId="30179" xr:uid="{00000000-0005-0000-0000-00001C540000}"/>
    <cellStyle name="Normal 3 3 2 6 13" xfId="12658" xr:uid="{00000000-0005-0000-0000-00001D540000}"/>
    <cellStyle name="Normal 3 3 2 6 13 2" xfId="30180" xr:uid="{00000000-0005-0000-0000-00001E540000}"/>
    <cellStyle name="Normal 3 3 2 6 14" xfId="12659" xr:uid="{00000000-0005-0000-0000-00001F540000}"/>
    <cellStyle name="Normal 3 3 2 6 14 2" xfId="30181" xr:uid="{00000000-0005-0000-0000-000020540000}"/>
    <cellStyle name="Normal 3 3 2 6 15" xfId="12660" xr:uid="{00000000-0005-0000-0000-000021540000}"/>
    <cellStyle name="Normal 3 3 2 6 15 2" xfId="30182" xr:uid="{00000000-0005-0000-0000-000022540000}"/>
    <cellStyle name="Normal 3 3 2 6 16" xfId="30176" xr:uid="{00000000-0005-0000-0000-000023540000}"/>
    <cellStyle name="Normal 3 3 2 6 2" xfId="12661" xr:uid="{00000000-0005-0000-0000-000024540000}"/>
    <cellStyle name="Normal 3 3 2 6 2 10" xfId="12662" xr:uid="{00000000-0005-0000-0000-000025540000}"/>
    <cellStyle name="Normal 3 3 2 6 2 10 2" xfId="30184" xr:uid="{00000000-0005-0000-0000-000026540000}"/>
    <cellStyle name="Normal 3 3 2 6 2 11" xfId="12663" xr:uid="{00000000-0005-0000-0000-000027540000}"/>
    <cellStyle name="Normal 3 3 2 6 2 11 2" xfId="30185" xr:uid="{00000000-0005-0000-0000-000028540000}"/>
    <cellStyle name="Normal 3 3 2 6 2 12" xfId="12664" xr:uid="{00000000-0005-0000-0000-000029540000}"/>
    <cellStyle name="Normal 3 3 2 6 2 12 2" xfId="30186" xr:uid="{00000000-0005-0000-0000-00002A540000}"/>
    <cellStyle name="Normal 3 3 2 6 2 13" xfId="12665" xr:uid="{00000000-0005-0000-0000-00002B540000}"/>
    <cellStyle name="Normal 3 3 2 6 2 13 2" xfId="30187" xr:uid="{00000000-0005-0000-0000-00002C540000}"/>
    <cellStyle name="Normal 3 3 2 6 2 14" xfId="12666" xr:uid="{00000000-0005-0000-0000-00002D540000}"/>
    <cellStyle name="Normal 3 3 2 6 2 14 2" xfId="30188" xr:uid="{00000000-0005-0000-0000-00002E540000}"/>
    <cellStyle name="Normal 3 3 2 6 2 15" xfId="30183" xr:uid="{00000000-0005-0000-0000-00002F540000}"/>
    <cellStyle name="Normal 3 3 2 6 2 2" xfId="12667" xr:uid="{00000000-0005-0000-0000-000030540000}"/>
    <cellStyle name="Normal 3 3 2 6 2 2 2" xfId="30189" xr:uid="{00000000-0005-0000-0000-000031540000}"/>
    <cellStyle name="Normal 3 3 2 6 2 3" xfId="12668" xr:uid="{00000000-0005-0000-0000-000032540000}"/>
    <cellStyle name="Normal 3 3 2 6 2 3 2" xfId="30190" xr:uid="{00000000-0005-0000-0000-000033540000}"/>
    <cellStyle name="Normal 3 3 2 6 2 4" xfId="12669" xr:uid="{00000000-0005-0000-0000-000034540000}"/>
    <cellStyle name="Normal 3 3 2 6 2 4 2" xfId="30191" xr:uid="{00000000-0005-0000-0000-000035540000}"/>
    <cellStyle name="Normal 3 3 2 6 2 5" xfId="12670" xr:uid="{00000000-0005-0000-0000-000036540000}"/>
    <cellStyle name="Normal 3 3 2 6 2 5 2" xfId="30192" xr:uid="{00000000-0005-0000-0000-000037540000}"/>
    <cellStyle name="Normal 3 3 2 6 2 6" xfId="12671" xr:uid="{00000000-0005-0000-0000-000038540000}"/>
    <cellStyle name="Normal 3 3 2 6 2 6 2" xfId="30193" xr:uid="{00000000-0005-0000-0000-000039540000}"/>
    <cellStyle name="Normal 3 3 2 6 2 7" xfId="12672" xr:uid="{00000000-0005-0000-0000-00003A540000}"/>
    <cellStyle name="Normal 3 3 2 6 2 7 2" xfId="30194" xr:uid="{00000000-0005-0000-0000-00003B540000}"/>
    <cellStyle name="Normal 3 3 2 6 2 8" xfId="12673" xr:uid="{00000000-0005-0000-0000-00003C540000}"/>
    <cellStyle name="Normal 3 3 2 6 2 8 2" xfId="30195" xr:uid="{00000000-0005-0000-0000-00003D540000}"/>
    <cellStyle name="Normal 3 3 2 6 2 9" xfId="12674" xr:uid="{00000000-0005-0000-0000-00003E540000}"/>
    <cellStyle name="Normal 3 3 2 6 2 9 2" xfId="30196" xr:uid="{00000000-0005-0000-0000-00003F540000}"/>
    <cellStyle name="Normal 3 3 2 6 3" xfId="12675" xr:uid="{00000000-0005-0000-0000-000040540000}"/>
    <cellStyle name="Normal 3 3 2 6 3 2" xfId="30197" xr:uid="{00000000-0005-0000-0000-000041540000}"/>
    <cellStyle name="Normal 3 3 2 6 4" xfId="12676" xr:uid="{00000000-0005-0000-0000-000042540000}"/>
    <cellStyle name="Normal 3 3 2 6 4 2" xfId="30198" xr:uid="{00000000-0005-0000-0000-000043540000}"/>
    <cellStyle name="Normal 3 3 2 6 5" xfId="12677" xr:uid="{00000000-0005-0000-0000-000044540000}"/>
    <cellStyle name="Normal 3 3 2 6 5 2" xfId="30199" xr:uid="{00000000-0005-0000-0000-000045540000}"/>
    <cellStyle name="Normal 3 3 2 6 6" xfId="12678" xr:uid="{00000000-0005-0000-0000-000046540000}"/>
    <cellStyle name="Normal 3 3 2 6 6 2" xfId="30200" xr:uid="{00000000-0005-0000-0000-000047540000}"/>
    <cellStyle name="Normal 3 3 2 6 7" xfId="12679" xr:uid="{00000000-0005-0000-0000-000048540000}"/>
    <cellStyle name="Normal 3 3 2 6 7 2" xfId="30201" xr:uid="{00000000-0005-0000-0000-000049540000}"/>
    <cellStyle name="Normal 3 3 2 6 8" xfId="12680" xr:uid="{00000000-0005-0000-0000-00004A540000}"/>
    <cellStyle name="Normal 3 3 2 6 8 2" xfId="30202" xr:uid="{00000000-0005-0000-0000-00004B540000}"/>
    <cellStyle name="Normal 3 3 2 6 9" xfId="12681" xr:uid="{00000000-0005-0000-0000-00004C540000}"/>
    <cellStyle name="Normal 3 3 2 6 9 2" xfId="30203" xr:uid="{00000000-0005-0000-0000-00004D540000}"/>
    <cellStyle name="Normal 3 3 2 7" xfId="12682" xr:uid="{00000000-0005-0000-0000-00004E540000}"/>
    <cellStyle name="Normal 3 3 2 7 10" xfId="12683" xr:uid="{00000000-0005-0000-0000-00004F540000}"/>
    <cellStyle name="Normal 3 3 2 7 10 2" xfId="30205" xr:uid="{00000000-0005-0000-0000-000050540000}"/>
    <cellStyle name="Normal 3 3 2 7 11" xfId="12684" xr:uid="{00000000-0005-0000-0000-000051540000}"/>
    <cellStyle name="Normal 3 3 2 7 11 2" xfId="30206" xr:uid="{00000000-0005-0000-0000-000052540000}"/>
    <cellStyle name="Normal 3 3 2 7 12" xfId="12685" xr:uid="{00000000-0005-0000-0000-000053540000}"/>
    <cellStyle name="Normal 3 3 2 7 12 2" xfId="30207" xr:uid="{00000000-0005-0000-0000-000054540000}"/>
    <cellStyle name="Normal 3 3 2 7 13" xfId="12686" xr:uid="{00000000-0005-0000-0000-000055540000}"/>
    <cellStyle name="Normal 3 3 2 7 13 2" xfId="30208" xr:uid="{00000000-0005-0000-0000-000056540000}"/>
    <cellStyle name="Normal 3 3 2 7 14" xfId="12687" xr:uid="{00000000-0005-0000-0000-000057540000}"/>
    <cellStyle name="Normal 3 3 2 7 14 2" xfId="30209" xr:uid="{00000000-0005-0000-0000-000058540000}"/>
    <cellStyle name="Normal 3 3 2 7 15" xfId="12688" xr:uid="{00000000-0005-0000-0000-000059540000}"/>
    <cellStyle name="Normal 3 3 2 7 15 2" xfId="30210" xr:uid="{00000000-0005-0000-0000-00005A540000}"/>
    <cellStyle name="Normal 3 3 2 7 16" xfId="30204" xr:uid="{00000000-0005-0000-0000-00005B540000}"/>
    <cellStyle name="Normal 3 3 2 7 2" xfId="12689" xr:uid="{00000000-0005-0000-0000-00005C540000}"/>
    <cellStyle name="Normal 3 3 2 7 2 10" xfId="12690" xr:uid="{00000000-0005-0000-0000-00005D540000}"/>
    <cellStyle name="Normal 3 3 2 7 2 10 2" xfId="30212" xr:uid="{00000000-0005-0000-0000-00005E540000}"/>
    <cellStyle name="Normal 3 3 2 7 2 11" xfId="12691" xr:uid="{00000000-0005-0000-0000-00005F540000}"/>
    <cellStyle name="Normal 3 3 2 7 2 11 2" xfId="30213" xr:uid="{00000000-0005-0000-0000-000060540000}"/>
    <cellStyle name="Normal 3 3 2 7 2 12" xfId="12692" xr:uid="{00000000-0005-0000-0000-000061540000}"/>
    <cellStyle name="Normal 3 3 2 7 2 12 2" xfId="30214" xr:uid="{00000000-0005-0000-0000-000062540000}"/>
    <cellStyle name="Normal 3 3 2 7 2 13" xfId="12693" xr:uid="{00000000-0005-0000-0000-000063540000}"/>
    <cellStyle name="Normal 3 3 2 7 2 13 2" xfId="30215" xr:uid="{00000000-0005-0000-0000-000064540000}"/>
    <cellStyle name="Normal 3 3 2 7 2 14" xfId="12694" xr:uid="{00000000-0005-0000-0000-000065540000}"/>
    <cellStyle name="Normal 3 3 2 7 2 14 2" xfId="30216" xr:uid="{00000000-0005-0000-0000-000066540000}"/>
    <cellStyle name="Normal 3 3 2 7 2 15" xfId="30211" xr:uid="{00000000-0005-0000-0000-000067540000}"/>
    <cellStyle name="Normal 3 3 2 7 2 2" xfId="12695" xr:uid="{00000000-0005-0000-0000-000068540000}"/>
    <cellStyle name="Normal 3 3 2 7 2 2 2" xfId="30217" xr:uid="{00000000-0005-0000-0000-000069540000}"/>
    <cellStyle name="Normal 3 3 2 7 2 3" xfId="12696" xr:uid="{00000000-0005-0000-0000-00006A540000}"/>
    <cellStyle name="Normal 3 3 2 7 2 3 2" xfId="30218" xr:uid="{00000000-0005-0000-0000-00006B540000}"/>
    <cellStyle name="Normal 3 3 2 7 2 4" xfId="12697" xr:uid="{00000000-0005-0000-0000-00006C540000}"/>
    <cellStyle name="Normal 3 3 2 7 2 4 2" xfId="30219" xr:uid="{00000000-0005-0000-0000-00006D540000}"/>
    <cellStyle name="Normal 3 3 2 7 2 5" xfId="12698" xr:uid="{00000000-0005-0000-0000-00006E540000}"/>
    <cellStyle name="Normal 3 3 2 7 2 5 2" xfId="30220" xr:uid="{00000000-0005-0000-0000-00006F540000}"/>
    <cellStyle name="Normal 3 3 2 7 2 6" xfId="12699" xr:uid="{00000000-0005-0000-0000-000070540000}"/>
    <cellStyle name="Normal 3 3 2 7 2 6 2" xfId="30221" xr:uid="{00000000-0005-0000-0000-000071540000}"/>
    <cellStyle name="Normal 3 3 2 7 2 7" xfId="12700" xr:uid="{00000000-0005-0000-0000-000072540000}"/>
    <cellStyle name="Normal 3 3 2 7 2 7 2" xfId="30222" xr:uid="{00000000-0005-0000-0000-000073540000}"/>
    <cellStyle name="Normal 3 3 2 7 2 8" xfId="12701" xr:uid="{00000000-0005-0000-0000-000074540000}"/>
    <cellStyle name="Normal 3 3 2 7 2 8 2" xfId="30223" xr:uid="{00000000-0005-0000-0000-000075540000}"/>
    <cellStyle name="Normal 3 3 2 7 2 9" xfId="12702" xr:uid="{00000000-0005-0000-0000-000076540000}"/>
    <cellStyle name="Normal 3 3 2 7 2 9 2" xfId="30224" xr:uid="{00000000-0005-0000-0000-000077540000}"/>
    <cellStyle name="Normal 3 3 2 7 3" xfId="12703" xr:uid="{00000000-0005-0000-0000-000078540000}"/>
    <cellStyle name="Normal 3 3 2 7 3 2" xfId="30225" xr:uid="{00000000-0005-0000-0000-000079540000}"/>
    <cellStyle name="Normal 3 3 2 7 4" xfId="12704" xr:uid="{00000000-0005-0000-0000-00007A540000}"/>
    <cellStyle name="Normal 3 3 2 7 4 2" xfId="30226" xr:uid="{00000000-0005-0000-0000-00007B540000}"/>
    <cellStyle name="Normal 3 3 2 7 5" xfId="12705" xr:uid="{00000000-0005-0000-0000-00007C540000}"/>
    <cellStyle name="Normal 3 3 2 7 5 2" xfId="30227" xr:uid="{00000000-0005-0000-0000-00007D540000}"/>
    <cellStyle name="Normal 3 3 2 7 6" xfId="12706" xr:uid="{00000000-0005-0000-0000-00007E540000}"/>
    <cellStyle name="Normal 3 3 2 7 6 2" xfId="30228" xr:uid="{00000000-0005-0000-0000-00007F540000}"/>
    <cellStyle name="Normal 3 3 2 7 7" xfId="12707" xr:uid="{00000000-0005-0000-0000-000080540000}"/>
    <cellStyle name="Normal 3 3 2 7 7 2" xfId="30229" xr:uid="{00000000-0005-0000-0000-000081540000}"/>
    <cellStyle name="Normal 3 3 2 7 8" xfId="12708" xr:uid="{00000000-0005-0000-0000-000082540000}"/>
    <cellStyle name="Normal 3 3 2 7 8 2" xfId="30230" xr:uid="{00000000-0005-0000-0000-000083540000}"/>
    <cellStyle name="Normal 3 3 2 7 9" xfId="12709" xr:uid="{00000000-0005-0000-0000-000084540000}"/>
    <cellStyle name="Normal 3 3 2 7 9 2" xfId="30231" xr:uid="{00000000-0005-0000-0000-000085540000}"/>
    <cellStyle name="Normal 3 3 2 8" xfId="12710" xr:uid="{00000000-0005-0000-0000-000086540000}"/>
    <cellStyle name="Normal 3 3 2 8 10" xfId="12711" xr:uid="{00000000-0005-0000-0000-000087540000}"/>
    <cellStyle name="Normal 3 3 2 8 10 2" xfId="30233" xr:uid="{00000000-0005-0000-0000-000088540000}"/>
    <cellStyle name="Normal 3 3 2 8 11" xfId="12712" xr:uid="{00000000-0005-0000-0000-000089540000}"/>
    <cellStyle name="Normal 3 3 2 8 11 2" xfId="30234" xr:uid="{00000000-0005-0000-0000-00008A540000}"/>
    <cellStyle name="Normal 3 3 2 8 12" xfId="12713" xr:uid="{00000000-0005-0000-0000-00008B540000}"/>
    <cellStyle name="Normal 3 3 2 8 12 2" xfId="30235" xr:uid="{00000000-0005-0000-0000-00008C540000}"/>
    <cellStyle name="Normal 3 3 2 8 13" xfId="12714" xr:uid="{00000000-0005-0000-0000-00008D540000}"/>
    <cellStyle name="Normal 3 3 2 8 13 2" xfId="30236" xr:uid="{00000000-0005-0000-0000-00008E540000}"/>
    <cellStyle name="Normal 3 3 2 8 14" xfId="12715" xr:uid="{00000000-0005-0000-0000-00008F540000}"/>
    <cellStyle name="Normal 3 3 2 8 14 2" xfId="30237" xr:uid="{00000000-0005-0000-0000-000090540000}"/>
    <cellStyle name="Normal 3 3 2 8 15" xfId="12716" xr:uid="{00000000-0005-0000-0000-000091540000}"/>
    <cellStyle name="Normal 3 3 2 8 15 2" xfId="30238" xr:uid="{00000000-0005-0000-0000-000092540000}"/>
    <cellStyle name="Normal 3 3 2 8 16" xfId="30232" xr:uid="{00000000-0005-0000-0000-000093540000}"/>
    <cellStyle name="Normal 3 3 2 8 2" xfId="12717" xr:uid="{00000000-0005-0000-0000-000094540000}"/>
    <cellStyle name="Normal 3 3 2 8 2 10" xfId="12718" xr:uid="{00000000-0005-0000-0000-000095540000}"/>
    <cellStyle name="Normal 3 3 2 8 2 10 2" xfId="30240" xr:uid="{00000000-0005-0000-0000-000096540000}"/>
    <cellStyle name="Normal 3 3 2 8 2 11" xfId="12719" xr:uid="{00000000-0005-0000-0000-000097540000}"/>
    <cellStyle name="Normal 3 3 2 8 2 11 2" xfId="30241" xr:uid="{00000000-0005-0000-0000-000098540000}"/>
    <cellStyle name="Normal 3 3 2 8 2 12" xfId="12720" xr:uid="{00000000-0005-0000-0000-000099540000}"/>
    <cellStyle name="Normal 3 3 2 8 2 12 2" xfId="30242" xr:uid="{00000000-0005-0000-0000-00009A540000}"/>
    <cellStyle name="Normal 3 3 2 8 2 13" xfId="12721" xr:uid="{00000000-0005-0000-0000-00009B540000}"/>
    <cellStyle name="Normal 3 3 2 8 2 13 2" xfId="30243" xr:uid="{00000000-0005-0000-0000-00009C540000}"/>
    <cellStyle name="Normal 3 3 2 8 2 14" xfId="12722" xr:uid="{00000000-0005-0000-0000-00009D540000}"/>
    <cellStyle name="Normal 3 3 2 8 2 14 2" xfId="30244" xr:uid="{00000000-0005-0000-0000-00009E540000}"/>
    <cellStyle name="Normal 3 3 2 8 2 15" xfId="30239" xr:uid="{00000000-0005-0000-0000-00009F540000}"/>
    <cellStyle name="Normal 3 3 2 8 2 2" xfId="12723" xr:uid="{00000000-0005-0000-0000-0000A0540000}"/>
    <cellStyle name="Normal 3 3 2 8 2 2 2" xfId="30245" xr:uid="{00000000-0005-0000-0000-0000A1540000}"/>
    <cellStyle name="Normal 3 3 2 8 2 3" xfId="12724" xr:uid="{00000000-0005-0000-0000-0000A2540000}"/>
    <cellStyle name="Normal 3 3 2 8 2 3 2" xfId="30246" xr:uid="{00000000-0005-0000-0000-0000A3540000}"/>
    <cellStyle name="Normal 3 3 2 8 2 4" xfId="12725" xr:uid="{00000000-0005-0000-0000-0000A4540000}"/>
    <cellStyle name="Normal 3 3 2 8 2 4 2" xfId="30247" xr:uid="{00000000-0005-0000-0000-0000A5540000}"/>
    <cellStyle name="Normal 3 3 2 8 2 5" xfId="12726" xr:uid="{00000000-0005-0000-0000-0000A6540000}"/>
    <cellStyle name="Normal 3 3 2 8 2 5 2" xfId="30248" xr:uid="{00000000-0005-0000-0000-0000A7540000}"/>
    <cellStyle name="Normal 3 3 2 8 2 6" xfId="12727" xr:uid="{00000000-0005-0000-0000-0000A8540000}"/>
    <cellStyle name="Normal 3 3 2 8 2 6 2" xfId="30249" xr:uid="{00000000-0005-0000-0000-0000A9540000}"/>
    <cellStyle name="Normal 3 3 2 8 2 7" xfId="12728" xr:uid="{00000000-0005-0000-0000-0000AA540000}"/>
    <cellStyle name="Normal 3 3 2 8 2 7 2" xfId="30250" xr:uid="{00000000-0005-0000-0000-0000AB540000}"/>
    <cellStyle name="Normal 3 3 2 8 2 8" xfId="12729" xr:uid="{00000000-0005-0000-0000-0000AC540000}"/>
    <cellStyle name="Normal 3 3 2 8 2 8 2" xfId="30251" xr:uid="{00000000-0005-0000-0000-0000AD540000}"/>
    <cellStyle name="Normal 3 3 2 8 2 9" xfId="12730" xr:uid="{00000000-0005-0000-0000-0000AE540000}"/>
    <cellStyle name="Normal 3 3 2 8 2 9 2" xfId="30252" xr:uid="{00000000-0005-0000-0000-0000AF540000}"/>
    <cellStyle name="Normal 3 3 2 8 3" xfId="12731" xr:uid="{00000000-0005-0000-0000-0000B0540000}"/>
    <cellStyle name="Normal 3 3 2 8 3 2" xfId="30253" xr:uid="{00000000-0005-0000-0000-0000B1540000}"/>
    <cellStyle name="Normal 3 3 2 8 4" xfId="12732" xr:uid="{00000000-0005-0000-0000-0000B2540000}"/>
    <cellStyle name="Normal 3 3 2 8 4 2" xfId="30254" xr:uid="{00000000-0005-0000-0000-0000B3540000}"/>
    <cellStyle name="Normal 3 3 2 8 5" xfId="12733" xr:uid="{00000000-0005-0000-0000-0000B4540000}"/>
    <cellStyle name="Normal 3 3 2 8 5 2" xfId="30255" xr:uid="{00000000-0005-0000-0000-0000B5540000}"/>
    <cellStyle name="Normal 3 3 2 8 6" xfId="12734" xr:uid="{00000000-0005-0000-0000-0000B6540000}"/>
    <cellStyle name="Normal 3 3 2 8 6 2" xfId="30256" xr:uid="{00000000-0005-0000-0000-0000B7540000}"/>
    <cellStyle name="Normal 3 3 2 8 7" xfId="12735" xr:uid="{00000000-0005-0000-0000-0000B8540000}"/>
    <cellStyle name="Normal 3 3 2 8 7 2" xfId="30257" xr:uid="{00000000-0005-0000-0000-0000B9540000}"/>
    <cellStyle name="Normal 3 3 2 8 8" xfId="12736" xr:uid="{00000000-0005-0000-0000-0000BA540000}"/>
    <cellStyle name="Normal 3 3 2 8 8 2" xfId="30258" xr:uid="{00000000-0005-0000-0000-0000BB540000}"/>
    <cellStyle name="Normal 3 3 2 8 9" xfId="12737" xr:uid="{00000000-0005-0000-0000-0000BC540000}"/>
    <cellStyle name="Normal 3 3 2 8 9 2" xfId="30259" xr:uid="{00000000-0005-0000-0000-0000BD540000}"/>
    <cellStyle name="Normal 3 3 2 9" xfId="12738" xr:uid="{00000000-0005-0000-0000-0000BE540000}"/>
    <cellStyle name="Normal 3 3 2 9 10" xfId="12739" xr:uid="{00000000-0005-0000-0000-0000BF540000}"/>
    <cellStyle name="Normal 3 3 2 9 10 2" xfId="30261" xr:uid="{00000000-0005-0000-0000-0000C0540000}"/>
    <cellStyle name="Normal 3 3 2 9 11" xfId="12740" xr:uid="{00000000-0005-0000-0000-0000C1540000}"/>
    <cellStyle name="Normal 3 3 2 9 11 2" xfId="30262" xr:uid="{00000000-0005-0000-0000-0000C2540000}"/>
    <cellStyle name="Normal 3 3 2 9 12" xfId="12741" xr:uid="{00000000-0005-0000-0000-0000C3540000}"/>
    <cellStyle name="Normal 3 3 2 9 12 2" xfId="30263" xr:uid="{00000000-0005-0000-0000-0000C4540000}"/>
    <cellStyle name="Normal 3 3 2 9 13" xfId="12742" xr:uid="{00000000-0005-0000-0000-0000C5540000}"/>
    <cellStyle name="Normal 3 3 2 9 13 2" xfId="30264" xr:uid="{00000000-0005-0000-0000-0000C6540000}"/>
    <cellStyle name="Normal 3 3 2 9 14" xfId="12743" xr:uid="{00000000-0005-0000-0000-0000C7540000}"/>
    <cellStyle name="Normal 3 3 2 9 14 2" xfId="30265" xr:uid="{00000000-0005-0000-0000-0000C8540000}"/>
    <cellStyle name="Normal 3 3 2 9 15" xfId="30260" xr:uid="{00000000-0005-0000-0000-0000C9540000}"/>
    <cellStyle name="Normal 3 3 2 9 2" xfId="12744" xr:uid="{00000000-0005-0000-0000-0000CA540000}"/>
    <cellStyle name="Normal 3 3 2 9 2 2" xfId="30266" xr:uid="{00000000-0005-0000-0000-0000CB540000}"/>
    <cellStyle name="Normal 3 3 2 9 3" xfId="12745" xr:uid="{00000000-0005-0000-0000-0000CC540000}"/>
    <cellStyle name="Normal 3 3 2 9 3 2" xfId="30267" xr:uid="{00000000-0005-0000-0000-0000CD540000}"/>
    <cellStyle name="Normal 3 3 2 9 4" xfId="12746" xr:uid="{00000000-0005-0000-0000-0000CE540000}"/>
    <cellStyle name="Normal 3 3 2 9 4 2" xfId="30268" xr:uid="{00000000-0005-0000-0000-0000CF540000}"/>
    <cellStyle name="Normal 3 3 2 9 5" xfId="12747" xr:uid="{00000000-0005-0000-0000-0000D0540000}"/>
    <cellStyle name="Normal 3 3 2 9 5 2" xfId="30269" xr:uid="{00000000-0005-0000-0000-0000D1540000}"/>
    <cellStyle name="Normal 3 3 2 9 6" xfId="12748" xr:uid="{00000000-0005-0000-0000-0000D2540000}"/>
    <cellStyle name="Normal 3 3 2 9 6 2" xfId="30270" xr:uid="{00000000-0005-0000-0000-0000D3540000}"/>
    <cellStyle name="Normal 3 3 2 9 7" xfId="12749" xr:uid="{00000000-0005-0000-0000-0000D4540000}"/>
    <cellStyle name="Normal 3 3 2 9 7 2" xfId="30271" xr:uid="{00000000-0005-0000-0000-0000D5540000}"/>
    <cellStyle name="Normal 3 3 2 9 8" xfId="12750" xr:uid="{00000000-0005-0000-0000-0000D6540000}"/>
    <cellStyle name="Normal 3 3 2 9 8 2" xfId="30272" xr:uid="{00000000-0005-0000-0000-0000D7540000}"/>
    <cellStyle name="Normal 3 3 2 9 9" xfId="12751" xr:uid="{00000000-0005-0000-0000-0000D8540000}"/>
    <cellStyle name="Normal 3 3 2 9 9 2" xfId="30273" xr:uid="{00000000-0005-0000-0000-0000D9540000}"/>
    <cellStyle name="Normal 3 3 20" xfId="12752" xr:uid="{00000000-0005-0000-0000-0000DA540000}"/>
    <cellStyle name="Normal 3 3 20 10" xfId="12753" xr:uid="{00000000-0005-0000-0000-0000DB540000}"/>
    <cellStyle name="Normal 3 3 20 10 2" xfId="30275" xr:uid="{00000000-0005-0000-0000-0000DC540000}"/>
    <cellStyle name="Normal 3 3 20 11" xfId="12754" xr:uid="{00000000-0005-0000-0000-0000DD540000}"/>
    <cellStyle name="Normal 3 3 20 11 2" xfId="30276" xr:uid="{00000000-0005-0000-0000-0000DE540000}"/>
    <cellStyle name="Normal 3 3 20 12" xfId="12755" xr:uid="{00000000-0005-0000-0000-0000DF540000}"/>
    <cellStyle name="Normal 3 3 20 12 2" xfId="30277" xr:uid="{00000000-0005-0000-0000-0000E0540000}"/>
    <cellStyle name="Normal 3 3 20 13" xfId="12756" xr:uid="{00000000-0005-0000-0000-0000E1540000}"/>
    <cellStyle name="Normal 3 3 20 13 2" xfId="30278" xr:uid="{00000000-0005-0000-0000-0000E2540000}"/>
    <cellStyle name="Normal 3 3 20 14" xfId="12757" xr:uid="{00000000-0005-0000-0000-0000E3540000}"/>
    <cellStyle name="Normal 3 3 20 14 2" xfId="30279" xr:uid="{00000000-0005-0000-0000-0000E4540000}"/>
    <cellStyle name="Normal 3 3 20 15" xfId="12758" xr:uid="{00000000-0005-0000-0000-0000E5540000}"/>
    <cellStyle name="Normal 3 3 20 15 2" xfId="30280" xr:uid="{00000000-0005-0000-0000-0000E6540000}"/>
    <cellStyle name="Normal 3 3 20 16" xfId="30274" xr:uid="{00000000-0005-0000-0000-0000E7540000}"/>
    <cellStyle name="Normal 3 3 20 2" xfId="12759" xr:uid="{00000000-0005-0000-0000-0000E8540000}"/>
    <cellStyle name="Normal 3 3 20 2 10" xfId="12760" xr:uid="{00000000-0005-0000-0000-0000E9540000}"/>
    <cellStyle name="Normal 3 3 20 2 10 2" xfId="30282" xr:uid="{00000000-0005-0000-0000-0000EA540000}"/>
    <cellStyle name="Normal 3 3 20 2 11" xfId="12761" xr:uid="{00000000-0005-0000-0000-0000EB540000}"/>
    <cellStyle name="Normal 3 3 20 2 11 2" xfId="30283" xr:uid="{00000000-0005-0000-0000-0000EC540000}"/>
    <cellStyle name="Normal 3 3 20 2 12" xfId="12762" xr:uid="{00000000-0005-0000-0000-0000ED540000}"/>
    <cellStyle name="Normal 3 3 20 2 12 2" xfId="30284" xr:uid="{00000000-0005-0000-0000-0000EE540000}"/>
    <cellStyle name="Normal 3 3 20 2 13" xfId="12763" xr:uid="{00000000-0005-0000-0000-0000EF540000}"/>
    <cellStyle name="Normal 3 3 20 2 13 2" xfId="30285" xr:uid="{00000000-0005-0000-0000-0000F0540000}"/>
    <cellStyle name="Normal 3 3 20 2 14" xfId="12764" xr:uid="{00000000-0005-0000-0000-0000F1540000}"/>
    <cellStyle name="Normal 3 3 20 2 14 2" xfId="30286" xr:uid="{00000000-0005-0000-0000-0000F2540000}"/>
    <cellStyle name="Normal 3 3 20 2 15" xfId="30281" xr:uid="{00000000-0005-0000-0000-0000F3540000}"/>
    <cellStyle name="Normal 3 3 20 2 2" xfId="12765" xr:uid="{00000000-0005-0000-0000-0000F4540000}"/>
    <cellStyle name="Normal 3 3 20 2 2 2" xfId="30287" xr:uid="{00000000-0005-0000-0000-0000F5540000}"/>
    <cellStyle name="Normal 3 3 20 2 3" xfId="12766" xr:uid="{00000000-0005-0000-0000-0000F6540000}"/>
    <cellStyle name="Normal 3 3 20 2 3 2" xfId="30288" xr:uid="{00000000-0005-0000-0000-0000F7540000}"/>
    <cellStyle name="Normal 3 3 20 2 4" xfId="12767" xr:uid="{00000000-0005-0000-0000-0000F8540000}"/>
    <cellStyle name="Normal 3 3 20 2 4 2" xfId="30289" xr:uid="{00000000-0005-0000-0000-0000F9540000}"/>
    <cellStyle name="Normal 3 3 20 2 5" xfId="12768" xr:uid="{00000000-0005-0000-0000-0000FA540000}"/>
    <cellStyle name="Normal 3 3 20 2 5 2" xfId="30290" xr:uid="{00000000-0005-0000-0000-0000FB540000}"/>
    <cellStyle name="Normal 3 3 20 2 6" xfId="12769" xr:uid="{00000000-0005-0000-0000-0000FC540000}"/>
    <cellStyle name="Normal 3 3 20 2 6 2" xfId="30291" xr:uid="{00000000-0005-0000-0000-0000FD540000}"/>
    <cellStyle name="Normal 3 3 20 2 7" xfId="12770" xr:uid="{00000000-0005-0000-0000-0000FE540000}"/>
    <cellStyle name="Normal 3 3 20 2 7 2" xfId="30292" xr:uid="{00000000-0005-0000-0000-0000FF540000}"/>
    <cellStyle name="Normal 3 3 20 2 8" xfId="12771" xr:uid="{00000000-0005-0000-0000-000000550000}"/>
    <cellStyle name="Normal 3 3 20 2 8 2" xfId="30293" xr:uid="{00000000-0005-0000-0000-000001550000}"/>
    <cellStyle name="Normal 3 3 20 2 9" xfId="12772" xr:uid="{00000000-0005-0000-0000-000002550000}"/>
    <cellStyle name="Normal 3 3 20 2 9 2" xfId="30294" xr:uid="{00000000-0005-0000-0000-000003550000}"/>
    <cellStyle name="Normal 3 3 20 3" xfId="12773" xr:uid="{00000000-0005-0000-0000-000004550000}"/>
    <cellStyle name="Normal 3 3 20 3 2" xfId="30295" xr:uid="{00000000-0005-0000-0000-000005550000}"/>
    <cellStyle name="Normal 3 3 20 4" xfId="12774" xr:uid="{00000000-0005-0000-0000-000006550000}"/>
    <cellStyle name="Normal 3 3 20 4 2" xfId="30296" xr:uid="{00000000-0005-0000-0000-000007550000}"/>
    <cellStyle name="Normal 3 3 20 5" xfId="12775" xr:uid="{00000000-0005-0000-0000-000008550000}"/>
    <cellStyle name="Normal 3 3 20 5 2" xfId="30297" xr:uid="{00000000-0005-0000-0000-000009550000}"/>
    <cellStyle name="Normal 3 3 20 6" xfId="12776" xr:uid="{00000000-0005-0000-0000-00000A550000}"/>
    <cellStyle name="Normal 3 3 20 6 2" xfId="30298" xr:uid="{00000000-0005-0000-0000-00000B550000}"/>
    <cellStyle name="Normal 3 3 20 7" xfId="12777" xr:uid="{00000000-0005-0000-0000-00000C550000}"/>
    <cellStyle name="Normal 3 3 20 7 2" xfId="30299" xr:uid="{00000000-0005-0000-0000-00000D550000}"/>
    <cellStyle name="Normal 3 3 20 8" xfId="12778" xr:uid="{00000000-0005-0000-0000-00000E550000}"/>
    <cellStyle name="Normal 3 3 20 8 2" xfId="30300" xr:uid="{00000000-0005-0000-0000-00000F550000}"/>
    <cellStyle name="Normal 3 3 20 9" xfId="12779" xr:uid="{00000000-0005-0000-0000-000010550000}"/>
    <cellStyle name="Normal 3 3 20 9 2" xfId="30301" xr:uid="{00000000-0005-0000-0000-000011550000}"/>
    <cellStyle name="Normal 3 3 21" xfId="12780" xr:uid="{00000000-0005-0000-0000-000012550000}"/>
    <cellStyle name="Normal 3 3 21 10" xfId="12781" xr:uid="{00000000-0005-0000-0000-000013550000}"/>
    <cellStyle name="Normal 3 3 21 10 2" xfId="30303" xr:uid="{00000000-0005-0000-0000-000014550000}"/>
    <cellStyle name="Normal 3 3 21 11" xfId="12782" xr:uid="{00000000-0005-0000-0000-000015550000}"/>
    <cellStyle name="Normal 3 3 21 11 2" xfId="30304" xr:uid="{00000000-0005-0000-0000-000016550000}"/>
    <cellStyle name="Normal 3 3 21 12" xfId="12783" xr:uid="{00000000-0005-0000-0000-000017550000}"/>
    <cellStyle name="Normal 3 3 21 12 2" xfId="30305" xr:uid="{00000000-0005-0000-0000-000018550000}"/>
    <cellStyle name="Normal 3 3 21 13" xfId="12784" xr:uid="{00000000-0005-0000-0000-000019550000}"/>
    <cellStyle name="Normal 3 3 21 13 2" xfId="30306" xr:uid="{00000000-0005-0000-0000-00001A550000}"/>
    <cellStyle name="Normal 3 3 21 14" xfId="12785" xr:uid="{00000000-0005-0000-0000-00001B550000}"/>
    <cellStyle name="Normal 3 3 21 14 2" xfId="30307" xr:uid="{00000000-0005-0000-0000-00001C550000}"/>
    <cellStyle name="Normal 3 3 21 15" xfId="12786" xr:uid="{00000000-0005-0000-0000-00001D550000}"/>
    <cellStyle name="Normal 3 3 21 15 2" xfId="30308" xr:uid="{00000000-0005-0000-0000-00001E550000}"/>
    <cellStyle name="Normal 3 3 21 16" xfId="30302" xr:uid="{00000000-0005-0000-0000-00001F550000}"/>
    <cellStyle name="Normal 3 3 21 2" xfId="12787" xr:uid="{00000000-0005-0000-0000-000020550000}"/>
    <cellStyle name="Normal 3 3 21 2 10" xfId="12788" xr:uid="{00000000-0005-0000-0000-000021550000}"/>
    <cellStyle name="Normal 3 3 21 2 10 2" xfId="30310" xr:uid="{00000000-0005-0000-0000-000022550000}"/>
    <cellStyle name="Normal 3 3 21 2 11" xfId="12789" xr:uid="{00000000-0005-0000-0000-000023550000}"/>
    <cellStyle name="Normal 3 3 21 2 11 2" xfId="30311" xr:uid="{00000000-0005-0000-0000-000024550000}"/>
    <cellStyle name="Normal 3 3 21 2 12" xfId="12790" xr:uid="{00000000-0005-0000-0000-000025550000}"/>
    <cellStyle name="Normal 3 3 21 2 12 2" xfId="30312" xr:uid="{00000000-0005-0000-0000-000026550000}"/>
    <cellStyle name="Normal 3 3 21 2 13" xfId="12791" xr:uid="{00000000-0005-0000-0000-000027550000}"/>
    <cellStyle name="Normal 3 3 21 2 13 2" xfId="30313" xr:uid="{00000000-0005-0000-0000-000028550000}"/>
    <cellStyle name="Normal 3 3 21 2 14" xfId="12792" xr:uid="{00000000-0005-0000-0000-000029550000}"/>
    <cellStyle name="Normal 3 3 21 2 14 2" xfId="30314" xr:uid="{00000000-0005-0000-0000-00002A550000}"/>
    <cellStyle name="Normal 3 3 21 2 15" xfId="30309" xr:uid="{00000000-0005-0000-0000-00002B550000}"/>
    <cellStyle name="Normal 3 3 21 2 2" xfId="12793" xr:uid="{00000000-0005-0000-0000-00002C550000}"/>
    <cellStyle name="Normal 3 3 21 2 2 2" xfId="30315" xr:uid="{00000000-0005-0000-0000-00002D550000}"/>
    <cellStyle name="Normal 3 3 21 2 3" xfId="12794" xr:uid="{00000000-0005-0000-0000-00002E550000}"/>
    <cellStyle name="Normal 3 3 21 2 3 2" xfId="30316" xr:uid="{00000000-0005-0000-0000-00002F550000}"/>
    <cellStyle name="Normal 3 3 21 2 4" xfId="12795" xr:uid="{00000000-0005-0000-0000-000030550000}"/>
    <cellStyle name="Normal 3 3 21 2 4 2" xfId="30317" xr:uid="{00000000-0005-0000-0000-000031550000}"/>
    <cellStyle name="Normal 3 3 21 2 5" xfId="12796" xr:uid="{00000000-0005-0000-0000-000032550000}"/>
    <cellStyle name="Normal 3 3 21 2 5 2" xfId="30318" xr:uid="{00000000-0005-0000-0000-000033550000}"/>
    <cellStyle name="Normal 3 3 21 2 6" xfId="12797" xr:uid="{00000000-0005-0000-0000-000034550000}"/>
    <cellStyle name="Normal 3 3 21 2 6 2" xfId="30319" xr:uid="{00000000-0005-0000-0000-000035550000}"/>
    <cellStyle name="Normal 3 3 21 2 7" xfId="12798" xr:uid="{00000000-0005-0000-0000-000036550000}"/>
    <cellStyle name="Normal 3 3 21 2 7 2" xfId="30320" xr:uid="{00000000-0005-0000-0000-000037550000}"/>
    <cellStyle name="Normal 3 3 21 2 8" xfId="12799" xr:uid="{00000000-0005-0000-0000-000038550000}"/>
    <cellStyle name="Normal 3 3 21 2 8 2" xfId="30321" xr:uid="{00000000-0005-0000-0000-000039550000}"/>
    <cellStyle name="Normal 3 3 21 2 9" xfId="12800" xr:uid="{00000000-0005-0000-0000-00003A550000}"/>
    <cellStyle name="Normal 3 3 21 2 9 2" xfId="30322" xr:uid="{00000000-0005-0000-0000-00003B550000}"/>
    <cellStyle name="Normal 3 3 21 3" xfId="12801" xr:uid="{00000000-0005-0000-0000-00003C550000}"/>
    <cellStyle name="Normal 3 3 21 3 2" xfId="30323" xr:uid="{00000000-0005-0000-0000-00003D550000}"/>
    <cellStyle name="Normal 3 3 21 4" xfId="12802" xr:uid="{00000000-0005-0000-0000-00003E550000}"/>
    <cellStyle name="Normal 3 3 21 4 2" xfId="30324" xr:uid="{00000000-0005-0000-0000-00003F550000}"/>
    <cellStyle name="Normal 3 3 21 5" xfId="12803" xr:uid="{00000000-0005-0000-0000-000040550000}"/>
    <cellStyle name="Normal 3 3 21 5 2" xfId="30325" xr:uid="{00000000-0005-0000-0000-000041550000}"/>
    <cellStyle name="Normal 3 3 21 6" xfId="12804" xr:uid="{00000000-0005-0000-0000-000042550000}"/>
    <cellStyle name="Normal 3 3 21 6 2" xfId="30326" xr:uid="{00000000-0005-0000-0000-000043550000}"/>
    <cellStyle name="Normal 3 3 21 7" xfId="12805" xr:uid="{00000000-0005-0000-0000-000044550000}"/>
    <cellStyle name="Normal 3 3 21 7 2" xfId="30327" xr:uid="{00000000-0005-0000-0000-000045550000}"/>
    <cellStyle name="Normal 3 3 21 8" xfId="12806" xr:uid="{00000000-0005-0000-0000-000046550000}"/>
    <cellStyle name="Normal 3 3 21 8 2" xfId="30328" xr:uid="{00000000-0005-0000-0000-000047550000}"/>
    <cellStyle name="Normal 3 3 21 9" xfId="12807" xr:uid="{00000000-0005-0000-0000-000048550000}"/>
    <cellStyle name="Normal 3 3 21 9 2" xfId="30329" xr:uid="{00000000-0005-0000-0000-000049550000}"/>
    <cellStyle name="Normal 3 3 22" xfId="12808" xr:uid="{00000000-0005-0000-0000-00004A550000}"/>
    <cellStyle name="Normal 3 3 22 10" xfId="12809" xr:uid="{00000000-0005-0000-0000-00004B550000}"/>
    <cellStyle name="Normal 3 3 22 10 2" xfId="30331" xr:uid="{00000000-0005-0000-0000-00004C550000}"/>
    <cellStyle name="Normal 3 3 22 11" xfId="12810" xr:uid="{00000000-0005-0000-0000-00004D550000}"/>
    <cellStyle name="Normal 3 3 22 11 2" xfId="30332" xr:uid="{00000000-0005-0000-0000-00004E550000}"/>
    <cellStyle name="Normal 3 3 22 12" xfId="12811" xr:uid="{00000000-0005-0000-0000-00004F550000}"/>
    <cellStyle name="Normal 3 3 22 12 2" xfId="30333" xr:uid="{00000000-0005-0000-0000-000050550000}"/>
    <cellStyle name="Normal 3 3 22 13" xfId="12812" xr:uid="{00000000-0005-0000-0000-000051550000}"/>
    <cellStyle name="Normal 3 3 22 13 2" xfId="30334" xr:uid="{00000000-0005-0000-0000-000052550000}"/>
    <cellStyle name="Normal 3 3 22 14" xfId="12813" xr:uid="{00000000-0005-0000-0000-000053550000}"/>
    <cellStyle name="Normal 3 3 22 14 2" xfId="30335" xr:uid="{00000000-0005-0000-0000-000054550000}"/>
    <cellStyle name="Normal 3 3 22 15" xfId="30330" xr:uid="{00000000-0005-0000-0000-000055550000}"/>
    <cellStyle name="Normal 3 3 22 2" xfId="12814" xr:uid="{00000000-0005-0000-0000-000056550000}"/>
    <cellStyle name="Normal 3 3 22 2 2" xfId="30336" xr:uid="{00000000-0005-0000-0000-000057550000}"/>
    <cellStyle name="Normal 3 3 22 3" xfId="12815" xr:uid="{00000000-0005-0000-0000-000058550000}"/>
    <cellStyle name="Normal 3 3 22 3 2" xfId="30337" xr:uid="{00000000-0005-0000-0000-000059550000}"/>
    <cellStyle name="Normal 3 3 22 4" xfId="12816" xr:uid="{00000000-0005-0000-0000-00005A550000}"/>
    <cellStyle name="Normal 3 3 22 4 2" xfId="30338" xr:uid="{00000000-0005-0000-0000-00005B550000}"/>
    <cellStyle name="Normal 3 3 22 5" xfId="12817" xr:uid="{00000000-0005-0000-0000-00005C550000}"/>
    <cellStyle name="Normal 3 3 22 5 2" xfId="30339" xr:uid="{00000000-0005-0000-0000-00005D550000}"/>
    <cellStyle name="Normal 3 3 22 6" xfId="12818" xr:uid="{00000000-0005-0000-0000-00005E550000}"/>
    <cellStyle name="Normal 3 3 22 6 2" xfId="30340" xr:uid="{00000000-0005-0000-0000-00005F550000}"/>
    <cellStyle name="Normal 3 3 22 7" xfId="12819" xr:uid="{00000000-0005-0000-0000-000060550000}"/>
    <cellStyle name="Normal 3 3 22 7 2" xfId="30341" xr:uid="{00000000-0005-0000-0000-000061550000}"/>
    <cellStyle name="Normal 3 3 22 8" xfId="12820" xr:uid="{00000000-0005-0000-0000-000062550000}"/>
    <cellStyle name="Normal 3 3 22 8 2" xfId="30342" xr:uid="{00000000-0005-0000-0000-000063550000}"/>
    <cellStyle name="Normal 3 3 22 9" xfId="12821" xr:uid="{00000000-0005-0000-0000-000064550000}"/>
    <cellStyle name="Normal 3 3 22 9 2" xfId="30343" xr:uid="{00000000-0005-0000-0000-000065550000}"/>
    <cellStyle name="Normal 3 3 23" xfId="12822" xr:uid="{00000000-0005-0000-0000-000066550000}"/>
    <cellStyle name="Normal 3 3 23 10" xfId="12823" xr:uid="{00000000-0005-0000-0000-000067550000}"/>
    <cellStyle name="Normal 3 3 23 10 2" xfId="30345" xr:uid="{00000000-0005-0000-0000-000068550000}"/>
    <cellStyle name="Normal 3 3 23 11" xfId="12824" xr:uid="{00000000-0005-0000-0000-000069550000}"/>
    <cellStyle name="Normal 3 3 23 11 2" xfId="30346" xr:uid="{00000000-0005-0000-0000-00006A550000}"/>
    <cellStyle name="Normal 3 3 23 12" xfId="12825" xr:uid="{00000000-0005-0000-0000-00006B550000}"/>
    <cellStyle name="Normal 3 3 23 12 2" xfId="30347" xr:uid="{00000000-0005-0000-0000-00006C550000}"/>
    <cellStyle name="Normal 3 3 23 13" xfId="12826" xr:uid="{00000000-0005-0000-0000-00006D550000}"/>
    <cellStyle name="Normal 3 3 23 13 2" xfId="30348" xr:uid="{00000000-0005-0000-0000-00006E550000}"/>
    <cellStyle name="Normal 3 3 23 14" xfId="12827" xr:uid="{00000000-0005-0000-0000-00006F550000}"/>
    <cellStyle name="Normal 3 3 23 14 2" xfId="30349" xr:uid="{00000000-0005-0000-0000-000070550000}"/>
    <cellStyle name="Normal 3 3 23 15" xfId="30344" xr:uid="{00000000-0005-0000-0000-000071550000}"/>
    <cellStyle name="Normal 3 3 23 2" xfId="12828" xr:uid="{00000000-0005-0000-0000-000072550000}"/>
    <cellStyle name="Normal 3 3 23 2 2" xfId="30350" xr:uid="{00000000-0005-0000-0000-000073550000}"/>
    <cellStyle name="Normal 3 3 23 3" xfId="12829" xr:uid="{00000000-0005-0000-0000-000074550000}"/>
    <cellStyle name="Normal 3 3 23 3 2" xfId="30351" xr:uid="{00000000-0005-0000-0000-000075550000}"/>
    <cellStyle name="Normal 3 3 23 4" xfId="12830" xr:uid="{00000000-0005-0000-0000-000076550000}"/>
    <cellStyle name="Normal 3 3 23 4 2" xfId="30352" xr:uid="{00000000-0005-0000-0000-000077550000}"/>
    <cellStyle name="Normal 3 3 23 5" xfId="12831" xr:uid="{00000000-0005-0000-0000-000078550000}"/>
    <cellStyle name="Normal 3 3 23 5 2" xfId="30353" xr:uid="{00000000-0005-0000-0000-000079550000}"/>
    <cellStyle name="Normal 3 3 23 6" xfId="12832" xr:uid="{00000000-0005-0000-0000-00007A550000}"/>
    <cellStyle name="Normal 3 3 23 6 2" xfId="30354" xr:uid="{00000000-0005-0000-0000-00007B550000}"/>
    <cellStyle name="Normal 3 3 23 7" xfId="12833" xr:uid="{00000000-0005-0000-0000-00007C550000}"/>
    <cellStyle name="Normal 3 3 23 7 2" xfId="30355" xr:uid="{00000000-0005-0000-0000-00007D550000}"/>
    <cellStyle name="Normal 3 3 23 8" xfId="12834" xr:uid="{00000000-0005-0000-0000-00007E550000}"/>
    <cellStyle name="Normal 3 3 23 8 2" xfId="30356" xr:uid="{00000000-0005-0000-0000-00007F550000}"/>
    <cellStyle name="Normal 3 3 23 9" xfId="12835" xr:uid="{00000000-0005-0000-0000-000080550000}"/>
    <cellStyle name="Normal 3 3 23 9 2" xfId="30357" xr:uid="{00000000-0005-0000-0000-000081550000}"/>
    <cellStyle name="Normal 3 3 24" xfId="12836" xr:uid="{00000000-0005-0000-0000-000082550000}"/>
    <cellStyle name="Normal 3 3 24 10" xfId="12837" xr:uid="{00000000-0005-0000-0000-000083550000}"/>
    <cellStyle name="Normal 3 3 24 10 2" xfId="30359" xr:uid="{00000000-0005-0000-0000-000084550000}"/>
    <cellStyle name="Normal 3 3 24 11" xfId="12838" xr:uid="{00000000-0005-0000-0000-000085550000}"/>
    <cellStyle name="Normal 3 3 24 11 2" xfId="30360" xr:uid="{00000000-0005-0000-0000-000086550000}"/>
    <cellStyle name="Normal 3 3 24 12" xfId="12839" xr:uid="{00000000-0005-0000-0000-000087550000}"/>
    <cellStyle name="Normal 3 3 24 12 2" xfId="30361" xr:uid="{00000000-0005-0000-0000-000088550000}"/>
    <cellStyle name="Normal 3 3 24 13" xfId="12840" xr:uid="{00000000-0005-0000-0000-000089550000}"/>
    <cellStyle name="Normal 3 3 24 13 2" xfId="30362" xr:uid="{00000000-0005-0000-0000-00008A550000}"/>
    <cellStyle name="Normal 3 3 24 14" xfId="12841" xr:uid="{00000000-0005-0000-0000-00008B550000}"/>
    <cellStyle name="Normal 3 3 24 14 2" xfId="30363" xr:uid="{00000000-0005-0000-0000-00008C550000}"/>
    <cellStyle name="Normal 3 3 24 15" xfId="30358" xr:uid="{00000000-0005-0000-0000-00008D550000}"/>
    <cellStyle name="Normal 3 3 24 2" xfId="12842" xr:uid="{00000000-0005-0000-0000-00008E550000}"/>
    <cellStyle name="Normal 3 3 24 2 2" xfId="30364" xr:uid="{00000000-0005-0000-0000-00008F550000}"/>
    <cellStyle name="Normal 3 3 24 3" xfId="12843" xr:uid="{00000000-0005-0000-0000-000090550000}"/>
    <cellStyle name="Normal 3 3 24 3 2" xfId="30365" xr:uid="{00000000-0005-0000-0000-000091550000}"/>
    <cellStyle name="Normal 3 3 24 4" xfId="12844" xr:uid="{00000000-0005-0000-0000-000092550000}"/>
    <cellStyle name="Normal 3 3 24 4 2" xfId="30366" xr:uid="{00000000-0005-0000-0000-000093550000}"/>
    <cellStyle name="Normal 3 3 24 5" xfId="12845" xr:uid="{00000000-0005-0000-0000-000094550000}"/>
    <cellStyle name="Normal 3 3 24 5 2" xfId="30367" xr:uid="{00000000-0005-0000-0000-000095550000}"/>
    <cellStyle name="Normal 3 3 24 6" xfId="12846" xr:uid="{00000000-0005-0000-0000-000096550000}"/>
    <cellStyle name="Normal 3 3 24 6 2" xfId="30368" xr:uid="{00000000-0005-0000-0000-000097550000}"/>
    <cellStyle name="Normal 3 3 24 7" xfId="12847" xr:uid="{00000000-0005-0000-0000-000098550000}"/>
    <cellStyle name="Normal 3 3 24 7 2" xfId="30369" xr:uid="{00000000-0005-0000-0000-000099550000}"/>
    <cellStyle name="Normal 3 3 24 8" xfId="12848" xr:uid="{00000000-0005-0000-0000-00009A550000}"/>
    <cellStyle name="Normal 3 3 24 8 2" xfId="30370" xr:uid="{00000000-0005-0000-0000-00009B550000}"/>
    <cellStyle name="Normal 3 3 24 9" xfId="12849" xr:uid="{00000000-0005-0000-0000-00009C550000}"/>
    <cellStyle name="Normal 3 3 24 9 2" xfId="30371" xr:uid="{00000000-0005-0000-0000-00009D550000}"/>
    <cellStyle name="Normal 3 3 25" xfId="12850" xr:uid="{00000000-0005-0000-0000-00009E550000}"/>
    <cellStyle name="Normal 3 3 25 10" xfId="12851" xr:uid="{00000000-0005-0000-0000-00009F550000}"/>
    <cellStyle name="Normal 3 3 25 10 2" xfId="30373" xr:uid="{00000000-0005-0000-0000-0000A0550000}"/>
    <cellStyle name="Normal 3 3 25 11" xfId="12852" xr:uid="{00000000-0005-0000-0000-0000A1550000}"/>
    <cellStyle name="Normal 3 3 25 11 2" xfId="30374" xr:uid="{00000000-0005-0000-0000-0000A2550000}"/>
    <cellStyle name="Normal 3 3 25 12" xfId="12853" xr:uid="{00000000-0005-0000-0000-0000A3550000}"/>
    <cellStyle name="Normal 3 3 25 12 2" xfId="30375" xr:uid="{00000000-0005-0000-0000-0000A4550000}"/>
    <cellStyle name="Normal 3 3 25 13" xfId="12854" xr:uid="{00000000-0005-0000-0000-0000A5550000}"/>
    <cellStyle name="Normal 3 3 25 13 2" xfId="30376" xr:uid="{00000000-0005-0000-0000-0000A6550000}"/>
    <cellStyle name="Normal 3 3 25 14" xfId="12855" xr:uid="{00000000-0005-0000-0000-0000A7550000}"/>
    <cellStyle name="Normal 3 3 25 14 2" xfId="30377" xr:uid="{00000000-0005-0000-0000-0000A8550000}"/>
    <cellStyle name="Normal 3 3 25 15" xfId="30372" xr:uid="{00000000-0005-0000-0000-0000A9550000}"/>
    <cellStyle name="Normal 3 3 25 2" xfId="12856" xr:uid="{00000000-0005-0000-0000-0000AA550000}"/>
    <cellStyle name="Normal 3 3 25 2 2" xfId="30378" xr:uid="{00000000-0005-0000-0000-0000AB550000}"/>
    <cellStyle name="Normal 3 3 25 3" xfId="12857" xr:uid="{00000000-0005-0000-0000-0000AC550000}"/>
    <cellStyle name="Normal 3 3 25 3 2" xfId="30379" xr:uid="{00000000-0005-0000-0000-0000AD550000}"/>
    <cellStyle name="Normal 3 3 25 4" xfId="12858" xr:uid="{00000000-0005-0000-0000-0000AE550000}"/>
    <cellStyle name="Normal 3 3 25 4 2" xfId="30380" xr:uid="{00000000-0005-0000-0000-0000AF550000}"/>
    <cellStyle name="Normal 3 3 25 5" xfId="12859" xr:uid="{00000000-0005-0000-0000-0000B0550000}"/>
    <cellStyle name="Normal 3 3 25 5 2" xfId="30381" xr:uid="{00000000-0005-0000-0000-0000B1550000}"/>
    <cellStyle name="Normal 3 3 25 6" xfId="12860" xr:uid="{00000000-0005-0000-0000-0000B2550000}"/>
    <cellStyle name="Normal 3 3 25 6 2" xfId="30382" xr:uid="{00000000-0005-0000-0000-0000B3550000}"/>
    <cellStyle name="Normal 3 3 25 7" xfId="12861" xr:uid="{00000000-0005-0000-0000-0000B4550000}"/>
    <cellStyle name="Normal 3 3 25 7 2" xfId="30383" xr:uid="{00000000-0005-0000-0000-0000B5550000}"/>
    <cellStyle name="Normal 3 3 25 8" xfId="12862" xr:uid="{00000000-0005-0000-0000-0000B6550000}"/>
    <cellStyle name="Normal 3 3 25 8 2" xfId="30384" xr:uid="{00000000-0005-0000-0000-0000B7550000}"/>
    <cellStyle name="Normal 3 3 25 9" xfId="12863" xr:uid="{00000000-0005-0000-0000-0000B8550000}"/>
    <cellStyle name="Normal 3 3 25 9 2" xfId="30385" xr:uid="{00000000-0005-0000-0000-0000B9550000}"/>
    <cellStyle name="Normal 3 3 26" xfId="12864" xr:uid="{00000000-0005-0000-0000-0000BA550000}"/>
    <cellStyle name="Normal 3 3 26 10" xfId="12865" xr:uid="{00000000-0005-0000-0000-0000BB550000}"/>
    <cellStyle name="Normal 3 3 26 10 2" xfId="30387" xr:uid="{00000000-0005-0000-0000-0000BC550000}"/>
    <cellStyle name="Normal 3 3 26 11" xfId="12866" xr:uid="{00000000-0005-0000-0000-0000BD550000}"/>
    <cellStyle name="Normal 3 3 26 11 2" xfId="30388" xr:uid="{00000000-0005-0000-0000-0000BE550000}"/>
    <cellStyle name="Normal 3 3 26 12" xfId="12867" xr:uid="{00000000-0005-0000-0000-0000BF550000}"/>
    <cellStyle name="Normal 3 3 26 12 2" xfId="30389" xr:uid="{00000000-0005-0000-0000-0000C0550000}"/>
    <cellStyle name="Normal 3 3 26 13" xfId="12868" xr:uid="{00000000-0005-0000-0000-0000C1550000}"/>
    <cellStyle name="Normal 3 3 26 13 2" xfId="30390" xr:uid="{00000000-0005-0000-0000-0000C2550000}"/>
    <cellStyle name="Normal 3 3 26 14" xfId="12869" xr:uid="{00000000-0005-0000-0000-0000C3550000}"/>
    <cellStyle name="Normal 3 3 26 14 2" xfId="30391" xr:uid="{00000000-0005-0000-0000-0000C4550000}"/>
    <cellStyle name="Normal 3 3 26 15" xfId="30386" xr:uid="{00000000-0005-0000-0000-0000C5550000}"/>
    <cellStyle name="Normal 3 3 26 2" xfId="12870" xr:uid="{00000000-0005-0000-0000-0000C6550000}"/>
    <cellStyle name="Normal 3 3 26 2 2" xfId="30392" xr:uid="{00000000-0005-0000-0000-0000C7550000}"/>
    <cellStyle name="Normal 3 3 26 3" xfId="12871" xr:uid="{00000000-0005-0000-0000-0000C8550000}"/>
    <cellStyle name="Normal 3 3 26 3 2" xfId="30393" xr:uid="{00000000-0005-0000-0000-0000C9550000}"/>
    <cellStyle name="Normal 3 3 26 4" xfId="12872" xr:uid="{00000000-0005-0000-0000-0000CA550000}"/>
    <cellStyle name="Normal 3 3 26 4 2" xfId="30394" xr:uid="{00000000-0005-0000-0000-0000CB550000}"/>
    <cellStyle name="Normal 3 3 26 5" xfId="12873" xr:uid="{00000000-0005-0000-0000-0000CC550000}"/>
    <cellStyle name="Normal 3 3 26 5 2" xfId="30395" xr:uid="{00000000-0005-0000-0000-0000CD550000}"/>
    <cellStyle name="Normal 3 3 26 6" xfId="12874" xr:uid="{00000000-0005-0000-0000-0000CE550000}"/>
    <cellStyle name="Normal 3 3 26 6 2" xfId="30396" xr:uid="{00000000-0005-0000-0000-0000CF550000}"/>
    <cellStyle name="Normal 3 3 26 7" xfId="12875" xr:uid="{00000000-0005-0000-0000-0000D0550000}"/>
    <cellStyle name="Normal 3 3 26 7 2" xfId="30397" xr:uid="{00000000-0005-0000-0000-0000D1550000}"/>
    <cellStyle name="Normal 3 3 26 8" xfId="12876" xr:uid="{00000000-0005-0000-0000-0000D2550000}"/>
    <cellStyle name="Normal 3 3 26 8 2" xfId="30398" xr:uid="{00000000-0005-0000-0000-0000D3550000}"/>
    <cellStyle name="Normal 3 3 26 9" xfId="12877" xr:uid="{00000000-0005-0000-0000-0000D4550000}"/>
    <cellStyle name="Normal 3 3 26 9 2" xfId="30399" xr:uid="{00000000-0005-0000-0000-0000D5550000}"/>
    <cellStyle name="Normal 3 3 27" xfId="12878" xr:uid="{00000000-0005-0000-0000-0000D6550000}"/>
    <cellStyle name="Normal 3 3 27 10" xfId="12879" xr:uid="{00000000-0005-0000-0000-0000D7550000}"/>
    <cellStyle name="Normal 3 3 27 10 2" xfId="30401" xr:uid="{00000000-0005-0000-0000-0000D8550000}"/>
    <cellStyle name="Normal 3 3 27 11" xfId="12880" xr:uid="{00000000-0005-0000-0000-0000D9550000}"/>
    <cellStyle name="Normal 3 3 27 11 2" xfId="30402" xr:uid="{00000000-0005-0000-0000-0000DA550000}"/>
    <cellStyle name="Normal 3 3 27 12" xfId="12881" xr:uid="{00000000-0005-0000-0000-0000DB550000}"/>
    <cellStyle name="Normal 3 3 27 12 2" xfId="30403" xr:uid="{00000000-0005-0000-0000-0000DC550000}"/>
    <cellStyle name="Normal 3 3 27 13" xfId="12882" xr:uid="{00000000-0005-0000-0000-0000DD550000}"/>
    <cellStyle name="Normal 3 3 27 13 2" xfId="30404" xr:uid="{00000000-0005-0000-0000-0000DE550000}"/>
    <cellStyle name="Normal 3 3 27 14" xfId="12883" xr:uid="{00000000-0005-0000-0000-0000DF550000}"/>
    <cellStyle name="Normal 3 3 27 14 2" xfId="30405" xr:uid="{00000000-0005-0000-0000-0000E0550000}"/>
    <cellStyle name="Normal 3 3 27 15" xfId="30400" xr:uid="{00000000-0005-0000-0000-0000E1550000}"/>
    <cellStyle name="Normal 3 3 27 2" xfId="12884" xr:uid="{00000000-0005-0000-0000-0000E2550000}"/>
    <cellStyle name="Normal 3 3 27 2 2" xfId="30406" xr:uid="{00000000-0005-0000-0000-0000E3550000}"/>
    <cellStyle name="Normal 3 3 27 3" xfId="12885" xr:uid="{00000000-0005-0000-0000-0000E4550000}"/>
    <cellStyle name="Normal 3 3 27 3 2" xfId="30407" xr:uid="{00000000-0005-0000-0000-0000E5550000}"/>
    <cellStyle name="Normal 3 3 27 4" xfId="12886" xr:uid="{00000000-0005-0000-0000-0000E6550000}"/>
    <cellStyle name="Normal 3 3 27 4 2" xfId="30408" xr:uid="{00000000-0005-0000-0000-0000E7550000}"/>
    <cellStyle name="Normal 3 3 27 5" xfId="12887" xr:uid="{00000000-0005-0000-0000-0000E8550000}"/>
    <cellStyle name="Normal 3 3 27 5 2" xfId="30409" xr:uid="{00000000-0005-0000-0000-0000E9550000}"/>
    <cellStyle name="Normal 3 3 27 6" xfId="12888" xr:uid="{00000000-0005-0000-0000-0000EA550000}"/>
    <cellStyle name="Normal 3 3 27 6 2" xfId="30410" xr:uid="{00000000-0005-0000-0000-0000EB550000}"/>
    <cellStyle name="Normal 3 3 27 7" xfId="12889" xr:uid="{00000000-0005-0000-0000-0000EC550000}"/>
    <cellStyle name="Normal 3 3 27 7 2" xfId="30411" xr:uid="{00000000-0005-0000-0000-0000ED550000}"/>
    <cellStyle name="Normal 3 3 27 8" xfId="12890" xr:uid="{00000000-0005-0000-0000-0000EE550000}"/>
    <cellStyle name="Normal 3 3 27 8 2" xfId="30412" xr:uid="{00000000-0005-0000-0000-0000EF550000}"/>
    <cellStyle name="Normal 3 3 27 9" xfId="12891" xr:uid="{00000000-0005-0000-0000-0000F0550000}"/>
    <cellStyle name="Normal 3 3 27 9 2" xfId="30413" xr:uid="{00000000-0005-0000-0000-0000F1550000}"/>
    <cellStyle name="Normal 3 3 28" xfId="12892" xr:uid="{00000000-0005-0000-0000-0000F2550000}"/>
    <cellStyle name="Normal 3 3 29" xfId="12893" xr:uid="{00000000-0005-0000-0000-0000F3550000}"/>
    <cellStyle name="Normal 3 3 3" xfId="489" xr:uid="{00000000-0005-0000-0000-0000F4550000}"/>
    <cellStyle name="Normal 3 3 3 10" xfId="12895" xr:uid="{00000000-0005-0000-0000-0000F5550000}"/>
    <cellStyle name="Normal 3 3 3 10 10" xfId="12896" xr:uid="{00000000-0005-0000-0000-0000F6550000}"/>
    <cellStyle name="Normal 3 3 3 10 10 2" xfId="30416" xr:uid="{00000000-0005-0000-0000-0000F7550000}"/>
    <cellStyle name="Normal 3 3 3 10 11" xfId="12897" xr:uid="{00000000-0005-0000-0000-0000F8550000}"/>
    <cellStyle name="Normal 3 3 3 10 11 2" xfId="30417" xr:uid="{00000000-0005-0000-0000-0000F9550000}"/>
    <cellStyle name="Normal 3 3 3 10 12" xfId="12898" xr:uid="{00000000-0005-0000-0000-0000FA550000}"/>
    <cellStyle name="Normal 3 3 3 10 12 2" xfId="30418" xr:uid="{00000000-0005-0000-0000-0000FB550000}"/>
    <cellStyle name="Normal 3 3 3 10 13" xfId="12899" xr:uid="{00000000-0005-0000-0000-0000FC550000}"/>
    <cellStyle name="Normal 3 3 3 10 13 2" xfId="30419" xr:uid="{00000000-0005-0000-0000-0000FD550000}"/>
    <cellStyle name="Normal 3 3 3 10 14" xfId="12900" xr:uid="{00000000-0005-0000-0000-0000FE550000}"/>
    <cellStyle name="Normal 3 3 3 10 14 2" xfId="30420" xr:uid="{00000000-0005-0000-0000-0000FF550000}"/>
    <cellStyle name="Normal 3 3 3 10 15" xfId="30415" xr:uid="{00000000-0005-0000-0000-000000560000}"/>
    <cellStyle name="Normal 3 3 3 10 2" xfId="12901" xr:uid="{00000000-0005-0000-0000-000001560000}"/>
    <cellStyle name="Normal 3 3 3 10 2 2" xfId="30421" xr:uid="{00000000-0005-0000-0000-000002560000}"/>
    <cellStyle name="Normal 3 3 3 10 3" xfId="12902" xr:uid="{00000000-0005-0000-0000-000003560000}"/>
    <cellStyle name="Normal 3 3 3 10 3 2" xfId="30422" xr:uid="{00000000-0005-0000-0000-000004560000}"/>
    <cellStyle name="Normal 3 3 3 10 4" xfId="12903" xr:uid="{00000000-0005-0000-0000-000005560000}"/>
    <cellStyle name="Normal 3 3 3 10 4 2" xfId="30423" xr:uid="{00000000-0005-0000-0000-000006560000}"/>
    <cellStyle name="Normal 3 3 3 10 5" xfId="12904" xr:uid="{00000000-0005-0000-0000-000007560000}"/>
    <cellStyle name="Normal 3 3 3 10 5 2" xfId="30424" xr:uid="{00000000-0005-0000-0000-000008560000}"/>
    <cellStyle name="Normal 3 3 3 10 6" xfId="12905" xr:uid="{00000000-0005-0000-0000-000009560000}"/>
    <cellStyle name="Normal 3 3 3 10 6 2" xfId="30425" xr:uid="{00000000-0005-0000-0000-00000A560000}"/>
    <cellStyle name="Normal 3 3 3 10 7" xfId="12906" xr:uid="{00000000-0005-0000-0000-00000B560000}"/>
    <cellStyle name="Normal 3 3 3 10 7 2" xfId="30426" xr:uid="{00000000-0005-0000-0000-00000C560000}"/>
    <cellStyle name="Normal 3 3 3 10 8" xfId="12907" xr:uid="{00000000-0005-0000-0000-00000D560000}"/>
    <cellStyle name="Normal 3 3 3 10 8 2" xfId="30427" xr:uid="{00000000-0005-0000-0000-00000E560000}"/>
    <cellStyle name="Normal 3 3 3 10 9" xfId="12908" xr:uid="{00000000-0005-0000-0000-00000F560000}"/>
    <cellStyle name="Normal 3 3 3 10 9 2" xfId="30428" xr:uid="{00000000-0005-0000-0000-000010560000}"/>
    <cellStyle name="Normal 3 3 3 11" xfId="12909" xr:uid="{00000000-0005-0000-0000-000011560000}"/>
    <cellStyle name="Normal 3 3 3 11 10" xfId="12910" xr:uid="{00000000-0005-0000-0000-000012560000}"/>
    <cellStyle name="Normal 3 3 3 11 10 2" xfId="30430" xr:uid="{00000000-0005-0000-0000-000013560000}"/>
    <cellStyle name="Normal 3 3 3 11 11" xfId="12911" xr:uid="{00000000-0005-0000-0000-000014560000}"/>
    <cellStyle name="Normal 3 3 3 11 11 2" xfId="30431" xr:uid="{00000000-0005-0000-0000-000015560000}"/>
    <cellStyle name="Normal 3 3 3 11 12" xfId="12912" xr:uid="{00000000-0005-0000-0000-000016560000}"/>
    <cellStyle name="Normal 3 3 3 11 12 2" xfId="30432" xr:uid="{00000000-0005-0000-0000-000017560000}"/>
    <cellStyle name="Normal 3 3 3 11 13" xfId="12913" xr:uid="{00000000-0005-0000-0000-000018560000}"/>
    <cellStyle name="Normal 3 3 3 11 13 2" xfId="30433" xr:uid="{00000000-0005-0000-0000-000019560000}"/>
    <cellStyle name="Normal 3 3 3 11 14" xfId="12914" xr:uid="{00000000-0005-0000-0000-00001A560000}"/>
    <cellStyle name="Normal 3 3 3 11 14 2" xfId="30434" xr:uid="{00000000-0005-0000-0000-00001B560000}"/>
    <cellStyle name="Normal 3 3 3 11 15" xfId="30429" xr:uid="{00000000-0005-0000-0000-00001C560000}"/>
    <cellStyle name="Normal 3 3 3 11 2" xfId="12915" xr:uid="{00000000-0005-0000-0000-00001D560000}"/>
    <cellStyle name="Normal 3 3 3 11 2 2" xfId="30435" xr:uid="{00000000-0005-0000-0000-00001E560000}"/>
    <cellStyle name="Normal 3 3 3 11 3" xfId="12916" xr:uid="{00000000-0005-0000-0000-00001F560000}"/>
    <cellStyle name="Normal 3 3 3 11 3 2" xfId="30436" xr:uid="{00000000-0005-0000-0000-000020560000}"/>
    <cellStyle name="Normal 3 3 3 11 4" xfId="12917" xr:uid="{00000000-0005-0000-0000-000021560000}"/>
    <cellStyle name="Normal 3 3 3 11 4 2" xfId="30437" xr:uid="{00000000-0005-0000-0000-000022560000}"/>
    <cellStyle name="Normal 3 3 3 11 5" xfId="12918" xr:uid="{00000000-0005-0000-0000-000023560000}"/>
    <cellStyle name="Normal 3 3 3 11 5 2" xfId="30438" xr:uid="{00000000-0005-0000-0000-000024560000}"/>
    <cellStyle name="Normal 3 3 3 11 6" xfId="12919" xr:uid="{00000000-0005-0000-0000-000025560000}"/>
    <cellStyle name="Normal 3 3 3 11 6 2" xfId="30439" xr:uid="{00000000-0005-0000-0000-000026560000}"/>
    <cellStyle name="Normal 3 3 3 11 7" xfId="12920" xr:uid="{00000000-0005-0000-0000-000027560000}"/>
    <cellStyle name="Normal 3 3 3 11 7 2" xfId="30440" xr:uid="{00000000-0005-0000-0000-000028560000}"/>
    <cellStyle name="Normal 3 3 3 11 8" xfId="12921" xr:uid="{00000000-0005-0000-0000-000029560000}"/>
    <cellStyle name="Normal 3 3 3 11 8 2" xfId="30441" xr:uid="{00000000-0005-0000-0000-00002A560000}"/>
    <cellStyle name="Normal 3 3 3 11 9" xfId="12922" xr:uid="{00000000-0005-0000-0000-00002B560000}"/>
    <cellStyle name="Normal 3 3 3 11 9 2" xfId="30442" xr:uid="{00000000-0005-0000-0000-00002C560000}"/>
    <cellStyle name="Normal 3 3 3 12" xfId="12923" xr:uid="{00000000-0005-0000-0000-00002D560000}"/>
    <cellStyle name="Normal 3 3 3 12 10" xfId="12924" xr:uid="{00000000-0005-0000-0000-00002E560000}"/>
    <cellStyle name="Normal 3 3 3 12 10 2" xfId="30444" xr:uid="{00000000-0005-0000-0000-00002F560000}"/>
    <cellStyle name="Normal 3 3 3 12 11" xfId="12925" xr:uid="{00000000-0005-0000-0000-000030560000}"/>
    <cellStyle name="Normal 3 3 3 12 11 2" xfId="30445" xr:uid="{00000000-0005-0000-0000-000031560000}"/>
    <cellStyle name="Normal 3 3 3 12 12" xfId="12926" xr:uid="{00000000-0005-0000-0000-000032560000}"/>
    <cellStyle name="Normal 3 3 3 12 12 2" xfId="30446" xr:uid="{00000000-0005-0000-0000-000033560000}"/>
    <cellStyle name="Normal 3 3 3 12 13" xfId="12927" xr:uid="{00000000-0005-0000-0000-000034560000}"/>
    <cellStyle name="Normal 3 3 3 12 13 2" xfId="30447" xr:uid="{00000000-0005-0000-0000-000035560000}"/>
    <cellStyle name="Normal 3 3 3 12 14" xfId="12928" xr:uid="{00000000-0005-0000-0000-000036560000}"/>
    <cellStyle name="Normal 3 3 3 12 14 2" xfId="30448" xr:uid="{00000000-0005-0000-0000-000037560000}"/>
    <cellStyle name="Normal 3 3 3 12 15" xfId="30443" xr:uid="{00000000-0005-0000-0000-000038560000}"/>
    <cellStyle name="Normal 3 3 3 12 2" xfId="12929" xr:uid="{00000000-0005-0000-0000-000039560000}"/>
    <cellStyle name="Normal 3 3 3 12 2 2" xfId="30449" xr:uid="{00000000-0005-0000-0000-00003A560000}"/>
    <cellStyle name="Normal 3 3 3 12 3" xfId="12930" xr:uid="{00000000-0005-0000-0000-00003B560000}"/>
    <cellStyle name="Normal 3 3 3 12 3 2" xfId="30450" xr:uid="{00000000-0005-0000-0000-00003C560000}"/>
    <cellStyle name="Normal 3 3 3 12 4" xfId="12931" xr:uid="{00000000-0005-0000-0000-00003D560000}"/>
    <cellStyle name="Normal 3 3 3 12 4 2" xfId="30451" xr:uid="{00000000-0005-0000-0000-00003E560000}"/>
    <cellStyle name="Normal 3 3 3 12 5" xfId="12932" xr:uid="{00000000-0005-0000-0000-00003F560000}"/>
    <cellStyle name="Normal 3 3 3 12 5 2" xfId="30452" xr:uid="{00000000-0005-0000-0000-000040560000}"/>
    <cellStyle name="Normal 3 3 3 12 6" xfId="12933" xr:uid="{00000000-0005-0000-0000-000041560000}"/>
    <cellStyle name="Normal 3 3 3 12 6 2" xfId="30453" xr:uid="{00000000-0005-0000-0000-000042560000}"/>
    <cellStyle name="Normal 3 3 3 12 7" xfId="12934" xr:uid="{00000000-0005-0000-0000-000043560000}"/>
    <cellStyle name="Normal 3 3 3 12 7 2" xfId="30454" xr:uid="{00000000-0005-0000-0000-000044560000}"/>
    <cellStyle name="Normal 3 3 3 12 8" xfId="12935" xr:uid="{00000000-0005-0000-0000-000045560000}"/>
    <cellStyle name="Normal 3 3 3 12 8 2" xfId="30455" xr:uid="{00000000-0005-0000-0000-000046560000}"/>
    <cellStyle name="Normal 3 3 3 12 9" xfId="12936" xr:uid="{00000000-0005-0000-0000-000047560000}"/>
    <cellStyle name="Normal 3 3 3 12 9 2" xfId="30456" xr:uid="{00000000-0005-0000-0000-000048560000}"/>
    <cellStyle name="Normal 3 3 3 13" xfId="12937" xr:uid="{00000000-0005-0000-0000-000049560000}"/>
    <cellStyle name="Normal 3 3 3 13 10" xfId="12938" xr:uid="{00000000-0005-0000-0000-00004A560000}"/>
    <cellStyle name="Normal 3 3 3 13 10 2" xfId="30458" xr:uid="{00000000-0005-0000-0000-00004B560000}"/>
    <cellStyle name="Normal 3 3 3 13 11" xfId="12939" xr:uid="{00000000-0005-0000-0000-00004C560000}"/>
    <cellStyle name="Normal 3 3 3 13 11 2" xfId="30459" xr:uid="{00000000-0005-0000-0000-00004D560000}"/>
    <cellStyle name="Normal 3 3 3 13 12" xfId="12940" xr:uid="{00000000-0005-0000-0000-00004E560000}"/>
    <cellStyle name="Normal 3 3 3 13 12 2" xfId="30460" xr:uid="{00000000-0005-0000-0000-00004F560000}"/>
    <cellStyle name="Normal 3 3 3 13 13" xfId="12941" xr:uid="{00000000-0005-0000-0000-000050560000}"/>
    <cellStyle name="Normal 3 3 3 13 13 2" xfId="30461" xr:uid="{00000000-0005-0000-0000-000051560000}"/>
    <cellStyle name="Normal 3 3 3 13 14" xfId="12942" xr:uid="{00000000-0005-0000-0000-000052560000}"/>
    <cellStyle name="Normal 3 3 3 13 14 2" xfId="30462" xr:uid="{00000000-0005-0000-0000-000053560000}"/>
    <cellStyle name="Normal 3 3 3 13 15" xfId="30457" xr:uid="{00000000-0005-0000-0000-000054560000}"/>
    <cellStyle name="Normal 3 3 3 13 2" xfId="12943" xr:uid="{00000000-0005-0000-0000-000055560000}"/>
    <cellStyle name="Normal 3 3 3 13 2 2" xfId="30463" xr:uid="{00000000-0005-0000-0000-000056560000}"/>
    <cellStyle name="Normal 3 3 3 13 3" xfId="12944" xr:uid="{00000000-0005-0000-0000-000057560000}"/>
    <cellStyle name="Normal 3 3 3 13 3 2" xfId="30464" xr:uid="{00000000-0005-0000-0000-000058560000}"/>
    <cellStyle name="Normal 3 3 3 13 4" xfId="12945" xr:uid="{00000000-0005-0000-0000-000059560000}"/>
    <cellStyle name="Normal 3 3 3 13 4 2" xfId="30465" xr:uid="{00000000-0005-0000-0000-00005A560000}"/>
    <cellStyle name="Normal 3 3 3 13 5" xfId="12946" xr:uid="{00000000-0005-0000-0000-00005B560000}"/>
    <cellStyle name="Normal 3 3 3 13 5 2" xfId="30466" xr:uid="{00000000-0005-0000-0000-00005C560000}"/>
    <cellStyle name="Normal 3 3 3 13 6" xfId="12947" xr:uid="{00000000-0005-0000-0000-00005D560000}"/>
    <cellStyle name="Normal 3 3 3 13 6 2" xfId="30467" xr:uid="{00000000-0005-0000-0000-00005E560000}"/>
    <cellStyle name="Normal 3 3 3 13 7" xfId="12948" xr:uid="{00000000-0005-0000-0000-00005F560000}"/>
    <cellStyle name="Normal 3 3 3 13 7 2" xfId="30468" xr:uid="{00000000-0005-0000-0000-000060560000}"/>
    <cellStyle name="Normal 3 3 3 13 8" xfId="12949" xr:uid="{00000000-0005-0000-0000-000061560000}"/>
    <cellStyle name="Normal 3 3 3 13 8 2" xfId="30469" xr:uid="{00000000-0005-0000-0000-000062560000}"/>
    <cellStyle name="Normal 3 3 3 13 9" xfId="12950" xr:uid="{00000000-0005-0000-0000-000063560000}"/>
    <cellStyle name="Normal 3 3 3 13 9 2" xfId="30470" xr:uid="{00000000-0005-0000-0000-000064560000}"/>
    <cellStyle name="Normal 3 3 3 14" xfId="12951" xr:uid="{00000000-0005-0000-0000-000065560000}"/>
    <cellStyle name="Normal 3 3 3 14 10" xfId="12952" xr:uid="{00000000-0005-0000-0000-000066560000}"/>
    <cellStyle name="Normal 3 3 3 14 10 2" xfId="30472" xr:uid="{00000000-0005-0000-0000-000067560000}"/>
    <cellStyle name="Normal 3 3 3 14 11" xfId="12953" xr:uid="{00000000-0005-0000-0000-000068560000}"/>
    <cellStyle name="Normal 3 3 3 14 11 2" xfId="30473" xr:uid="{00000000-0005-0000-0000-000069560000}"/>
    <cellStyle name="Normal 3 3 3 14 12" xfId="12954" xr:uid="{00000000-0005-0000-0000-00006A560000}"/>
    <cellStyle name="Normal 3 3 3 14 12 2" xfId="30474" xr:uid="{00000000-0005-0000-0000-00006B560000}"/>
    <cellStyle name="Normal 3 3 3 14 13" xfId="12955" xr:uid="{00000000-0005-0000-0000-00006C560000}"/>
    <cellStyle name="Normal 3 3 3 14 13 2" xfId="30475" xr:uid="{00000000-0005-0000-0000-00006D560000}"/>
    <cellStyle name="Normal 3 3 3 14 14" xfId="12956" xr:uid="{00000000-0005-0000-0000-00006E560000}"/>
    <cellStyle name="Normal 3 3 3 14 14 2" xfId="30476" xr:uid="{00000000-0005-0000-0000-00006F560000}"/>
    <cellStyle name="Normal 3 3 3 14 15" xfId="30471" xr:uid="{00000000-0005-0000-0000-000070560000}"/>
    <cellStyle name="Normal 3 3 3 14 2" xfId="12957" xr:uid="{00000000-0005-0000-0000-000071560000}"/>
    <cellStyle name="Normal 3 3 3 14 2 2" xfId="30477" xr:uid="{00000000-0005-0000-0000-000072560000}"/>
    <cellStyle name="Normal 3 3 3 14 3" xfId="12958" xr:uid="{00000000-0005-0000-0000-000073560000}"/>
    <cellStyle name="Normal 3 3 3 14 3 2" xfId="30478" xr:uid="{00000000-0005-0000-0000-000074560000}"/>
    <cellStyle name="Normal 3 3 3 14 4" xfId="12959" xr:uid="{00000000-0005-0000-0000-000075560000}"/>
    <cellStyle name="Normal 3 3 3 14 4 2" xfId="30479" xr:uid="{00000000-0005-0000-0000-000076560000}"/>
    <cellStyle name="Normal 3 3 3 14 5" xfId="12960" xr:uid="{00000000-0005-0000-0000-000077560000}"/>
    <cellStyle name="Normal 3 3 3 14 5 2" xfId="30480" xr:uid="{00000000-0005-0000-0000-000078560000}"/>
    <cellStyle name="Normal 3 3 3 14 6" xfId="12961" xr:uid="{00000000-0005-0000-0000-000079560000}"/>
    <cellStyle name="Normal 3 3 3 14 6 2" xfId="30481" xr:uid="{00000000-0005-0000-0000-00007A560000}"/>
    <cellStyle name="Normal 3 3 3 14 7" xfId="12962" xr:uid="{00000000-0005-0000-0000-00007B560000}"/>
    <cellStyle name="Normal 3 3 3 14 7 2" xfId="30482" xr:uid="{00000000-0005-0000-0000-00007C560000}"/>
    <cellStyle name="Normal 3 3 3 14 8" xfId="12963" xr:uid="{00000000-0005-0000-0000-00007D560000}"/>
    <cellStyle name="Normal 3 3 3 14 8 2" xfId="30483" xr:uid="{00000000-0005-0000-0000-00007E560000}"/>
    <cellStyle name="Normal 3 3 3 14 9" xfId="12964" xr:uid="{00000000-0005-0000-0000-00007F560000}"/>
    <cellStyle name="Normal 3 3 3 14 9 2" xfId="30484" xr:uid="{00000000-0005-0000-0000-000080560000}"/>
    <cellStyle name="Normal 3 3 3 15" xfId="12965" xr:uid="{00000000-0005-0000-0000-000081560000}"/>
    <cellStyle name="Normal 3 3 3 15 2" xfId="30485" xr:uid="{00000000-0005-0000-0000-000082560000}"/>
    <cellStyle name="Normal 3 3 3 16" xfId="12966" xr:uid="{00000000-0005-0000-0000-000083560000}"/>
    <cellStyle name="Normal 3 3 3 16 2" xfId="30486" xr:uid="{00000000-0005-0000-0000-000084560000}"/>
    <cellStyle name="Normal 3 3 3 17" xfId="12967" xr:uid="{00000000-0005-0000-0000-000085560000}"/>
    <cellStyle name="Normal 3 3 3 17 2" xfId="30487" xr:uid="{00000000-0005-0000-0000-000086560000}"/>
    <cellStyle name="Normal 3 3 3 18" xfId="12968" xr:uid="{00000000-0005-0000-0000-000087560000}"/>
    <cellStyle name="Normal 3 3 3 18 2" xfId="30488" xr:uid="{00000000-0005-0000-0000-000088560000}"/>
    <cellStyle name="Normal 3 3 3 19" xfId="12969" xr:uid="{00000000-0005-0000-0000-000089560000}"/>
    <cellStyle name="Normal 3 3 3 19 2" xfId="30489" xr:uid="{00000000-0005-0000-0000-00008A560000}"/>
    <cellStyle name="Normal 3 3 3 2" xfId="12970" xr:uid="{00000000-0005-0000-0000-00008B560000}"/>
    <cellStyle name="Normal 3 3 3 20" xfId="12971" xr:uid="{00000000-0005-0000-0000-00008C560000}"/>
    <cellStyle name="Normal 3 3 3 20 2" xfId="30490" xr:uid="{00000000-0005-0000-0000-00008D560000}"/>
    <cellStyle name="Normal 3 3 3 21" xfId="12972" xr:uid="{00000000-0005-0000-0000-00008E560000}"/>
    <cellStyle name="Normal 3 3 3 21 2" xfId="30491" xr:uid="{00000000-0005-0000-0000-00008F560000}"/>
    <cellStyle name="Normal 3 3 3 22" xfId="12973" xr:uid="{00000000-0005-0000-0000-000090560000}"/>
    <cellStyle name="Normal 3 3 3 22 2" xfId="30492" xr:uid="{00000000-0005-0000-0000-000091560000}"/>
    <cellStyle name="Normal 3 3 3 23" xfId="12974" xr:uid="{00000000-0005-0000-0000-000092560000}"/>
    <cellStyle name="Normal 3 3 3 23 2" xfId="30493" xr:uid="{00000000-0005-0000-0000-000093560000}"/>
    <cellStyle name="Normal 3 3 3 24" xfId="12975" xr:uid="{00000000-0005-0000-0000-000094560000}"/>
    <cellStyle name="Normal 3 3 3 24 2" xfId="30494" xr:uid="{00000000-0005-0000-0000-000095560000}"/>
    <cellStyle name="Normal 3 3 3 25" xfId="12976" xr:uid="{00000000-0005-0000-0000-000096560000}"/>
    <cellStyle name="Normal 3 3 3 25 2" xfId="30495" xr:uid="{00000000-0005-0000-0000-000097560000}"/>
    <cellStyle name="Normal 3 3 3 26" xfId="12977" xr:uid="{00000000-0005-0000-0000-000098560000}"/>
    <cellStyle name="Normal 3 3 3 26 2" xfId="30496" xr:uid="{00000000-0005-0000-0000-000099560000}"/>
    <cellStyle name="Normal 3 3 3 27" xfId="12978" xr:uid="{00000000-0005-0000-0000-00009A560000}"/>
    <cellStyle name="Normal 3 3 3 27 2" xfId="30497" xr:uid="{00000000-0005-0000-0000-00009B560000}"/>
    <cellStyle name="Normal 3 3 3 28" xfId="12894" xr:uid="{00000000-0005-0000-0000-00009C560000}"/>
    <cellStyle name="Normal 3 3 3 29" xfId="30414" xr:uid="{00000000-0005-0000-0000-00009D560000}"/>
    <cellStyle name="Normal 3 3 3 3" xfId="12979" xr:uid="{00000000-0005-0000-0000-00009E560000}"/>
    <cellStyle name="Normal 3 3 3 4" xfId="12980" xr:uid="{00000000-0005-0000-0000-00009F560000}"/>
    <cellStyle name="Normal 3 3 3 5" xfId="12981" xr:uid="{00000000-0005-0000-0000-0000A0560000}"/>
    <cellStyle name="Normal 3 3 3 6" xfId="12982" xr:uid="{00000000-0005-0000-0000-0000A1560000}"/>
    <cellStyle name="Normal 3 3 3 6 10" xfId="12983" xr:uid="{00000000-0005-0000-0000-0000A2560000}"/>
    <cellStyle name="Normal 3 3 3 6 10 2" xfId="30499" xr:uid="{00000000-0005-0000-0000-0000A3560000}"/>
    <cellStyle name="Normal 3 3 3 6 11" xfId="12984" xr:uid="{00000000-0005-0000-0000-0000A4560000}"/>
    <cellStyle name="Normal 3 3 3 6 11 2" xfId="30500" xr:uid="{00000000-0005-0000-0000-0000A5560000}"/>
    <cellStyle name="Normal 3 3 3 6 12" xfId="12985" xr:uid="{00000000-0005-0000-0000-0000A6560000}"/>
    <cellStyle name="Normal 3 3 3 6 12 2" xfId="30501" xr:uid="{00000000-0005-0000-0000-0000A7560000}"/>
    <cellStyle name="Normal 3 3 3 6 13" xfId="12986" xr:uid="{00000000-0005-0000-0000-0000A8560000}"/>
    <cellStyle name="Normal 3 3 3 6 13 2" xfId="30502" xr:uid="{00000000-0005-0000-0000-0000A9560000}"/>
    <cellStyle name="Normal 3 3 3 6 14" xfId="12987" xr:uid="{00000000-0005-0000-0000-0000AA560000}"/>
    <cellStyle name="Normal 3 3 3 6 14 2" xfId="30503" xr:uid="{00000000-0005-0000-0000-0000AB560000}"/>
    <cellStyle name="Normal 3 3 3 6 15" xfId="12988" xr:uid="{00000000-0005-0000-0000-0000AC560000}"/>
    <cellStyle name="Normal 3 3 3 6 15 2" xfId="30504" xr:uid="{00000000-0005-0000-0000-0000AD560000}"/>
    <cellStyle name="Normal 3 3 3 6 16" xfId="30498" xr:uid="{00000000-0005-0000-0000-0000AE560000}"/>
    <cellStyle name="Normal 3 3 3 6 2" xfId="12989" xr:uid="{00000000-0005-0000-0000-0000AF560000}"/>
    <cellStyle name="Normal 3 3 3 6 2 10" xfId="12990" xr:uid="{00000000-0005-0000-0000-0000B0560000}"/>
    <cellStyle name="Normal 3 3 3 6 2 10 2" xfId="30506" xr:uid="{00000000-0005-0000-0000-0000B1560000}"/>
    <cellStyle name="Normal 3 3 3 6 2 11" xfId="12991" xr:uid="{00000000-0005-0000-0000-0000B2560000}"/>
    <cellStyle name="Normal 3 3 3 6 2 11 2" xfId="30507" xr:uid="{00000000-0005-0000-0000-0000B3560000}"/>
    <cellStyle name="Normal 3 3 3 6 2 12" xfId="12992" xr:uid="{00000000-0005-0000-0000-0000B4560000}"/>
    <cellStyle name="Normal 3 3 3 6 2 12 2" xfId="30508" xr:uid="{00000000-0005-0000-0000-0000B5560000}"/>
    <cellStyle name="Normal 3 3 3 6 2 13" xfId="12993" xr:uid="{00000000-0005-0000-0000-0000B6560000}"/>
    <cellStyle name="Normal 3 3 3 6 2 13 2" xfId="30509" xr:uid="{00000000-0005-0000-0000-0000B7560000}"/>
    <cellStyle name="Normal 3 3 3 6 2 14" xfId="12994" xr:uid="{00000000-0005-0000-0000-0000B8560000}"/>
    <cellStyle name="Normal 3 3 3 6 2 14 2" xfId="30510" xr:uid="{00000000-0005-0000-0000-0000B9560000}"/>
    <cellStyle name="Normal 3 3 3 6 2 15" xfId="30505" xr:uid="{00000000-0005-0000-0000-0000BA560000}"/>
    <cellStyle name="Normal 3 3 3 6 2 2" xfId="12995" xr:uid="{00000000-0005-0000-0000-0000BB560000}"/>
    <cellStyle name="Normal 3 3 3 6 2 2 2" xfId="30511" xr:uid="{00000000-0005-0000-0000-0000BC560000}"/>
    <cellStyle name="Normal 3 3 3 6 2 3" xfId="12996" xr:uid="{00000000-0005-0000-0000-0000BD560000}"/>
    <cellStyle name="Normal 3 3 3 6 2 3 2" xfId="30512" xr:uid="{00000000-0005-0000-0000-0000BE560000}"/>
    <cellStyle name="Normal 3 3 3 6 2 4" xfId="12997" xr:uid="{00000000-0005-0000-0000-0000BF560000}"/>
    <cellStyle name="Normal 3 3 3 6 2 4 2" xfId="30513" xr:uid="{00000000-0005-0000-0000-0000C0560000}"/>
    <cellStyle name="Normal 3 3 3 6 2 5" xfId="12998" xr:uid="{00000000-0005-0000-0000-0000C1560000}"/>
    <cellStyle name="Normal 3 3 3 6 2 5 2" xfId="30514" xr:uid="{00000000-0005-0000-0000-0000C2560000}"/>
    <cellStyle name="Normal 3 3 3 6 2 6" xfId="12999" xr:uid="{00000000-0005-0000-0000-0000C3560000}"/>
    <cellStyle name="Normal 3 3 3 6 2 6 2" xfId="30515" xr:uid="{00000000-0005-0000-0000-0000C4560000}"/>
    <cellStyle name="Normal 3 3 3 6 2 7" xfId="13000" xr:uid="{00000000-0005-0000-0000-0000C5560000}"/>
    <cellStyle name="Normal 3 3 3 6 2 7 2" xfId="30516" xr:uid="{00000000-0005-0000-0000-0000C6560000}"/>
    <cellStyle name="Normal 3 3 3 6 2 8" xfId="13001" xr:uid="{00000000-0005-0000-0000-0000C7560000}"/>
    <cellStyle name="Normal 3 3 3 6 2 8 2" xfId="30517" xr:uid="{00000000-0005-0000-0000-0000C8560000}"/>
    <cellStyle name="Normal 3 3 3 6 2 9" xfId="13002" xr:uid="{00000000-0005-0000-0000-0000C9560000}"/>
    <cellStyle name="Normal 3 3 3 6 2 9 2" xfId="30518" xr:uid="{00000000-0005-0000-0000-0000CA560000}"/>
    <cellStyle name="Normal 3 3 3 6 3" xfId="13003" xr:uid="{00000000-0005-0000-0000-0000CB560000}"/>
    <cellStyle name="Normal 3 3 3 6 3 2" xfId="30519" xr:uid="{00000000-0005-0000-0000-0000CC560000}"/>
    <cellStyle name="Normal 3 3 3 6 4" xfId="13004" xr:uid="{00000000-0005-0000-0000-0000CD560000}"/>
    <cellStyle name="Normal 3 3 3 6 4 2" xfId="30520" xr:uid="{00000000-0005-0000-0000-0000CE560000}"/>
    <cellStyle name="Normal 3 3 3 6 5" xfId="13005" xr:uid="{00000000-0005-0000-0000-0000CF560000}"/>
    <cellStyle name="Normal 3 3 3 6 5 2" xfId="30521" xr:uid="{00000000-0005-0000-0000-0000D0560000}"/>
    <cellStyle name="Normal 3 3 3 6 6" xfId="13006" xr:uid="{00000000-0005-0000-0000-0000D1560000}"/>
    <cellStyle name="Normal 3 3 3 6 6 2" xfId="30522" xr:uid="{00000000-0005-0000-0000-0000D2560000}"/>
    <cellStyle name="Normal 3 3 3 6 7" xfId="13007" xr:uid="{00000000-0005-0000-0000-0000D3560000}"/>
    <cellStyle name="Normal 3 3 3 6 7 2" xfId="30523" xr:uid="{00000000-0005-0000-0000-0000D4560000}"/>
    <cellStyle name="Normal 3 3 3 6 8" xfId="13008" xr:uid="{00000000-0005-0000-0000-0000D5560000}"/>
    <cellStyle name="Normal 3 3 3 6 8 2" xfId="30524" xr:uid="{00000000-0005-0000-0000-0000D6560000}"/>
    <cellStyle name="Normal 3 3 3 6 9" xfId="13009" xr:uid="{00000000-0005-0000-0000-0000D7560000}"/>
    <cellStyle name="Normal 3 3 3 6 9 2" xfId="30525" xr:uid="{00000000-0005-0000-0000-0000D8560000}"/>
    <cellStyle name="Normal 3 3 3 7" xfId="13010" xr:uid="{00000000-0005-0000-0000-0000D9560000}"/>
    <cellStyle name="Normal 3 3 3 7 10" xfId="13011" xr:uid="{00000000-0005-0000-0000-0000DA560000}"/>
    <cellStyle name="Normal 3 3 3 7 10 2" xfId="30527" xr:uid="{00000000-0005-0000-0000-0000DB560000}"/>
    <cellStyle name="Normal 3 3 3 7 11" xfId="13012" xr:uid="{00000000-0005-0000-0000-0000DC560000}"/>
    <cellStyle name="Normal 3 3 3 7 11 2" xfId="30528" xr:uid="{00000000-0005-0000-0000-0000DD560000}"/>
    <cellStyle name="Normal 3 3 3 7 12" xfId="13013" xr:uid="{00000000-0005-0000-0000-0000DE560000}"/>
    <cellStyle name="Normal 3 3 3 7 12 2" xfId="30529" xr:uid="{00000000-0005-0000-0000-0000DF560000}"/>
    <cellStyle name="Normal 3 3 3 7 13" xfId="13014" xr:uid="{00000000-0005-0000-0000-0000E0560000}"/>
    <cellStyle name="Normal 3 3 3 7 13 2" xfId="30530" xr:uid="{00000000-0005-0000-0000-0000E1560000}"/>
    <cellStyle name="Normal 3 3 3 7 14" xfId="13015" xr:uid="{00000000-0005-0000-0000-0000E2560000}"/>
    <cellStyle name="Normal 3 3 3 7 14 2" xfId="30531" xr:uid="{00000000-0005-0000-0000-0000E3560000}"/>
    <cellStyle name="Normal 3 3 3 7 15" xfId="13016" xr:uid="{00000000-0005-0000-0000-0000E4560000}"/>
    <cellStyle name="Normal 3 3 3 7 15 2" xfId="30532" xr:uid="{00000000-0005-0000-0000-0000E5560000}"/>
    <cellStyle name="Normal 3 3 3 7 16" xfId="30526" xr:uid="{00000000-0005-0000-0000-0000E6560000}"/>
    <cellStyle name="Normal 3 3 3 7 2" xfId="13017" xr:uid="{00000000-0005-0000-0000-0000E7560000}"/>
    <cellStyle name="Normal 3 3 3 7 2 10" xfId="13018" xr:uid="{00000000-0005-0000-0000-0000E8560000}"/>
    <cellStyle name="Normal 3 3 3 7 2 10 2" xfId="30534" xr:uid="{00000000-0005-0000-0000-0000E9560000}"/>
    <cellStyle name="Normal 3 3 3 7 2 11" xfId="13019" xr:uid="{00000000-0005-0000-0000-0000EA560000}"/>
    <cellStyle name="Normal 3 3 3 7 2 11 2" xfId="30535" xr:uid="{00000000-0005-0000-0000-0000EB560000}"/>
    <cellStyle name="Normal 3 3 3 7 2 12" xfId="13020" xr:uid="{00000000-0005-0000-0000-0000EC560000}"/>
    <cellStyle name="Normal 3 3 3 7 2 12 2" xfId="30536" xr:uid="{00000000-0005-0000-0000-0000ED560000}"/>
    <cellStyle name="Normal 3 3 3 7 2 13" xfId="13021" xr:uid="{00000000-0005-0000-0000-0000EE560000}"/>
    <cellStyle name="Normal 3 3 3 7 2 13 2" xfId="30537" xr:uid="{00000000-0005-0000-0000-0000EF560000}"/>
    <cellStyle name="Normal 3 3 3 7 2 14" xfId="13022" xr:uid="{00000000-0005-0000-0000-0000F0560000}"/>
    <cellStyle name="Normal 3 3 3 7 2 14 2" xfId="30538" xr:uid="{00000000-0005-0000-0000-0000F1560000}"/>
    <cellStyle name="Normal 3 3 3 7 2 15" xfId="30533" xr:uid="{00000000-0005-0000-0000-0000F2560000}"/>
    <cellStyle name="Normal 3 3 3 7 2 2" xfId="13023" xr:uid="{00000000-0005-0000-0000-0000F3560000}"/>
    <cellStyle name="Normal 3 3 3 7 2 2 2" xfId="30539" xr:uid="{00000000-0005-0000-0000-0000F4560000}"/>
    <cellStyle name="Normal 3 3 3 7 2 3" xfId="13024" xr:uid="{00000000-0005-0000-0000-0000F5560000}"/>
    <cellStyle name="Normal 3 3 3 7 2 3 2" xfId="30540" xr:uid="{00000000-0005-0000-0000-0000F6560000}"/>
    <cellStyle name="Normal 3 3 3 7 2 4" xfId="13025" xr:uid="{00000000-0005-0000-0000-0000F7560000}"/>
    <cellStyle name="Normal 3 3 3 7 2 4 2" xfId="30541" xr:uid="{00000000-0005-0000-0000-0000F8560000}"/>
    <cellStyle name="Normal 3 3 3 7 2 5" xfId="13026" xr:uid="{00000000-0005-0000-0000-0000F9560000}"/>
    <cellStyle name="Normal 3 3 3 7 2 5 2" xfId="30542" xr:uid="{00000000-0005-0000-0000-0000FA560000}"/>
    <cellStyle name="Normal 3 3 3 7 2 6" xfId="13027" xr:uid="{00000000-0005-0000-0000-0000FB560000}"/>
    <cellStyle name="Normal 3 3 3 7 2 6 2" xfId="30543" xr:uid="{00000000-0005-0000-0000-0000FC560000}"/>
    <cellStyle name="Normal 3 3 3 7 2 7" xfId="13028" xr:uid="{00000000-0005-0000-0000-0000FD560000}"/>
    <cellStyle name="Normal 3 3 3 7 2 7 2" xfId="30544" xr:uid="{00000000-0005-0000-0000-0000FE560000}"/>
    <cellStyle name="Normal 3 3 3 7 2 8" xfId="13029" xr:uid="{00000000-0005-0000-0000-0000FF560000}"/>
    <cellStyle name="Normal 3 3 3 7 2 8 2" xfId="30545" xr:uid="{00000000-0005-0000-0000-000000570000}"/>
    <cellStyle name="Normal 3 3 3 7 2 9" xfId="13030" xr:uid="{00000000-0005-0000-0000-000001570000}"/>
    <cellStyle name="Normal 3 3 3 7 2 9 2" xfId="30546" xr:uid="{00000000-0005-0000-0000-000002570000}"/>
    <cellStyle name="Normal 3 3 3 7 3" xfId="13031" xr:uid="{00000000-0005-0000-0000-000003570000}"/>
    <cellStyle name="Normal 3 3 3 7 3 2" xfId="30547" xr:uid="{00000000-0005-0000-0000-000004570000}"/>
    <cellStyle name="Normal 3 3 3 7 4" xfId="13032" xr:uid="{00000000-0005-0000-0000-000005570000}"/>
    <cellStyle name="Normal 3 3 3 7 4 2" xfId="30548" xr:uid="{00000000-0005-0000-0000-000006570000}"/>
    <cellStyle name="Normal 3 3 3 7 5" xfId="13033" xr:uid="{00000000-0005-0000-0000-000007570000}"/>
    <cellStyle name="Normal 3 3 3 7 5 2" xfId="30549" xr:uid="{00000000-0005-0000-0000-000008570000}"/>
    <cellStyle name="Normal 3 3 3 7 6" xfId="13034" xr:uid="{00000000-0005-0000-0000-000009570000}"/>
    <cellStyle name="Normal 3 3 3 7 6 2" xfId="30550" xr:uid="{00000000-0005-0000-0000-00000A570000}"/>
    <cellStyle name="Normal 3 3 3 7 7" xfId="13035" xr:uid="{00000000-0005-0000-0000-00000B570000}"/>
    <cellStyle name="Normal 3 3 3 7 7 2" xfId="30551" xr:uid="{00000000-0005-0000-0000-00000C570000}"/>
    <cellStyle name="Normal 3 3 3 7 8" xfId="13036" xr:uid="{00000000-0005-0000-0000-00000D570000}"/>
    <cellStyle name="Normal 3 3 3 7 8 2" xfId="30552" xr:uid="{00000000-0005-0000-0000-00000E570000}"/>
    <cellStyle name="Normal 3 3 3 7 9" xfId="13037" xr:uid="{00000000-0005-0000-0000-00000F570000}"/>
    <cellStyle name="Normal 3 3 3 7 9 2" xfId="30553" xr:uid="{00000000-0005-0000-0000-000010570000}"/>
    <cellStyle name="Normal 3 3 3 8" xfId="13038" xr:uid="{00000000-0005-0000-0000-000011570000}"/>
    <cellStyle name="Normal 3 3 3 8 10" xfId="13039" xr:uid="{00000000-0005-0000-0000-000012570000}"/>
    <cellStyle name="Normal 3 3 3 8 10 2" xfId="30555" xr:uid="{00000000-0005-0000-0000-000013570000}"/>
    <cellStyle name="Normal 3 3 3 8 11" xfId="13040" xr:uid="{00000000-0005-0000-0000-000014570000}"/>
    <cellStyle name="Normal 3 3 3 8 11 2" xfId="30556" xr:uid="{00000000-0005-0000-0000-000015570000}"/>
    <cellStyle name="Normal 3 3 3 8 12" xfId="13041" xr:uid="{00000000-0005-0000-0000-000016570000}"/>
    <cellStyle name="Normal 3 3 3 8 12 2" xfId="30557" xr:uid="{00000000-0005-0000-0000-000017570000}"/>
    <cellStyle name="Normal 3 3 3 8 13" xfId="13042" xr:uid="{00000000-0005-0000-0000-000018570000}"/>
    <cellStyle name="Normal 3 3 3 8 13 2" xfId="30558" xr:uid="{00000000-0005-0000-0000-000019570000}"/>
    <cellStyle name="Normal 3 3 3 8 14" xfId="13043" xr:uid="{00000000-0005-0000-0000-00001A570000}"/>
    <cellStyle name="Normal 3 3 3 8 14 2" xfId="30559" xr:uid="{00000000-0005-0000-0000-00001B570000}"/>
    <cellStyle name="Normal 3 3 3 8 15" xfId="13044" xr:uid="{00000000-0005-0000-0000-00001C570000}"/>
    <cellStyle name="Normal 3 3 3 8 15 2" xfId="30560" xr:uid="{00000000-0005-0000-0000-00001D570000}"/>
    <cellStyle name="Normal 3 3 3 8 16" xfId="30554" xr:uid="{00000000-0005-0000-0000-00001E570000}"/>
    <cellStyle name="Normal 3 3 3 8 2" xfId="13045" xr:uid="{00000000-0005-0000-0000-00001F570000}"/>
    <cellStyle name="Normal 3 3 3 8 2 10" xfId="13046" xr:uid="{00000000-0005-0000-0000-000020570000}"/>
    <cellStyle name="Normal 3 3 3 8 2 10 2" xfId="30562" xr:uid="{00000000-0005-0000-0000-000021570000}"/>
    <cellStyle name="Normal 3 3 3 8 2 11" xfId="13047" xr:uid="{00000000-0005-0000-0000-000022570000}"/>
    <cellStyle name="Normal 3 3 3 8 2 11 2" xfId="30563" xr:uid="{00000000-0005-0000-0000-000023570000}"/>
    <cellStyle name="Normal 3 3 3 8 2 12" xfId="13048" xr:uid="{00000000-0005-0000-0000-000024570000}"/>
    <cellStyle name="Normal 3 3 3 8 2 12 2" xfId="30564" xr:uid="{00000000-0005-0000-0000-000025570000}"/>
    <cellStyle name="Normal 3 3 3 8 2 13" xfId="13049" xr:uid="{00000000-0005-0000-0000-000026570000}"/>
    <cellStyle name="Normal 3 3 3 8 2 13 2" xfId="30565" xr:uid="{00000000-0005-0000-0000-000027570000}"/>
    <cellStyle name="Normal 3 3 3 8 2 14" xfId="13050" xr:uid="{00000000-0005-0000-0000-000028570000}"/>
    <cellStyle name="Normal 3 3 3 8 2 14 2" xfId="30566" xr:uid="{00000000-0005-0000-0000-000029570000}"/>
    <cellStyle name="Normal 3 3 3 8 2 15" xfId="30561" xr:uid="{00000000-0005-0000-0000-00002A570000}"/>
    <cellStyle name="Normal 3 3 3 8 2 2" xfId="13051" xr:uid="{00000000-0005-0000-0000-00002B570000}"/>
    <cellStyle name="Normal 3 3 3 8 2 2 2" xfId="30567" xr:uid="{00000000-0005-0000-0000-00002C570000}"/>
    <cellStyle name="Normal 3 3 3 8 2 3" xfId="13052" xr:uid="{00000000-0005-0000-0000-00002D570000}"/>
    <cellStyle name="Normal 3 3 3 8 2 3 2" xfId="30568" xr:uid="{00000000-0005-0000-0000-00002E570000}"/>
    <cellStyle name="Normal 3 3 3 8 2 4" xfId="13053" xr:uid="{00000000-0005-0000-0000-00002F570000}"/>
    <cellStyle name="Normal 3 3 3 8 2 4 2" xfId="30569" xr:uid="{00000000-0005-0000-0000-000030570000}"/>
    <cellStyle name="Normal 3 3 3 8 2 5" xfId="13054" xr:uid="{00000000-0005-0000-0000-000031570000}"/>
    <cellStyle name="Normal 3 3 3 8 2 5 2" xfId="30570" xr:uid="{00000000-0005-0000-0000-000032570000}"/>
    <cellStyle name="Normal 3 3 3 8 2 6" xfId="13055" xr:uid="{00000000-0005-0000-0000-000033570000}"/>
    <cellStyle name="Normal 3 3 3 8 2 6 2" xfId="30571" xr:uid="{00000000-0005-0000-0000-000034570000}"/>
    <cellStyle name="Normal 3 3 3 8 2 7" xfId="13056" xr:uid="{00000000-0005-0000-0000-000035570000}"/>
    <cellStyle name="Normal 3 3 3 8 2 7 2" xfId="30572" xr:uid="{00000000-0005-0000-0000-000036570000}"/>
    <cellStyle name="Normal 3 3 3 8 2 8" xfId="13057" xr:uid="{00000000-0005-0000-0000-000037570000}"/>
    <cellStyle name="Normal 3 3 3 8 2 8 2" xfId="30573" xr:uid="{00000000-0005-0000-0000-000038570000}"/>
    <cellStyle name="Normal 3 3 3 8 2 9" xfId="13058" xr:uid="{00000000-0005-0000-0000-000039570000}"/>
    <cellStyle name="Normal 3 3 3 8 2 9 2" xfId="30574" xr:uid="{00000000-0005-0000-0000-00003A570000}"/>
    <cellStyle name="Normal 3 3 3 8 3" xfId="13059" xr:uid="{00000000-0005-0000-0000-00003B570000}"/>
    <cellStyle name="Normal 3 3 3 8 3 2" xfId="30575" xr:uid="{00000000-0005-0000-0000-00003C570000}"/>
    <cellStyle name="Normal 3 3 3 8 4" xfId="13060" xr:uid="{00000000-0005-0000-0000-00003D570000}"/>
    <cellStyle name="Normal 3 3 3 8 4 2" xfId="30576" xr:uid="{00000000-0005-0000-0000-00003E570000}"/>
    <cellStyle name="Normal 3 3 3 8 5" xfId="13061" xr:uid="{00000000-0005-0000-0000-00003F570000}"/>
    <cellStyle name="Normal 3 3 3 8 5 2" xfId="30577" xr:uid="{00000000-0005-0000-0000-000040570000}"/>
    <cellStyle name="Normal 3 3 3 8 6" xfId="13062" xr:uid="{00000000-0005-0000-0000-000041570000}"/>
    <cellStyle name="Normal 3 3 3 8 6 2" xfId="30578" xr:uid="{00000000-0005-0000-0000-000042570000}"/>
    <cellStyle name="Normal 3 3 3 8 7" xfId="13063" xr:uid="{00000000-0005-0000-0000-000043570000}"/>
    <cellStyle name="Normal 3 3 3 8 7 2" xfId="30579" xr:uid="{00000000-0005-0000-0000-000044570000}"/>
    <cellStyle name="Normal 3 3 3 8 8" xfId="13064" xr:uid="{00000000-0005-0000-0000-000045570000}"/>
    <cellStyle name="Normal 3 3 3 8 8 2" xfId="30580" xr:uid="{00000000-0005-0000-0000-000046570000}"/>
    <cellStyle name="Normal 3 3 3 8 9" xfId="13065" xr:uid="{00000000-0005-0000-0000-000047570000}"/>
    <cellStyle name="Normal 3 3 3 8 9 2" xfId="30581" xr:uid="{00000000-0005-0000-0000-000048570000}"/>
    <cellStyle name="Normal 3 3 3 9" xfId="13066" xr:uid="{00000000-0005-0000-0000-000049570000}"/>
    <cellStyle name="Normal 3 3 3 9 10" xfId="13067" xr:uid="{00000000-0005-0000-0000-00004A570000}"/>
    <cellStyle name="Normal 3 3 3 9 10 2" xfId="30583" xr:uid="{00000000-0005-0000-0000-00004B570000}"/>
    <cellStyle name="Normal 3 3 3 9 11" xfId="13068" xr:uid="{00000000-0005-0000-0000-00004C570000}"/>
    <cellStyle name="Normal 3 3 3 9 11 2" xfId="30584" xr:uid="{00000000-0005-0000-0000-00004D570000}"/>
    <cellStyle name="Normal 3 3 3 9 12" xfId="13069" xr:uid="{00000000-0005-0000-0000-00004E570000}"/>
    <cellStyle name="Normal 3 3 3 9 12 2" xfId="30585" xr:uid="{00000000-0005-0000-0000-00004F570000}"/>
    <cellStyle name="Normal 3 3 3 9 13" xfId="13070" xr:uid="{00000000-0005-0000-0000-000050570000}"/>
    <cellStyle name="Normal 3 3 3 9 13 2" xfId="30586" xr:uid="{00000000-0005-0000-0000-000051570000}"/>
    <cellStyle name="Normal 3 3 3 9 14" xfId="13071" xr:uid="{00000000-0005-0000-0000-000052570000}"/>
    <cellStyle name="Normal 3 3 3 9 14 2" xfId="30587" xr:uid="{00000000-0005-0000-0000-000053570000}"/>
    <cellStyle name="Normal 3 3 3 9 15" xfId="30582" xr:uid="{00000000-0005-0000-0000-000054570000}"/>
    <cellStyle name="Normal 3 3 3 9 2" xfId="13072" xr:uid="{00000000-0005-0000-0000-000055570000}"/>
    <cellStyle name="Normal 3 3 3 9 2 2" xfId="30588" xr:uid="{00000000-0005-0000-0000-000056570000}"/>
    <cellStyle name="Normal 3 3 3 9 3" xfId="13073" xr:uid="{00000000-0005-0000-0000-000057570000}"/>
    <cellStyle name="Normal 3 3 3 9 3 2" xfId="30589" xr:uid="{00000000-0005-0000-0000-000058570000}"/>
    <cellStyle name="Normal 3 3 3 9 4" xfId="13074" xr:uid="{00000000-0005-0000-0000-000059570000}"/>
    <cellStyle name="Normal 3 3 3 9 4 2" xfId="30590" xr:uid="{00000000-0005-0000-0000-00005A570000}"/>
    <cellStyle name="Normal 3 3 3 9 5" xfId="13075" xr:uid="{00000000-0005-0000-0000-00005B570000}"/>
    <cellStyle name="Normal 3 3 3 9 5 2" xfId="30591" xr:uid="{00000000-0005-0000-0000-00005C570000}"/>
    <cellStyle name="Normal 3 3 3 9 6" xfId="13076" xr:uid="{00000000-0005-0000-0000-00005D570000}"/>
    <cellStyle name="Normal 3 3 3 9 6 2" xfId="30592" xr:uid="{00000000-0005-0000-0000-00005E570000}"/>
    <cellStyle name="Normal 3 3 3 9 7" xfId="13077" xr:uid="{00000000-0005-0000-0000-00005F570000}"/>
    <cellStyle name="Normal 3 3 3 9 7 2" xfId="30593" xr:uid="{00000000-0005-0000-0000-000060570000}"/>
    <cellStyle name="Normal 3 3 3 9 8" xfId="13078" xr:uid="{00000000-0005-0000-0000-000061570000}"/>
    <cellStyle name="Normal 3 3 3 9 8 2" xfId="30594" xr:uid="{00000000-0005-0000-0000-000062570000}"/>
    <cellStyle name="Normal 3 3 3 9 9" xfId="13079" xr:uid="{00000000-0005-0000-0000-000063570000}"/>
    <cellStyle name="Normal 3 3 3 9 9 2" xfId="30595" xr:uid="{00000000-0005-0000-0000-000064570000}"/>
    <cellStyle name="Normal 3 3 30" xfId="13080" xr:uid="{00000000-0005-0000-0000-000065570000}"/>
    <cellStyle name="Normal 3 3 30 10" xfId="13081" xr:uid="{00000000-0005-0000-0000-000066570000}"/>
    <cellStyle name="Normal 3 3 30 10 2" xfId="30597" xr:uid="{00000000-0005-0000-0000-000067570000}"/>
    <cellStyle name="Normal 3 3 30 11" xfId="13082" xr:uid="{00000000-0005-0000-0000-000068570000}"/>
    <cellStyle name="Normal 3 3 30 11 2" xfId="30598" xr:uid="{00000000-0005-0000-0000-000069570000}"/>
    <cellStyle name="Normal 3 3 30 12" xfId="13083" xr:uid="{00000000-0005-0000-0000-00006A570000}"/>
    <cellStyle name="Normal 3 3 30 12 2" xfId="30599" xr:uid="{00000000-0005-0000-0000-00006B570000}"/>
    <cellStyle name="Normal 3 3 30 13" xfId="13084" xr:uid="{00000000-0005-0000-0000-00006C570000}"/>
    <cellStyle name="Normal 3 3 30 13 2" xfId="30600" xr:uid="{00000000-0005-0000-0000-00006D570000}"/>
    <cellStyle name="Normal 3 3 30 14" xfId="13085" xr:uid="{00000000-0005-0000-0000-00006E570000}"/>
    <cellStyle name="Normal 3 3 30 14 2" xfId="30601" xr:uid="{00000000-0005-0000-0000-00006F570000}"/>
    <cellStyle name="Normal 3 3 30 15" xfId="30596" xr:uid="{00000000-0005-0000-0000-000070570000}"/>
    <cellStyle name="Normal 3 3 30 2" xfId="13086" xr:uid="{00000000-0005-0000-0000-000071570000}"/>
    <cellStyle name="Normal 3 3 30 2 2" xfId="30602" xr:uid="{00000000-0005-0000-0000-000072570000}"/>
    <cellStyle name="Normal 3 3 30 3" xfId="13087" xr:uid="{00000000-0005-0000-0000-000073570000}"/>
    <cellStyle name="Normal 3 3 30 3 2" xfId="30603" xr:uid="{00000000-0005-0000-0000-000074570000}"/>
    <cellStyle name="Normal 3 3 30 4" xfId="13088" xr:uid="{00000000-0005-0000-0000-000075570000}"/>
    <cellStyle name="Normal 3 3 30 4 2" xfId="30604" xr:uid="{00000000-0005-0000-0000-000076570000}"/>
    <cellStyle name="Normal 3 3 30 5" xfId="13089" xr:uid="{00000000-0005-0000-0000-000077570000}"/>
    <cellStyle name="Normal 3 3 30 5 2" xfId="30605" xr:uid="{00000000-0005-0000-0000-000078570000}"/>
    <cellStyle name="Normal 3 3 30 6" xfId="13090" xr:uid="{00000000-0005-0000-0000-000079570000}"/>
    <cellStyle name="Normal 3 3 30 6 2" xfId="30606" xr:uid="{00000000-0005-0000-0000-00007A570000}"/>
    <cellStyle name="Normal 3 3 30 7" xfId="13091" xr:uid="{00000000-0005-0000-0000-00007B570000}"/>
    <cellStyle name="Normal 3 3 30 7 2" xfId="30607" xr:uid="{00000000-0005-0000-0000-00007C570000}"/>
    <cellStyle name="Normal 3 3 30 8" xfId="13092" xr:uid="{00000000-0005-0000-0000-00007D570000}"/>
    <cellStyle name="Normal 3 3 30 8 2" xfId="30608" xr:uid="{00000000-0005-0000-0000-00007E570000}"/>
    <cellStyle name="Normal 3 3 30 9" xfId="13093" xr:uid="{00000000-0005-0000-0000-00007F570000}"/>
    <cellStyle name="Normal 3 3 30 9 2" xfId="30609" xr:uid="{00000000-0005-0000-0000-000080570000}"/>
    <cellStyle name="Normal 3 3 31" xfId="13094" xr:uid="{00000000-0005-0000-0000-000081570000}"/>
    <cellStyle name="Normal 3 3 31 10" xfId="13095" xr:uid="{00000000-0005-0000-0000-000082570000}"/>
    <cellStyle name="Normal 3 3 31 10 2" xfId="30611" xr:uid="{00000000-0005-0000-0000-000083570000}"/>
    <cellStyle name="Normal 3 3 31 11" xfId="13096" xr:uid="{00000000-0005-0000-0000-000084570000}"/>
    <cellStyle name="Normal 3 3 31 11 2" xfId="30612" xr:uid="{00000000-0005-0000-0000-000085570000}"/>
    <cellStyle name="Normal 3 3 31 12" xfId="13097" xr:uid="{00000000-0005-0000-0000-000086570000}"/>
    <cellStyle name="Normal 3 3 31 12 2" xfId="30613" xr:uid="{00000000-0005-0000-0000-000087570000}"/>
    <cellStyle name="Normal 3 3 31 13" xfId="13098" xr:uid="{00000000-0005-0000-0000-000088570000}"/>
    <cellStyle name="Normal 3 3 31 13 2" xfId="30614" xr:uid="{00000000-0005-0000-0000-000089570000}"/>
    <cellStyle name="Normal 3 3 31 14" xfId="13099" xr:uid="{00000000-0005-0000-0000-00008A570000}"/>
    <cellStyle name="Normal 3 3 31 14 2" xfId="30615" xr:uid="{00000000-0005-0000-0000-00008B570000}"/>
    <cellStyle name="Normal 3 3 31 15" xfId="30610" xr:uid="{00000000-0005-0000-0000-00008C570000}"/>
    <cellStyle name="Normal 3 3 31 2" xfId="13100" xr:uid="{00000000-0005-0000-0000-00008D570000}"/>
    <cellStyle name="Normal 3 3 31 2 2" xfId="30616" xr:uid="{00000000-0005-0000-0000-00008E570000}"/>
    <cellStyle name="Normal 3 3 31 3" xfId="13101" xr:uid="{00000000-0005-0000-0000-00008F570000}"/>
    <cellStyle name="Normal 3 3 31 3 2" xfId="30617" xr:uid="{00000000-0005-0000-0000-000090570000}"/>
    <cellStyle name="Normal 3 3 31 4" xfId="13102" xr:uid="{00000000-0005-0000-0000-000091570000}"/>
    <cellStyle name="Normal 3 3 31 4 2" xfId="30618" xr:uid="{00000000-0005-0000-0000-000092570000}"/>
    <cellStyle name="Normal 3 3 31 5" xfId="13103" xr:uid="{00000000-0005-0000-0000-000093570000}"/>
    <cellStyle name="Normal 3 3 31 5 2" xfId="30619" xr:uid="{00000000-0005-0000-0000-000094570000}"/>
    <cellStyle name="Normal 3 3 31 6" xfId="13104" xr:uid="{00000000-0005-0000-0000-000095570000}"/>
    <cellStyle name="Normal 3 3 31 6 2" xfId="30620" xr:uid="{00000000-0005-0000-0000-000096570000}"/>
    <cellStyle name="Normal 3 3 31 7" xfId="13105" xr:uid="{00000000-0005-0000-0000-000097570000}"/>
    <cellStyle name="Normal 3 3 31 7 2" xfId="30621" xr:uid="{00000000-0005-0000-0000-000098570000}"/>
    <cellStyle name="Normal 3 3 31 8" xfId="13106" xr:uid="{00000000-0005-0000-0000-000099570000}"/>
    <cellStyle name="Normal 3 3 31 8 2" xfId="30622" xr:uid="{00000000-0005-0000-0000-00009A570000}"/>
    <cellStyle name="Normal 3 3 31 9" xfId="13107" xr:uid="{00000000-0005-0000-0000-00009B570000}"/>
    <cellStyle name="Normal 3 3 31 9 2" xfId="30623" xr:uid="{00000000-0005-0000-0000-00009C570000}"/>
    <cellStyle name="Normal 3 3 32" xfId="10866" xr:uid="{00000000-0005-0000-0000-00009D570000}"/>
    <cellStyle name="Normal 3 3 4" xfId="13108" xr:uid="{00000000-0005-0000-0000-00009E570000}"/>
    <cellStyle name="Normal 3 3 4 10" xfId="13109" xr:uid="{00000000-0005-0000-0000-00009F570000}"/>
    <cellStyle name="Normal 3 3 4 10 10" xfId="13110" xr:uid="{00000000-0005-0000-0000-0000A0570000}"/>
    <cellStyle name="Normal 3 3 4 10 10 2" xfId="30626" xr:uid="{00000000-0005-0000-0000-0000A1570000}"/>
    <cellStyle name="Normal 3 3 4 10 11" xfId="13111" xr:uid="{00000000-0005-0000-0000-0000A2570000}"/>
    <cellStyle name="Normal 3 3 4 10 11 2" xfId="30627" xr:uid="{00000000-0005-0000-0000-0000A3570000}"/>
    <cellStyle name="Normal 3 3 4 10 12" xfId="13112" xr:uid="{00000000-0005-0000-0000-0000A4570000}"/>
    <cellStyle name="Normal 3 3 4 10 12 2" xfId="30628" xr:uid="{00000000-0005-0000-0000-0000A5570000}"/>
    <cellStyle name="Normal 3 3 4 10 13" xfId="13113" xr:uid="{00000000-0005-0000-0000-0000A6570000}"/>
    <cellStyle name="Normal 3 3 4 10 13 2" xfId="30629" xr:uid="{00000000-0005-0000-0000-0000A7570000}"/>
    <cellStyle name="Normal 3 3 4 10 14" xfId="13114" xr:uid="{00000000-0005-0000-0000-0000A8570000}"/>
    <cellStyle name="Normal 3 3 4 10 14 2" xfId="30630" xr:uid="{00000000-0005-0000-0000-0000A9570000}"/>
    <cellStyle name="Normal 3 3 4 10 15" xfId="30625" xr:uid="{00000000-0005-0000-0000-0000AA570000}"/>
    <cellStyle name="Normal 3 3 4 10 2" xfId="13115" xr:uid="{00000000-0005-0000-0000-0000AB570000}"/>
    <cellStyle name="Normal 3 3 4 10 2 2" xfId="30631" xr:uid="{00000000-0005-0000-0000-0000AC570000}"/>
    <cellStyle name="Normal 3 3 4 10 3" xfId="13116" xr:uid="{00000000-0005-0000-0000-0000AD570000}"/>
    <cellStyle name="Normal 3 3 4 10 3 2" xfId="30632" xr:uid="{00000000-0005-0000-0000-0000AE570000}"/>
    <cellStyle name="Normal 3 3 4 10 4" xfId="13117" xr:uid="{00000000-0005-0000-0000-0000AF570000}"/>
    <cellStyle name="Normal 3 3 4 10 4 2" xfId="30633" xr:uid="{00000000-0005-0000-0000-0000B0570000}"/>
    <cellStyle name="Normal 3 3 4 10 5" xfId="13118" xr:uid="{00000000-0005-0000-0000-0000B1570000}"/>
    <cellStyle name="Normal 3 3 4 10 5 2" xfId="30634" xr:uid="{00000000-0005-0000-0000-0000B2570000}"/>
    <cellStyle name="Normal 3 3 4 10 6" xfId="13119" xr:uid="{00000000-0005-0000-0000-0000B3570000}"/>
    <cellStyle name="Normal 3 3 4 10 6 2" xfId="30635" xr:uid="{00000000-0005-0000-0000-0000B4570000}"/>
    <cellStyle name="Normal 3 3 4 10 7" xfId="13120" xr:uid="{00000000-0005-0000-0000-0000B5570000}"/>
    <cellStyle name="Normal 3 3 4 10 7 2" xfId="30636" xr:uid="{00000000-0005-0000-0000-0000B6570000}"/>
    <cellStyle name="Normal 3 3 4 10 8" xfId="13121" xr:uid="{00000000-0005-0000-0000-0000B7570000}"/>
    <cellStyle name="Normal 3 3 4 10 8 2" xfId="30637" xr:uid="{00000000-0005-0000-0000-0000B8570000}"/>
    <cellStyle name="Normal 3 3 4 10 9" xfId="13122" xr:uid="{00000000-0005-0000-0000-0000B9570000}"/>
    <cellStyle name="Normal 3 3 4 10 9 2" xfId="30638" xr:uid="{00000000-0005-0000-0000-0000BA570000}"/>
    <cellStyle name="Normal 3 3 4 11" xfId="13123" xr:uid="{00000000-0005-0000-0000-0000BB570000}"/>
    <cellStyle name="Normal 3 3 4 11 10" xfId="13124" xr:uid="{00000000-0005-0000-0000-0000BC570000}"/>
    <cellStyle name="Normal 3 3 4 11 10 2" xfId="30640" xr:uid="{00000000-0005-0000-0000-0000BD570000}"/>
    <cellStyle name="Normal 3 3 4 11 11" xfId="13125" xr:uid="{00000000-0005-0000-0000-0000BE570000}"/>
    <cellStyle name="Normal 3 3 4 11 11 2" xfId="30641" xr:uid="{00000000-0005-0000-0000-0000BF570000}"/>
    <cellStyle name="Normal 3 3 4 11 12" xfId="13126" xr:uid="{00000000-0005-0000-0000-0000C0570000}"/>
    <cellStyle name="Normal 3 3 4 11 12 2" xfId="30642" xr:uid="{00000000-0005-0000-0000-0000C1570000}"/>
    <cellStyle name="Normal 3 3 4 11 13" xfId="13127" xr:uid="{00000000-0005-0000-0000-0000C2570000}"/>
    <cellStyle name="Normal 3 3 4 11 13 2" xfId="30643" xr:uid="{00000000-0005-0000-0000-0000C3570000}"/>
    <cellStyle name="Normal 3 3 4 11 14" xfId="13128" xr:uid="{00000000-0005-0000-0000-0000C4570000}"/>
    <cellStyle name="Normal 3 3 4 11 14 2" xfId="30644" xr:uid="{00000000-0005-0000-0000-0000C5570000}"/>
    <cellStyle name="Normal 3 3 4 11 15" xfId="30639" xr:uid="{00000000-0005-0000-0000-0000C6570000}"/>
    <cellStyle name="Normal 3 3 4 11 2" xfId="13129" xr:uid="{00000000-0005-0000-0000-0000C7570000}"/>
    <cellStyle name="Normal 3 3 4 11 2 2" xfId="30645" xr:uid="{00000000-0005-0000-0000-0000C8570000}"/>
    <cellStyle name="Normal 3 3 4 11 3" xfId="13130" xr:uid="{00000000-0005-0000-0000-0000C9570000}"/>
    <cellStyle name="Normal 3 3 4 11 3 2" xfId="30646" xr:uid="{00000000-0005-0000-0000-0000CA570000}"/>
    <cellStyle name="Normal 3 3 4 11 4" xfId="13131" xr:uid="{00000000-0005-0000-0000-0000CB570000}"/>
    <cellStyle name="Normal 3 3 4 11 4 2" xfId="30647" xr:uid="{00000000-0005-0000-0000-0000CC570000}"/>
    <cellStyle name="Normal 3 3 4 11 5" xfId="13132" xr:uid="{00000000-0005-0000-0000-0000CD570000}"/>
    <cellStyle name="Normal 3 3 4 11 5 2" xfId="30648" xr:uid="{00000000-0005-0000-0000-0000CE570000}"/>
    <cellStyle name="Normal 3 3 4 11 6" xfId="13133" xr:uid="{00000000-0005-0000-0000-0000CF570000}"/>
    <cellStyle name="Normal 3 3 4 11 6 2" xfId="30649" xr:uid="{00000000-0005-0000-0000-0000D0570000}"/>
    <cellStyle name="Normal 3 3 4 11 7" xfId="13134" xr:uid="{00000000-0005-0000-0000-0000D1570000}"/>
    <cellStyle name="Normal 3 3 4 11 7 2" xfId="30650" xr:uid="{00000000-0005-0000-0000-0000D2570000}"/>
    <cellStyle name="Normal 3 3 4 11 8" xfId="13135" xr:uid="{00000000-0005-0000-0000-0000D3570000}"/>
    <cellStyle name="Normal 3 3 4 11 8 2" xfId="30651" xr:uid="{00000000-0005-0000-0000-0000D4570000}"/>
    <cellStyle name="Normal 3 3 4 11 9" xfId="13136" xr:uid="{00000000-0005-0000-0000-0000D5570000}"/>
    <cellStyle name="Normal 3 3 4 11 9 2" xfId="30652" xr:uid="{00000000-0005-0000-0000-0000D6570000}"/>
    <cellStyle name="Normal 3 3 4 12" xfId="13137" xr:uid="{00000000-0005-0000-0000-0000D7570000}"/>
    <cellStyle name="Normal 3 3 4 12 10" xfId="13138" xr:uid="{00000000-0005-0000-0000-0000D8570000}"/>
    <cellStyle name="Normal 3 3 4 12 10 2" xfId="30654" xr:uid="{00000000-0005-0000-0000-0000D9570000}"/>
    <cellStyle name="Normal 3 3 4 12 11" xfId="13139" xr:uid="{00000000-0005-0000-0000-0000DA570000}"/>
    <cellStyle name="Normal 3 3 4 12 11 2" xfId="30655" xr:uid="{00000000-0005-0000-0000-0000DB570000}"/>
    <cellStyle name="Normal 3 3 4 12 12" xfId="13140" xr:uid="{00000000-0005-0000-0000-0000DC570000}"/>
    <cellStyle name="Normal 3 3 4 12 12 2" xfId="30656" xr:uid="{00000000-0005-0000-0000-0000DD570000}"/>
    <cellStyle name="Normal 3 3 4 12 13" xfId="13141" xr:uid="{00000000-0005-0000-0000-0000DE570000}"/>
    <cellStyle name="Normal 3 3 4 12 13 2" xfId="30657" xr:uid="{00000000-0005-0000-0000-0000DF570000}"/>
    <cellStyle name="Normal 3 3 4 12 14" xfId="13142" xr:uid="{00000000-0005-0000-0000-0000E0570000}"/>
    <cellStyle name="Normal 3 3 4 12 14 2" xfId="30658" xr:uid="{00000000-0005-0000-0000-0000E1570000}"/>
    <cellStyle name="Normal 3 3 4 12 15" xfId="30653" xr:uid="{00000000-0005-0000-0000-0000E2570000}"/>
    <cellStyle name="Normal 3 3 4 12 2" xfId="13143" xr:uid="{00000000-0005-0000-0000-0000E3570000}"/>
    <cellStyle name="Normal 3 3 4 12 2 2" xfId="30659" xr:uid="{00000000-0005-0000-0000-0000E4570000}"/>
    <cellStyle name="Normal 3 3 4 12 3" xfId="13144" xr:uid="{00000000-0005-0000-0000-0000E5570000}"/>
    <cellStyle name="Normal 3 3 4 12 3 2" xfId="30660" xr:uid="{00000000-0005-0000-0000-0000E6570000}"/>
    <cellStyle name="Normal 3 3 4 12 4" xfId="13145" xr:uid="{00000000-0005-0000-0000-0000E7570000}"/>
    <cellStyle name="Normal 3 3 4 12 4 2" xfId="30661" xr:uid="{00000000-0005-0000-0000-0000E8570000}"/>
    <cellStyle name="Normal 3 3 4 12 5" xfId="13146" xr:uid="{00000000-0005-0000-0000-0000E9570000}"/>
    <cellStyle name="Normal 3 3 4 12 5 2" xfId="30662" xr:uid="{00000000-0005-0000-0000-0000EA570000}"/>
    <cellStyle name="Normal 3 3 4 12 6" xfId="13147" xr:uid="{00000000-0005-0000-0000-0000EB570000}"/>
    <cellStyle name="Normal 3 3 4 12 6 2" xfId="30663" xr:uid="{00000000-0005-0000-0000-0000EC570000}"/>
    <cellStyle name="Normal 3 3 4 12 7" xfId="13148" xr:uid="{00000000-0005-0000-0000-0000ED570000}"/>
    <cellStyle name="Normal 3 3 4 12 7 2" xfId="30664" xr:uid="{00000000-0005-0000-0000-0000EE570000}"/>
    <cellStyle name="Normal 3 3 4 12 8" xfId="13149" xr:uid="{00000000-0005-0000-0000-0000EF570000}"/>
    <cellStyle name="Normal 3 3 4 12 8 2" xfId="30665" xr:uid="{00000000-0005-0000-0000-0000F0570000}"/>
    <cellStyle name="Normal 3 3 4 12 9" xfId="13150" xr:uid="{00000000-0005-0000-0000-0000F1570000}"/>
    <cellStyle name="Normal 3 3 4 12 9 2" xfId="30666" xr:uid="{00000000-0005-0000-0000-0000F2570000}"/>
    <cellStyle name="Normal 3 3 4 13" xfId="13151" xr:uid="{00000000-0005-0000-0000-0000F3570000}"/>
    <cellStyle name="Normal 3 3 4 13 10" xfId="13152" xr:uid="{00000000-0005-0000-0000-0000F4570000}"/>
    <cellStyle name="Normal 3 3 4 13 10 2" xfId="30668" xr:uid="{00000000-0005-0000-0000-0000F5570000}"/>
    <cellStyle name="Normal 3 3 4 13 11" xfId="13153" xr:uid="{00000000-0005-0000-0000-0000F6570000}"/>
    <cellStyle name="Normal 3 3 4 13 11 2" xfId="30669" xr:uid="{00000000-0005-0000-0000-0000F7570000}"/>
    <cellStyle name="Normal 3 3 4 13 12" xfId="13154" xr:uid="{00000000-0005-0000-0000-0000F8570000}"/>
    <cellStyle name="Normal 3 3 4 13 12 2" xfId="30670" xr:uid="{00000000-0005-0000-0000-0000F9570000}"/>
    <cellStyle name="Normal 3 3 4 13 13" xfId="13155" xr:uid="{00000000-0005-0000-0000-0000FA570000}"/>
    <cellStyle name="Normal 3 3 4 13 13 2" xfId="30671" xr:uid="{00000000-0005-0000-0000-0000FB570000}"/>
    <cellStyle name="Normal 3 3 4 13 14" xfId="13156" xr:uid="{00000000-0005-0000-0000-0000FC570000}"/>
    <cellStyle name="Normal 3 3 4 13 14 2" xfId="30672" xr:uid="{00000000-0005-0000-0000-0000FD570000}"/>
    <cellStyle name="Normal 3 3 4 13 15" xfId="30667" xr:uid="{00000000-0005-0000-0000-0000FE570000}"/>
    <cellStyle name="Normal 3 3 4 13 2" xfId="13157" xr:uid="{00000000-0005-0000-0000-0000FF570000}"/>
    <cellStyle name="Normal 3 3 4 13 2 2" xfId="30673" xr:uid="{00000000-0005-0000-0000-000000580000}"/>
    <cellStyle name="Normal 3 3 4 13 3" xfId="13158" xr:uid="{00000000-0005-0000-0000-000001580000}"/>
    <cellStyle name="Normal 3 3 4 13 3 2" xfId="30674" xr:uid="{00000000-0005-0000-0000-000002580000}"/>
    <cellStyle name="Normal 3 3 4 13 4" xfId="13159" xr:uid="{00000000-0005-0000-0000-000003580000}"/>
    <cellStyle name="Normal 3 3 4 13 4 2" xfId="30675" xr:uid="{00000000-0005-0000-0000-000004580000}"/>
    <cellStyle name="Normal 3 3 4 13 5" xfId="13160" xr:uid="{00000000-0005-0000-0000-000005580000}"/>
    <cellStyle name="Normal 3 3 4 13 5 2" xfId="30676" xr:uid="{00000000-0005-0000-0000-000006580000}"/>
    <cellStyle name="Normal 3 3 4 13 6" xfId="13161" xr:uid="{00000000-0005-0000-0000-000007580000}"/>
    <cellStyle name="Normal 3 3 4 13 6 2" xfId="30677" xr:uid="{00000000-0005-0000-0000-000008580000}"/>
    <cellStyle name="Normal 3 3 4 13 7" xfId="13162" xr:uid="{00000000-0005-0000-0000-000009580000}"/>
    <cellStyle name="Normal 3 3 4 13 7 2" xfId="30678" xr:uid="{00000000-0005-0000-0000-00000A580000}"/>
    <cellStyle name="Normal 3 3 4 13 8" xfId="13163" xr:uid="{00000000-0005-0000-0000-00000B580000}"/>
    <cellStyle name="Normal 3 3 4 13 8 2" xfId="30679" xr:uid="{00000000-0005-0000-0000-00000C580000}"/>
    <cellStyle name="Normal 3 3 4 13 9" xfId="13164" xr:uid="{00000000-0005-0000-0000-00000D580000}"/>
    <cellStyle name="Normal 3 3 4 13 9 2" xfId="30680" xr:uid="{00000000-0005-0000-0000-00000E580000}"/>
    <cellStyle name="Normal 3 3 4 14" xfId="13165" xr:uid="{00000000-0005-0000-0000-00000F580000}"/>
    <cellStyle name="Normal 3 3 4 14 10" xfId="13166" xr:uid="{00000000-0005-0000-0000-000010580000}"/>
    <cellStyle name="Normal 3 3 4 14 10 2" xfId="30682" xr:uid="{00000000-0005-0000-0000-000011580000}"/>
    <cellStyle name="Normal 3 3 4 14 11" xfId="13167" xr:uid="{00000000-0005-0000-0000-000012580000}"/>
    <cellStyle name="Normal 3 3 4 14 11 2" xfId="30683" xr:uid="{00000000-0005-0000-0000-000013580000}"/>
    <cellStyle name="Normal 3 3 4 14 12" xfId="13168" xr:uid="{00000000-0005-0000-0000-000014580000}"/>
    <cellStyle name="Normal 3 3 4 14 12 2" xfId="30684" xr:uid="{00000000-0005-0000-0000-000015580000}"/>
    <cellStyle name="Normal 3 3 4 14 13" xfId="13169" xr:uid="{00000000-0005-0000-0000-000016580000}"/>
    <cellStyle name="Normal 3 3 4 14 13 2" xfId="30685" xr:uid="{00000000-0005-0000-0000-000017580000}"/>
    <cellStyle name="Normal 3 3 4 14 14" xfId="13170" xr:uid="{00000000-0005-0000-0000-000018580000}"/>
    <cellStyle name="Normal 3 3 4 14 14 2" xfId="30686" xr:uid="{00000000-0005-0000-0000-000019580000}"/>
    <cellStyle name="Normal 3 3 4 14 15" xfId="30681" xr:uid="{00000000-0005-0000-0000-00001A580000}"/>
    <cellStyle name="Normal 3 3 4 14 2" xfId="13171" xr:uid="{00000000-0005-0000-0000-00001B580000}"/>
    <cellStyle name="Normal 3 3 4 14 2 2" xfId="30687" xr:uid="{00000000-0005-0000-0000-00001C580000}"/>
    <cellStyle name="Normal 3 3 4 14 3" xfId="13172" xr:uid="{00000000-0005-0000-0000-00001D580000}"/>
    <cellStyle name="Normal 3 3 4 14 3 2" xfId="30688" xr:uid="{00000000-0005-0000-0000-00001E580000}"/>
    <cellStyle name="Normal 3 3 4 14 4" xfId="13173" xr:uid="{00000000-0005-0000-0000-00001F580000}"/>
    <cellStyle name="Normal 3 3 4 14 4 2" xfId="30689" xr:uid="{00000000-0005-0000-0000-000020580000}"/>
    <cellStyle name="Normal 3 3 4 14 5" xfId="13174" xr:uid="{00000000-0005-0000-0000-000021580000}"/>
    <cellStyle name="Normal 3 3 4 14 5 2" xfId="30690" xr:uid="{00000000-0005-0000-0000-000022580000}"/>
    <cellStyle name="Normal 3 3 4 14 6" xfId="13175" xr:uid="{00000000-0005-0000-0000-000023580000}"/>
    <cellStyle name="Normal 3 3 4 14 6 2" xfId="30691" xr:uid="{00000000-0005-0000-0000-000024580000}"/>
    <cellStyle name="Normal 3 3 4 14 7" xfId="13176" xr:uid="{00000000-0005-0000-0000-000025580000}"/>
    <cellStyle name="Normal 3 3 4 14 7 2" xfId="30692" xr:uid="{00000000-0005-0000-0000-000026580000}"/>
    <cellStyle name="Normal 3 3 4 14 8" xfId="13177" xr:uid="{00000000-0005-0000-0000-000027580000}"/>
    <cellStyle name="Normal 3 3 4 14 8 2" xfId="30693" xr:uid="{00000000-0005-0000-0000-000028580000}"/>
    <cellStyle name="Normal 3 3 4 14 9" xfId="13178" xr:uid="{00000000-0005-0000-0000-000029580000}"/>
    <cellStyle name="Normal 3 3 4 14 9 2" xfId="30694" xr:uid="{00000000-0005-0000-0000-00002A580000}"/>
    <cellStyle name="Normal 3 3 4 15" xfId="13179" xr:uid="{00000000-0005-0000-0000-00002B580000}"/>
    <cellStyle name="Normal 3 3 4 15 2" xfId="30695" xr:uid="{00000000-0005-0000-0000-00002C580000}"/>
    <cellStyle name="Normal 3 3 4 16" xfId="13180" xr:uid="{00000000-0005-0000-0000-00002D580000}"/>
    <cellStyle name="Normal 3 3 4 16 2" xfId="30696" xr:uid="{00000000-0005-0000-0000-00002E580000}"/>
    <cellStyle name="Normal 3 3 4 17" xfId="13181" xr:uid="{00000000-0005-0000-0000-00002F580000}"/>
    <cellStyle name="Normal 3 3 4 17 2" xfId="30697" xr:uid="{00000000-0005-0000-0000-000030580000}"/>
    <cellStyle name="Normal 3 3 4 18" xfId="13182" xr:uid="{00000000-0005-0000-0000-000031580000}"/>
    <cellStyle name="Normal 3 3 4 18 2" xfId="30698" xr:uid="{00000000-0005-0000-0000-000032580000}"/>
    <cellStyle name="Normal 3 3 4 19" xfId="13183" xr:uid="{00000000-0005-0000-0000-000033580000}"/>
    <cellStyle name="Normal 3 3 4 19 2" xfId="30699" xr:uid="{00000000-0005-0000-0000-000034580000}"/>
    <cellStyle name="Normal 3 3 4 2" xfId="13184" xr:uid="{00000000-0005-0000-0000-000035580000}"/>
    <cellStyle name="Normal 3 3 4 20" xfId="13185" xr:uid="{00000000-0005-0000-0000-000036580000}"/>
    <cellStyle name="Normal 3 3 4 20 2" xfId="30700" xr:uid="{00000000-0005-0000-0000-000037580000}"/>
    <cellStyle name="Normal 3 3 4 21" xfId="13186" xr:uid="{00000000-0005-0000-0000-000038580000}"/>
    <cellStyle name="Normal 3 3 4 21 2" xfId="30701" xr:uid="{00000000-0005-0000-0000-000039580000}"/>
    <cellStyle name="Normal 3 3 4 22" xfId="13187" xr:uid="{00000000-0005-0000-0000-00003A580000}"/>
    <cellStyle name="Normal 3 3 4 22 2" xfId="30702" xr:uid="{00000000-0005-0000-0000-00003B580000}"/>
    <cellStyle name="Normal 3 3 4 23" xfId="13188" xr:uid="{00000000-0005-0000-0000-00003C580000}"/>
    <cellStyle name="Normal 3 3 4 23 2" xfId="30703" xr:uid="{00000000-0005-0000-0000-00003D580000}"/>
    <cellStyle name="Normal 3 3 4 24" xfId="13189" xr:uid="{00000000-0005-0000-0000-00003E580000}"/>
    <cellStyle name="Normal 3 3 4 24 2" xfId="30704" xr:uid="{00000000-0005-0000-0000-00003F580000}"/>
    <cellStyle name="Normal 3 3 4 25" xfId="13190" xr:uid="{00000000-0005-0000-0000-000040580000}"/>
    <cellStyle name="Normal 3 3 4 25 2" xfId="30705" xr:uid="{00000000-0005-0000-0000-000041580000}"/>
    <cellStyle name="Normal 3 3 4 26" xfId="13191" xr:uid="{00000000-0005-0000-0000-000042580000}"/>
    <cellStyle name="Normal 3 3 4 26 2" xfId="30706" xr:uid="{00000000-0005-0000-0000-000043580000}"/>
    <cellStyle name="Normal 3 3 4 27" xfId="13192" xr:uid="{00000000-0005-0000-0000-000044580000}"/>
    <cellStyle name="Normal 3 3 4 27 2" xfId="30707" xr:uid="{00000000-0005-0000-0000-000045580000}"/>
    <cellStyle name="Normal 3 3 4 28" xfId="30624" xr:uid="{00000000-0005-0000-0000-000046580000}"/>
    <cellStyle name="Normal 3 3 4 3" xfId="13193" xr:uid="{00000000-0005-0000-0000-000047580000}"/>
    <cellStyle name="Normal 3 3 4 4" xfId="13194" xr:uid="{00000000-0005-0000-0000-000048580000}"/>
    <cellStyle name="Normal 3 3 4 5" xfId="13195" xr:uid="{00000000-0005-0000-0000-000049580000}"/>
    <cellStyle name="Normal 3 3 4 6" xfId="13196" xr:uid="{00000000-0005-0000-0000-00004A580000}"/>
    <cellStyle name="Normal 3 3 4 6 10" xfId="13197" xr:uid="{00000000-0005-0000-0000-00004B580000}"/>
    <cellStyle name="Normal 3 3 4 6 10 2" xfId="30709" xr:uid="{00000000-0005-0000-0000-00004C580000}"/>
    <cellStyle name="Normal 3 3 4 6 11" xfId="13198" xr:uid="{00000000-0005-0000-0000-00004D580000}"/>
    <cellStyle name="Normal 3 3 4 6 11 2" xfId="30710" xr:uid="{00000000-0005-0000-0000-00004E580000}"/>
    <cellStyle name="Normal 3 3 4 6 12" xfId="13199" xr:uid="{00000000-0005-0000-0000-00004F580000}"/>
    <cellStyle name="Normal 3 3 4 6 12 2" xfId="30711" xr:uid="{00000000-0005-0000-0000-000050580000}"/>
    <cellStyle name="Normal 3 3 4 6 13" xfId="13200" xr:uid="{00000000-0005-0000-0000-000051580000}"/>
    <cellStyle name="Normal 3 3 4 6 13 2" xfId="30712" xr:uid="{00000000-0005-0000-0000-000052580000}"/>
    <cellStyle name="Normal 3 3 4 6 14" xfId="13201" xr:uid="{00000000-0005-0000-0000-000053580000}"/>
    <cellStyle name="Normal 3 3 4 6 14 2" xfId="30713" xr:uid="{00000000-0005-0000-0000-000054580000}"/>
    <cellStyle name="Normal 3 3 4 6 15" xfId="13202" xr:uid="{00000000-0005-0000-0000-000055580000}"/>
    <cellStyle name="Normal 3 3 4 6 15 2" xfId="30714" xr:uid="{00000000-0005-0000-0000-000056580000}"/>
    <cellStyle name="Normal 3 3 4 6 16" xfId="30708" xr:uid="{00000000-0005-0000-0000-000057580000}"/>
    <cellStyle name="Normal 3 3 4 6 2" xfId="13203" xr:uid="{00000000-0005-0000-0000-000058580000}"/>
    <cellStyle name="Normal 3 3 4 6 2 10" xfId="13204" xr:uid="{00000000-0005-0000-0000-000059580000}"/>
    <cellStyle name="Normal 3 3 4 6 2 10 2" xfId="30716" xr:uid="{00000000-0005-0000-0000-00005A580000}"/>
    <cellStyle name="Normal 3 3 4 6 2 11" xfId="13205" xr:uid="{00000000-0005-0000-0000-00005B580000}"/>
    <cellStyle name="Normal 3 3 4 6 2 11 2" xfId="30717" xr:uid="{00000000-0005-0000-0000-00005C580000}"/>
    <cellStyle name="Normal 3 3 4 6 2 12" xfId="13206" xr:uid="{00000000-0005-0000-0000-00005D580000}"/>
    <cellStyle name="Normal 3 3 4 6 2 12 2" xfId="30718" xr:uid="{00000000-0005-0000-0000-00005E580000}"/>
    <cellStyle name="Normal 3 3 4 6 2 13" xfId="13207" xr:uid="{00000000-0005-0000-0000-00005F580000}"/>
    <cellStyle name="Normal 3 3 4 6 2 13 2" xfId="30719" xr:uid="{00000000-0005-0000-0000-000060580000}"/>
    <cellStyle name="Normal 3 3 4 6 2 14" xfId="13208" xr:uid="{00000000-0005-0000-0000-000061580000}"/>
    <cellStyle name="Normal 3 3 4 6 2 14 2" xfId="30720" xr:uid="{00000000-0005-0000-0000-000062580000}"/>
    <cellStyle name="Normal 3 3 4 6 2 15" xfId="30715" xr:uid="{00000000-0005-0000-0000-000063580000}"/>
    <cellStyle name="Normal 3 3 4 6 2 2" xfId="13209" xr:uid="{00000000-0005-0000-0000-000064580000}"/>
    <cellStyle name="Normal 3 3 4 6 2 2 2" xfId="30721" xr:uid="{00000000-0005-0000-0000-000065580000}"/>
    <cellStyle name="Normal 3 3 4 6 2 3" xfId="13210" xr:uid="{00000000-0005-0000-0000-000066580000}"/>
    <cellStyle name="Normal 3 3 4 6 2 3 2" xfId="30722" xr:uid="{00000000-0005-0000-0000-000067580000}"/>
    <cellStyle name="Normal 3 3 4 6 2 4" xfId="13211" xr:uid="{00000000-0005-0000-0000-000068580000}"/>
    <cellStyle name="Normal 3 3 4 6 2 4 2" xfId="30723" xr:uid="{00000000-0005-0000-0000-000069580000}"/>
    <cellStyle name="Normal 3 3 4 6 2 5" xfId="13212" xr:uid="{00000000-0005-0000-0000-00006A580000}"/>
    <cellStyle name="Normal 3 3 4 6 2 5 2" xfId="30724" xr:uid="{00000000-0005-0000-0000-00006B580000}"/>
    <cellStyle name="Normal 3 3 4 6 2 6" xfId="13213" xr:uid="{00000000-0005-0000-0000-00006C580000}"/>
    <cellStyle name="Normal 3 3 4 6 2 6 2" xfId="30725" xr:uid="{00000000-0005-0000-0000-00006D580000}"/>
    <cellStyle name="Normal 3 3 4 6 2 7" xfId="13214" xr:uid="{00000000-0005-0000-0000-00006E580000}"/>
    <cellStyle name="Normal 3 3 4 6 2 7 2" xfId="30726" xr:uid="{00000000-0005-0000-0000-00006F580000}"/>
    <cellStyle name="Normal 3 3 4 6 2 8" xfId="13215" xr:uid="{00000000-0005-0000-0000-000070580000}"/>
    <cellStyle name="Normal 3 3 4 6 2 8 2" xfId="30727" xr:uid="{00000000-0005-0000-0000-000071580000}"/>
    <cellStyle name="Normal 3 3 4 6 2 9" xfId="13216" xr:uid="{00000000-0005-0000-0000-000072580000}"/>
    <cellStyle name="Normal 3 3 4 6 2 9 2" xfId="30728" xr:uid="{00000000-0005-0000-0000-000073580000}"/>
    <cellStyle name="Normal 3 3 4 6 3" xfId="13217" xr:uid="{00000000-0005-0000-0000-000074580000}"/>
    <cellStyle name="Normal 3 3 4 6 3 2" xfId="30729" xr:uid="{00000000-0005-0000-0000-000075580000}"/>
    <cellStyle name="Normal 3 3 4 6 4" xfId="13218" xr:uid="{00000000-0005-0000-0000-000076580000}"/>
    <cellStyle name="Normal 3 3 4 6 4 2" xfId="30730" xr:uid="{00000000-0005-0000-0000-000077580000}"/>
    <cellStyle name="Normal 3 3 4 6 5" xfId="13219" xr:uid="{00000000-0005-0000-0000-000078580000}"/>
    <cellStyle name="Normal 3 3 4 6 5 2" xfId="30731" xr:uid="{00000000-0005-0000-0000-000079580000}"/>
    <cellStyle name="Normal 3 3 4 6 6" xfId="13220" xr:uid="{00000000-0005-0000-0000-00007A580000}"/>
    <cellStyle name="Normal 3 3 4 6 6 2" xfId="30732" xr:uid="{00000000-0005-0000-0000-00007B580000}"/>
    <cellStyle name="Normal 3 3 4 6 7" xfId="13221" xr:uid="{00000000-0005-0000-0000-00007C580000}"/>
    <cellStyle name="Normal 3 3 4 6 7 2" xfId="30733" xr:uid="{00000000-0005-0000-0000-00007D580000}"/>
    <cellStyle name="Normal 3 3 4 6 8" xfId="13222" xr:uid="{00000000-0005-0000-0000-00007E580000}"/>
    <cellStyle name="Normal 3 3 4 6 8 2" xfId="30734" xr:uid="{00000000-0005-0000-0000-00007F580000}"/>
    <cellStyle name="Normal 3 3 4 6 9" xfId="13223" xr:uid="{00000000-0005-0000-0000-000080580000}"/>
    <cellStyle name="Normal 3 3 4 6 9 2" xfId="30735" xr:uid="{00000000-0005-0000-0000-000081580000}"/>
    <cellStyle name="Normal 3 3 4 7" xfId="13224" xr:uid="{00000000-0005-0000-0000-000082580000}"/>
    <cellStyle name="Normal 3 3 4 7 10" xfId="13225" xr:uid="{00000000-0005-0000-0000-000083580000}"/>
    <cellStyle name="Normal 3 3 4 7 10 2" xfId="30737" xr:uid="{00000000-0005-0000-0000-000084580000}"/>
    <cellStyle name="Normal 3 3 4 7 11" xfId="13226" xr:uid="{00000000-0005-0000-0000-000085580000}"/>
    <cellStyle name="Normal 3 3 4 7 11 2" xfId="30738" xr:uid="{00000000-0005-0000-0000-000086580000}"/>
    <cellStyle name="Normal 3 3 4 7 12" xfId="13227" xr:uid="{00000000-0005-0000-0000-000087580000}"/>
    <cellStyle name="Normal 3 3 4 7 12 2" xfId="30739" xr:uid="{00000000-0005-0000-0000-000088580000}"/>
    <cellStyle name="Normal 3 3 4 7 13" xfId="13228" xr:uid="{00000000-0005-0000-0000-000089580000}"/>
    <cellStyle name="Normal 3 3 4 7 13 2" xfId="30740" xr:uid="{00000000-0005-0000-0000-00008A580000}"/>
    <cellStyle name="Normal 3 3 4 7 14" xfId="13229" xr:uid="{00000000-0005-0000-0000-00008B580000}"/>
    <cellStyle name="Normal 3 3 4 7 14 2" xfId="30741" xr:uid="{00000000-0005-0000-0000-00008C580000}"/>
    <cellStyle name="Normal 3 3 4 7 15" xfId="13230" xr:uid="{00000000-0005-0000-0000-00008D580000}"/>
    <cellStyle name="Normal 3 3 4 7 15 2" xfId="30742" xr:uid="{00000000-0005-0000-0000-00008E580000}"/>
    <cellStyle name="Normal 3 3 4 7 16" xfId="30736" xr:uid="{00000000-0005-0000-0000-00008F580000}"/>
    <cellStyle name="Normal 3 3 4 7 2" xfId="13231" xr:uid="{00000000-0005-0000-0000-000090580000}"/>
    <cellStyle name="Normal 3 3 4 7 2 10" xfId="13232" xr:uid="{00000000-0005-0000-0000-000091580000}"/>
    <cellStyle name="Normal 3 3 4 7 2 10 2" xfId="30744" xr:uid="{00000000-0005-0000-0000-000092580000}"/>
    <cellStyle name="Normal 3 3 4 7 2 11" xfId="13233" xr:uid="{00000000-0005-0000-0000-000093580000}"/>
    <cellStyle name="Normal 3 3 4 7 2 11 2" xfId="30745" xr:uid="{00000000-0005-0000-0000-000094580000}"/>
    <cellStyle name="Normal 3 3 4 7 2 12" xfId="13234" xr:uid="{00000000-0005-0000-0000-000095580000}"/>
    <cellStyle name="Normal 3 3 4 7 2 12 2" xfId="30746" xr:uid="{00000000-0005-0000-0000-000096580000}"/>
    <cellStyle name="Normal 3 3 4 7 2 13" xfId="13235" xr:uid="{00000000-0005-0000-0000-000097580000}"/>
    <cellStyle name="Normal 3 3 4 7 2 13 2" xfId="30747" xr:uid="{00000000-0005-0000-0000-000098580000}"/>
    <cellStyle name="Normal 3 3 4 7 2 14" xfId="13236" xr:uid="{00000000-0005-0000-0000-000099580000}"/>
    <cellStyle name="Normal 3 3 4 7 2 14 2" xfId="30748" xr:uid="{00000000-0005-0000-0000-00009A580000}"/>
    <cellStyle name="Normal 3 3 4 7 2 15" xfId="30743" xr:uid="{00000000-0005-0000-0000-00009B580000}"/>
    <cellStyle name="Normal 3 3 4 7 2 2" xfId="13237" xr:uid="{00000000-0005-0000-0000-00009C580000}"/>
    <cellStyle name="Normal 3 3 4 7 2 2 2" xfId="30749" xr:uid="{00000000-0005-0000-0000-00009D580000}"/>
    <cellStyle name="Normal 3 3 4 7 2 3" xfId="13238" xr:uid="{00000000-0005-0000-0000-00009E580000}"/>
    <cellStyle name="Normal 3 3 4 7 2 3 2" xfId="30750" xr:uid="{00000000-0005-0000-0000-00009F580000}"/>
    <cellStyle name="Normal 3 3 4 7 2 4" xfId="13239" xr:uid="{00000000-0005-0000-0000-0000A0580000}"/>
    <cellStyle name="Normal 3 3 4 7 2 4 2" xfId="30751" xr:uid="{00000000-0005-0000-0000-0000A1580000}"/>
    <cellStyle name="Normal 3 3 4 7 2 5" xfId="13240" xr:uid="{00000000-0005-0000-0000-0000A2580000}"/>
    <cellStyle name="Normal 3 3 4 7 2 5 2" xfId="30752" xr:uid="{00000000-0005-0000-0000-0000A3580000}"/>
    <cellStyle name="Normal 3 3 4 7 2 6" xfId="13241" xr:uid="{00000000-0005-0000-0000-0000A4580000}"/>
    <cellStyle name="Normal 3 3 4 7 2 6 2" xfId="30753" xr:uid="{00000000-0005-0000-0000-0000A5580000}"/>
    <cellStyle name="Normal 3 3 4 7 2 7" xfId="13242" xr:uid="{00000000-0005-0000-0000-0000A6580000}"/>
    <cellStyle name="Normal 3 3 4 7 2 7 2" xfId="30754" xr:uid="{00000000-0005-0000-0000-0000A7580000}"/>
    <cellStyle name="Normal 3 3 4 7 2 8" xfId="13243" xr:uid="{00000000-0005-0000-0000-0000A8580000}"/>
    <cellStyle name="Normal 3 3 4 7 2 8 2" xfId="30755" xr:uid="{00000000-0005-0000-0000-0000A9580000}"/>
    <cellStyle name="Normal 3 3 4 7 2 9" xfId="13244" xr:uid="{00000000-0005-0000-0000-0000AA580000}"/>
    <cellStyle name="Normal 3 3 4 7 2 9 2" xfId="30756" xr:uid="{00000000-0005-0000-0000-0000AB580000}"/>
    <cellStyle name="Normal 3 3 4 7 3" xfId="13245" xr:uid="{00000000-0005-0000-0000-0000AC580000}"/>
    <cellStyle name="Normal 3 3 4 7 3 2" xfId="30757" xr:uid="{00000000-0005-0000-0000-0000AD580000}"/>
    <cellStyle name="Normal 3 3 4 7 4" xfId="13246" xr:uid="{00000000-0005-0000-0000-0000AE580000}"/>
    <cellStyle name="Normal 3 3 4 7 4 2" xfId="30758" xr:uid="{00000000-0005-0000-0000-0000AF580000}"/>
    <cellStyle name="Normal 3 3 4 7 5" xfId="13247" xr:uid="{00000000-0005-0000-0000-0000B0580000}"/>
    <cellStyle name="Normal 3 3 4 7 5 2" xfId="30759" xr:uid="{00000000-0005-0000-0000-0000B1580000}"/>
    <cellStyle name="Normal 3 3 4 7 6" xfId="13248" xr:uid="{00000000-0005-0000-0000-0000B2580000}"/>
    <cellStyle name="Normal 3 3 4 7 6 2" xfId="30760" xr:uid="{00000000-0005-0000-0000-0000B3580000}"/>
    <cellStyle name="Normal 3 3 4 7 7" xfId="13249" xr:uid="{00000000-0005-0000-0000-0000B4580000}"/>
    <cellStyle name="Normal 3 3 4 7 7 2" xfId="30761" xr:uid="{00000000-0005-0000-0000-0000B5580000}"/>
    <cellStyle name="Normal 3 3 4 7 8" xfId="13250" xr:uid="{00000000-0005-0000-0000-0000B6580000}"/>
    <cellStyle name="Normal 3 3 4 7 8 2" xfId="30762" xr:uid="{00000000-0005-0000-0000-0000B7580000}"/>
    <cellStyle name="Normal 3 3 4 7 9" xfId="13251" xr:uid="{00000000-0005-0000-0000-0000B8580000}"/>
    <cellStyle name="Normal 3 3 4 7 9 2" xfId="30763" xr:uid="{00000000-0005-0000-0000-0000B9580000}"/>
    <cellStyle name="Normal 3 3 4 8" xfId="13252" xr:uid="{00000000-0005-0000-0000-0000BA580000}"/>
    <cellStyle name="Normal 3 3 4 8 10" xfId="13253" xr:uid="{00000000-0005-0000-0000-0000BB580000}"/>
    <cellStyle name="Normal 3 3 4 8 10 2" xfId="30765" xr:uid="{00000000-0005-0000-0000-0000BC580000}"/>
    <cellStyle name="Normal 3 3 4 8 11" xfId="13254" xr:uid="{00000000-0005-0000-0000-0000BD580000}"/>
    <cellStyle name="Normal 3 3 4 8 11 2" xfId="30766" xr:uid="{00000000-0005-0000-0000-0000BE580000}"/>
    <cellStyle name="Normal 3 3 4 8 12" xfId="13255" xr:uid="{00000000-0005-0000-0000-0000BF580000}"/>
    <cellStyle name="Normal 3 3 4 8 12 2" xfId="30767" xr:uid="{00000000-0005-0000-0000-0000C0580000}"/>
    <cellStyle name="Normal 3 3 4 8 13" xfId="13256" xr:uid="{00000000-0005-0000-0000-0000C1580000}"/>
    <cellStyle name="Normal 3 3 4 8 13 2" xfId="30768" xr:uid="{00000000-0005-0000-0000-0000C2580000}"/>
    <cellStyle name="Normal 3 3 4 8 14" xfId="13257" xr:uid="{00000000-0005-0000-0000-0000C3580000}"/>
    <cellStyle name="Normal 3 3 4 8 14 2" xfId="30769" xr:uid="{00000000-0005-0000-0000-0000C4580000}"/>
    <cellStyle name="Normal 3 3 4 8 15" xfId="13258" xr:uid="{00000000-0005-0000-0000-0000C5580000}"/>
    <cellStyle name="Normal 3 3 4 8 15 2" xfId="30770" xr:uid="{00000000-0005-0000-0000-0000C6580000}"/>
    <cellStyle name="Normal 3 3 4 8 16" xfId="30764" xr:uid="{00000000-0005-0000-0000-0000C7580000}"/>
    <cellStyle name="Normal 3 3 4 8 2" xfId="13259" xr:uid="{00000000-0005-0000-0000-0000C8580000}"/>
    <cellStyle name="Normal 3 3 4 8 2 10" xfId="13260" xr:uid="{00000000-0005-0000-0000-0000C9580000}"/>
    <cellStyle name="Normal 3 3 4 8 2 10 2" xfId="30772" xr:uid="{00000000-0005-0000-0000-0000CA580000}"/>
    <cellStyle name="Normal 3 3 4 8 2 11" xfId="13261" xr:uid="{00000000-0005-0000-0000-0000CB580000}"/>
    <cellStyle name="Normal 3 3 4 8 2 11 2" xfId="30773" xr:uid="{00000000-0005-0000-0000-0000CC580000}"/>
    <cellStyle name="Normal 3 3 4 8 2 12" xfId="13262" xr:uid="{00000000-0005-0000-0000-0000CD580000}"/>
    <cellStyle name="Normal 3 3 4 8 2 12 2" xfId="30774" xr:uid="{00000000-0005-0000-0000-0000CE580000}"/>
    <cellStyle name="Normal 3 3 4 8 2 13" xfId="13263" xr:uid="{00000000-0005-0000-0000-0000CF580000}"/>
    <cellStyle name="Normal 3 3 4 8 2 13 2" xfId="30775" xr:uid="{00000000-0005-0000-0000-0000D0580000}"/>
    <cellStyle name="Normal 3 3 4 8 2 14" xfId="13264" xr:uid="{00000000-0005-0000-0000-0000D1580000}"/>
    <cellStyle name="Normal 3 3 4 8 2 14 2" xfId="30776" xr:uid="{00000000-0005-0000-0000-0000D2580000}"/>
    <cellStyle name="Normal 3 3 4 8 2 15" xfId="30771" xr:uid="{00000000-0005-0000-0000-0000D3580000}"/>
    <cellStyle name="Normal 3 3 4 8 2 2" xfId="13265" xr:uid="{00000000-0005-0000-0000-0000D4580000}"/>
    <cellStyle name="Normal 3 3 4 8 2 2 2" xfId="30777" xr:uid="{00000000-0005-0000-0000-0000D5580000}"/>
    <cellStyle name="Normal 3 3 4 8 2 3" xfId="13266" xr:uid="{00000000-0005-0000-0000-0000D6580000}"/>
    <cellStyle name="Normal 3 3 4 8 2 3 2" xfId="30778" xr:uid="{00000000-0005-0000-0000-0000D7580000}"/>
    <cellStyle name="Normal 3 3 4 8 2 4" xfId="13267" xr:uid="{00000000-0005-0000-0000-0000D8580000}"/>
    <cellStyle name="Normal 3 3 4 8 2 4 2" xfId="30779" xr:uid="{00000000-0005-0000-0000-0000D9580000}"/>
    <cellStyle name="Normal 3 3 4 8 2 5" xfId="13268" xr:uid="{00000000-0005-0000-0000-0000DA580000}"/>
    <cellStyle name="Normal 3 3 4 8 2 5 2" xfId="30780" xr:uid="{00000000-0005-0000-0000-0000DB580000}"/>
    <cellStyle name="Normal 3 3 4 8 2 6" xfId="13269" xr:uid="{00000000-0005-0000-0000-0000DC580000}"/>
    <cellStyle name="Normal 3 3 4 8 2 6 2" xfId="30781" xr:uid="{00000000-0005-0000-0000-0000DD580000}"/>
    <cellStyle name="Normal 3 3 4 8 2 7" xfId="13270" xr:uid="{00000000-0005-0000-0000-0000DE580000}"/>
    <cellStyle name="Normal 3 3 4 8 2 7 2" xfId="30782" xr:uid="{00000000-0005-0000-0000-0000DF580000}"/>
    <cellStyle name="Normal 3 3 4 8 2 8" xfId="13271" xr:uid="{00000000-0005-0000-0000-0000E0580000}"/>
    <cellStyle name="Normal 3 3 4 8 2 8 2" xfId="30783" xr:uid="{00000000-0005-0000-0000-0000E1580000}"/>
    <cellStyle name="Normal 3 3 4 8 2 9" xfId="13272" xr:uid="{00000000-0005-0000-0000-0000E2580000}"/>
    <cellStyle name="Normal 3 3 4 8 2 9 2" xfId="30784" xr:uid="{00000000-0005-0000-0000-0000E3580000}"/>
    <cellStyle name="Normal 3 3 4 8 3" xfId="13273" xr:uid="{00000000-0005-0000-0000-0000E4580000}"/>
    <cellStyle name="Normal 3 3 4 8 3 2" xfId="30785" xr:uid="{00000000-0005-0000-0000-0000E5580000}"/>
    <cellStyle name="Normal 3 3 4 8 4" xfId="13274" xr:uid="{00000000-0005-0000-0000-0000E6580000}"/>
    <cellStyle name="Normal 3 3 4 8 4 2" xfId="30786" xr:uid="{00000000-0005-0000-0000-0000E7580000}"/>
    <cellStyle name="Normal 3 3 4 8 5" xfId="13275" xr:uid="{00000000-0005-0000-0000-0000E8580000}"/>
    <cellStyle name="Normal 3 3 4 8 5 2" xfId="30787" xr:uid="{00000000-0005-0000-0000-0000E9580000}"/>
    <cellStyle name="Normal 3 3 4 8 6" xfId="13276" xr:uid="{00000000-0005-0000-0000-0000EA580000}"/>
    <cellStyle name="Normal 3 3 4 8 6 2" xfId="30788" xr:uid="{00000000-0005-0000-0000-0000EB580000}"/>
    <cellStyle name="Normal 3 3 4 8 7" xfId="13277" xr:uid="{00000000-0005-0000-0000-0000EC580000}"/>
    <cellStyle name="Normal 3 3 4 8 7 2" xfId="30789" xr:uid="{00000000-0005-0000-0000-0000ED580000}"/>
    <cellStyle name="Normal 3 3 4 8 8" xfId="13278" xr:uid="{00000000-0005-0000-0000-0000EE580000}"/>
    <cellStyle name="Normal 3 3 4 8 8 2" xfId="30790" xr:uid="{00000000-0005-0000-0000-0000EF580000}"/>
    <cellStyle name="Normal 3 3 4 8 9" xfId="13279" xr:uid="{00000000-0005-0000-0000-0000F0580000}"/>
    <cellStyle name="Normal 3 3 4 8 9 2" xfId="30791" xr:uid="{00000000-0005-0000-0000-0000F1580000}"/>
    <cellStyle name="Normal 3 3 4 9" xfId="13280" xr:uid="{00000000-0005-0000-0000-0000F2580000}"/>
    <cellStyle name="Normal 3 3 4 9 10" xfId="13281" xr:uid="{00000000-0005-0000-0000-0000F3580000}"/>
    <cellStyle name="Normal 3 3 4 9 10 2" xfId="30793" xr:uid="{00000000-0005-0000-0000-0000F4580000}"/>
    <cellStyle name="Normal 3 3 4 9 11" xfId="13282" xr:uid="{00000000-0005-0000-0000-0000F5580000}"/>
    <cellStyle name="Normal 3 3 4 9 11 2" xfId="30794" xr:uid="{00000000-0005-0000-0000-0000F6580000}"/>
    <cellStyle name="Normal 3 3 4 9 12" xfId="13283" xr:uid="{00000000-0005-0000-0000-0000F7580000}"/>
    <cellStyle name="Normal 3 3 4 9 12 2" xfId="30795" xr:uid="{00000000-0005-0000-0000-0000F8580000}"/>
    <cellStyle name="Normal 3 3 4 9 13" xfId="13284" xr:uid="{00000000-0005-0000-0000-0000F9580000}"/>
    <cellStyle name="Normal 3 3 4 9 13 2" xfId="30796" xr:uid="{00000000-0005-0000-0000-0000FA580000}"/>
    <cellStyle name="Normal 3 3 4 9 14" xfId="13285" xr:uid="{00000000-0005-0000-0000-0000FB580000}"/>
    <cellStyle name="Normal 3 3 4 9 14 2" xfId="30797" xr:uid="{00000000-0005-0000-0000-0000FC580000}"/>
    <cellStyle name="Normal 3 3 4 9 15" xfId="30792" xr:uid="{00000000-0005-0000-0000-0000FD580000}"/>
    <cellStyle name="Normal 3 3 4 9 2" xfId="13286" xr:uid="{00000000-0005-0000-0000-0000FE580000}"/>
    <cellStyle name="Normal 3 3 4 9 2 2" xfId="30798" xr:uid="{00000000-0005-0000-0000-0000FF580000}"/>
    <cellStyle name="Normal 3 3 4 9 3" xfId="13287" xr:uid="{00000000-0005-0000-0000-000000590000}"/>
    <cellStyle name="Normal 3 3 4 9 3 2" xfId="30799" xr:uid="{00000000-0005-0000-0000-000001590000}"/>
    <cellStyle name="Normal 3 3 4 9 4" xfId="13288" xr:uid="{00000000-0005-0000-0000-000002590000}"/>
    <cellStyle name="Normal 3 3 4 9 4 2" xfId="30800" xr:uid="{00000000-0005-0000-0000-000003590000}"/>
    <cellStyle name="Normal 3 3 4 9 5" xfId="13289" xr:uid="{00000000-0005-0000-0000-000004590000}"/>
    <cellStyle name="Normal 3 3 4 9 5 2" xfId="30801" xr:uid="{00000000-0005-0000-0000-000005590000}"/>
    <cellStyle name="Normal 3 3 4 9 6" xfId="13290" xr:uid="{00000000-0005-0000-0000-000006590000}"/>
    <cellStyle name="Normal 3 3 4 9 6 2" xfId="30802" xr:uid="{00000000-0005-0000-0000-000007590000}"/>
    <cellStyle name="Normal 3 3 4 9 7" xfId="13291" xr:uid="{00000000-0005-0000-0000-000008590000}"/>
    <cellStyle name="Normal 3 3 4 9 7 2" xfId="30803" xr:uid="{00000000-0005-0000-0000-000009590000}"/>
    <cellStyle name="Normal 3 3 4 9 8" xfId="13292" xr:uid="{00000000-0005-0000-0000-00000A590000}"/>
    <cellStyle name="Normal 3 3 4 9 8 2" xfId="30804" xr:uid="{00000000-0005-0000-0000-00000B590000}"/>
    <cellStyle name="Normal 3 3 4 9 9" xfId="13293" xr:uid="{00000000-0005-0000-0000-00000C590000}"/>
    <cellStyle name="Normal 3 3 4 9 9 2" xfId="30805" xr:uid="{00000000-0005-0000-0000-00000D590000}"/>
    <cellStyle name="Normal 3 3 5" xfId="13294" xr:uid="{00000000-0005-0000-0000-00000E590000}"/>
    <cellStyle name="Normal 3 3 5 10" xfId="13295" xr:uid="{00000000-0005-0000-0000-00000F590000}"/>
    <cellStyle name="Normal 3 3 5 10 10" xfId="13296" xr:uid="{00000000-0005-0000-0000-000010590000}"/>
    <cellStyle name="Normal 3 3 5 10 10 2" xfId="30808" xr:uid="{00000000-0005-0000-0000-000011590000}"/>
    <cellStyle name="Normal 3 3 5 10 11" xfId="13297" xr:uid="{00000000-0005-0000-0000-000012590000}"/>
    <cellStyle name="Normal 3 3 5 10 11 2" xfId="30809" xr:uid="{00000000-0005-0000-0000-000013590000}"/>
    <cellStyle name="Normal 3 3 5 10 12" xfId="13298" xr:uid="{00000000-0005-0000-0000-000014590000}"/>
    <cellStyle name="Normal 3 3 5 10 12 2" xfId="30810" xr:uid="{00000000-0005-0000-0000-000015590000}"/>
    <cellStyle name="Normal 3 3 5 10 13" xfId="13299" xr:uid="{00000000-0005-0000-0000-000016590000}"/>
    <cellStyle name="Normal 3 3 5 10 13 2" xfId="30811" xr:uid="{00000000-0005-0000-0000-000017590000}"/>
    <cellStyle name="Normal 3 3 5 10 14" xfId="13300" xr:uid="{00000000-0005-0000-0000-000018590000}"/>
    <cellStyle name="Normal 3 3 5 10 14 2" xfId="30812" xr:uid="{00000000-0005-0000-0000-000019590000}"/>
    <cellStyle name="Normal 3 3 5 10 15" xfId="30807" xr:uid="{00000000-0005-0000-0000-00001A590000}"/>
    <cellStyle name="Normal 3 3 5 10 2" xfId="13301" xr:uid="{00000000-0005-0000-0000-00001B590000}"/>
    <cellStyle name="Normal 3 3 5 10 2 2" xfId="30813" xr:uid="{00000000-0005-0000-0000-00001C590000}"/>
    <cellStyle name="Normal 3 3 5 10 3" xfId="13302" xr:uid="{00000000-0005-0000-0000-00001D590000}"/>
    <cellStyle name="Normal 3 3 5 10 3 2" xfId="30814" xr:uid="{00000000-0005-0000-0000-00001E590000}"/>
    <cellStyle name="Normal 3 3 5 10 4" xfId="13303" xr:uid="{00000000-0005-0000-0000-00001F590000}"/>
    <cellStyle name="Normal 3 3 5 10 4 2" xfId="30815" xr:uid="{00000000-0005-0000-0000-000020590000}"/>
    <cellStyle name="Normal 3 3 5 10 5" xfId="13304" xr:uid="{00000000-0005-0000-0000-000021590000}"/>
    <cellStyle name="Normal 3 3 5 10 5 2" xfId="30816" xr:uid="{00000000-0005-0000-0000-000022590000}"/>
    <cellStyle name="Normal 3 3 5 10 6" xfId="13305" xr:uid="{00000000-0005-0000-0000-000023590000}"/>
    <cellStyle name="Normal 3 3 5 10 6 2" xfId="30817" xr:uid="{00000000-0005-0000-0000-000024590000}"/>
    <cellStyle name="Normal 3 3 5 10 7" xfId="13306" xr:uid="{00000000-0005-0000-0000-000025590000}"/>
    <cellStyle name="Normal 3 3 5 10 7 2" xfId="30818" xr:uid="{00000000-0005-0000-0000-000026590000}"/>
    <cellStyle name="Normal 3 3 5 10 8" xfId="13307" xr:uid="{00000000-0005-0000-0000-000027590000}"/>
    <cellStyle name="Normal 3 3 5 10 8 2" xfId="30819" xr:uid="{00000000-0005-0000-0000-000028590000}"/>
    <cellStyle name="Normal 3 3 5 10 9" xfId="13308" xr:uid="{00000000-0005-0000-0000-000029590000}"/>
    <cellStyle name="Normal 3 3 5 10 9 2" xfId="30820" xr:uid="{00000000-0005-0000-0000-00002A590000}"/>
    <cellStyle name="Normal 3 3 5 11" xfId="13309" xr:uid="{00000000-0005-0000-0000-00002B590000}"/>
    <cellStyle name="Normal 3 3 5 11 10" xfId="13310" xr:uid="{00000000-0005-0000-0000-00002C590000}"/>
    <cellStyle name="Normal 3 3 5 11 10 2" xfId="30822" xr:uid="{00000000-0005-0000-0000-00002D590000}"/>
    <cellStyle name="Normal 3 3 5 11 11" xfId="13311" xr:uid="{00000000-0005-0000-0000-00002E590000}"/>
    <cellStyle name="Normal 3 3 5 11 11 2" xfId="30823" xr:uid="{00000000-0005-0000-0000-00002F590000}"/>
    <cellStyle name="Normal 3 3 5 11 12" xfId="13312" xr:uid="{00000000-0005-0000-0000-000030590000}"/>
    <cellStyle name="Normal 3 3 5 11 12 2" xfId="30824" xr:uid="{00000000-0005-0000-0000-000031590000}"/>
    <cellStyle name="Normal 3 3 5 11 13" xfId="13313" xr:uid="{00000000-0005-0000-0000-000032590000}"/>
    <cellStyle name="Normal 3 3 5 11 13 2" xfId="30825" xr:uid="{00000000-0005-0000-0000-000033590000}"/>
    <cellStyle name="Normal 3 3 5 11 14" xfId="13314" xr:uid="{00000000-0005-0000-0000-000034590000}"/>
    <cellStyle name="Normal 3 3 5 11 14 2" xfId="30826" xr:uid="{00000000-0005-0000-0000-000035590000}"/>
    <cellStyle name="Normal 3 3 5 11 15" xfId="30821" xr:uid="{00000000-0005-0000-0000-000036590000}"/>
    <cellStyle name="Normal 3 3 5 11 2" xfId="13315" xr:uid="{00000000-0005-0000-0000-000037590000}"/>
    <cellStyle name="Normal 3 3 5 11 2 2" xfId="30827" xr:uid="{00000000-0005-0000-0000-000038590000}"/>
    <cellStyle name="Normal 3 3 5 11 3" xfId="13316" xr:uid="{00000000-0005-0000-0000-000039590000}"/>
    <cellStyle name="Normal 3 3 5 11 3 2" xfId="30828" xr:uid="{00000000-0005-0000-0000-00003A590000}"/>
    <cellStyle name="Normal 3 3 5 11 4" xfId="13317" xr:uid="{00000000-0005-0000-0000-00003B590000}"/>
    <cellStyle name="Normal 3 3 5 11 4 2" xfId="30829" xr:uid="{00000000-0005-0000-0000-00003C590000}"/>
    <cellStyle name="Normal 3 3 5 11 5" xfId="13318" xr:uid="{00000000-0005-0000-0000-00003D590000}"/>
    <cellStyle name="Normal 3 3 5 11 5 2" xfId="30830" xr:uid="{00000000-0005-0000-0000-00003E590000}"/>
    <cellStyle name="Normal 3 3 5 11 6" xfId="13319" xr:uid="{00000000-0005-0000-0000-00003F590000}"/>
    <cellStyle name="Normal 3 3 5 11 6 2" xfId="30831" xr:uid="{00000000-0005-0000-0000-000040590000}"/>
    <cellStyle name="Normal 3 3 5 11 7" xfId="13320" xr:uid="{00000000-0005-0000-0000-000041590000}"/>
    <cellStyle name="Normal 3 3 5 11 7 2" xfId="30832" xr:uid="{00000000-0005-0000-0000-000042590000}"/>
    <cellStyle name="Normal 3 3 5 11 8" xfId="13321" xr:uid="{00000000-0005-0000-0000-000043590000}"/>
    <cellStyle name="Normal 3 3 5 11 8 2" xfId="30833" xr:uid="{00000000-0005-0000-0000-000044590000}"/>
    <cellStyle name="Normal 3 3 5 11 9" xfId="13322" xr:uid="{00000000-0005-0000-0000-000045590000}"/>
    <cellStyle name="Normal 3 3 5 11 9 2" xfId="30834" xr:uid="{00000000-0005-0000-0000-000046590000}"/>
    <cellStyle name="Normal 3 3 5 12" xfId="13323" xr:uid="{00000000-0005-0000-0000-000047590000}"/>
    <cellStyle name="Normal 3 3 5 12 10" xfId="13324" xr:uid="{00000000-0005-0000-0000-000048590000}"/>
    <cellStyle name="Normal 3 3 5 12 10 2" xfId="30836" xr:uid="{00000000-0005-0000-0000-000049590000}"/>
    <cellStyle name="Normal 3 3 5 12 11" xfId="13325" xr:uid="{00000000-0005-0000-0000-00004A590000}"/>
    <cellStyle name="Normal 3 3 5 12 11 2" xfId="30837" xr:uid="{00000000-0005-0000-0000-00004B590000}"/>
    <cellStyle name="Normal 3 3 5 12 12" xfId="13326" xr:uid="{00000000-0005-0000-0000-00004C590000}"/>
    <cellStyle name="Normal 3 3 5 12 12 2" xfId="30838" xr:uid="{00000000-0005-0000-0000-00004D590000}"/>
    <cellStyle name="Normal 3 3 5 12 13" xfId="13327" xr:uid="{00000000-0005-0000-0000-00004E590000}"/>
    <cellStyle name="Normal 3 3 5 12 13 2" xfId="30839" xr:uid="{00000000-0005-0000-0000-00004F590000}"/>
    <cellStyle name="Normal 3 3 5 12 14" xfId="13328" xr:uid="{00000000-0005-0000-0000-000050590000}"/>
    <cellStyle name="Normal 3 3 5 12 14 2" xfId="30840" xr:uid="{00000000-0005-0000-0000-000051590000}"/>
    <cellStyle name="Normal 3 3 5 12 15" xfId="30835" xr:uid="{00000000-0005-0000-0000-000052590000}"/>
    <cellStyle name="Normal 3 3 5 12 2" xfId="13329" xr:uid="{00000000-0005-0000-0000-000053590000}"/>
    <cellStyle name="Normal 3 3 5 12 2 2" xfId="30841" xr:uid="{00000000-0005-0000-0000-000054590000}"/>
    <cellStyle name="Normal 3 3 5 12 3" xfId="13330" xr:uid="{00000000-0005-0000-0000-000055590000}"/>
    <cellStyle name="Normal 3 3 5 12 3 2" xfId="30842" xr:uid="{00000000-0005-0000-0000-000056590000}"/>
    <cellStyle name="Normal 3 3 5 12 4" xfId="13331" xr:uid="{00000000-0005-0000-0000-000057590000}"/>
    <cellStyle name="Normal 3 3 5 12 4 2" xfId="30843" xr:uid="{00000000-0005-0000-0000-000058590000}"/>
    <cellStyle name="Normal 3 3 5 12 5" xfId="13332" xr:uid="{00000000-0005-0000-0000-000059590000}"/>
    <cellStyle name="Normal 3 3 5 12 5 2" xfId="30844" xr:uid="{00000000-0005-0000-0000-00005A590000}"/>
    <cellStyle name="Normal 3 3 5 12 6" xfId="13333" xr:uid="{00000000-0005-0000-0000-00005B590000}"/>
    <cellStyle name="Normal 3 3 5 12 6 2" xfId="30845" xr:uid="{00000000-0005-0000-0000-00005C590000}"/>
    <cellStyle name="Normal 3 3 5 12 7" xfId="13334" xr:uid="{00000000-0005-0000-0000-00005D590000}"/>
    <cellStyle name="Normal 3 3 5 12 7 2" xfId="30846" xr:uid="{00000000-0005-0000-0000-00005E590000}"/>
    <cellStyle name="Normal 3 3 5 12 8" xfId="13335" xr:uid="{00000000-0005-0000-0000-00005F590000}"/>
    <cellStyle name="Normal 3 3 5 12 8 2" xfId="30847" xr:uid="{00000000-0005-0000-0000-000060590000}"/>
    <cellStyle name="Normal 3 3 5 12 9" xfId="13336" xr:uid="{00000000-0005-0000-0000-000061590000}"/>
    <cellStyle name="Normal 3 3 5 12 9 2" xfId="30848" xr:uid="{00000000-0005-0000-0000-000062590000}"/>
    <cellStyle name="Normal 3 3 5 13" xfId="13337" xr:uid="{00000000-0005-0000-0000-000063590000}"/>
    <cellStyle name="Normal 3 3 5 13 10" xfId="13338" xr:uid="{00000000-0005-0000-0000-000064590000}"/>
    <cellStyle name="Normal 3 3 5 13 10 2" xfId="30850" xr:uid="{00000000-0005-0000-0000-000065590000}"/>
    <cellStyle name="Normal 3 3 5 13 11" xfId="13339" xr:uid="{00000000-0005-0000-0000-000066590000}"/>
    <cellStyle name="Normal 3 3 5 13 11 2" xfId="30851" xr:uid="{00000000-0005-0000-0000-000067590000}"/>
    <cellStyle name="Normal 3 3 5 13 12" xfId="13340" xr:uid="{00000000-0005-0000-0000-000068590000}"/>
    <cellStyle name="Normal 3 3 5 13 12 2" xfId="30852" xr:uid="{00000000-0005-0000-0000-000069590000}"/>
    <cellStyle name="Normal 3 3 5 13 13" xfId="13341" xr:uid="{00000000-0005-0000-0000-00006A590000}"/>
    <cellStyle name="Normal 3 3 5 13 13 2" xfId="30853" xr:uid="{00000000-0005-0000-0000-00006B590000}"/>
    <cellStyle name="Normal 3 3 5 13 14" xfId="13342" xr:uid="{00000000-0005-0000-0000-00006C590000}"/>
    <cellStyle name="Normal 3 3 5 13 14 2" xfId="30854" xr:uid="{00000000-0005-0000-0000-00006D590000}"/>
    <cellStyle name="Normal 3 3 5 13 15" xfId="30849" xr:uid="{00000000-0005-0000-0000-00006E590000}"/>
    <cellStyle name="Normal 3 3 5 13 2" xfId="13343" xr:uid="{00000000-0005-0000-0000-00006F590000}"/>
    <cellStyle name="Normal 3 3 5 13 2 2" xfId="30855" xr:uid="{00000000-0005-0000-0000-000070590000}"/>
    <cellStyle name="Normal 3 3 5 13 3" xfId="13344" xr:uid="{00000000-0005-0000-0000-000071590000}"/>
    <cellStyle name="Normal 3 3 5 13 3 2" xfId="30856" xr:uid="{00000000-0005-0000-0000-000072590000}"/>
    <cellStyle name="Normal 3 3 5 13 4" xfId="13345" xr:uid="{00000000-0005-0000-0000-000073590000}"/>
    <cellStyle name="Normal 3 3 5 13 4 2" xfId="30857" xr:uid="{00000000-0005-0000-0000-000074590000}"/>
    <cellStyle name="Normal 3 3 5 13 5" xfId="13346" xr:uid="{00000000-0005-0000-0000-000075590000}"/>
    <cellStyle name="Normal 3 3 5 13 5 2" xfId="30858" xr:uid="{00000000-0005-0000-0000-000076590000}"/>
    <cellStyle name="Normal 3 3 5 13 6" xfId="13347" xr:uid="{00000000-0005-0000-0000-000077590000}"/>
    <cellStyle name="Normal 3 3 5 13 6 2" xfId="30859" xr:uid="{00000000-0005-0000-0000-000078590000}"/>
    <cellStyle name="Normal 3 3 5 13 7" xfId="13348" xr:uid="{00000000-0005-0000-0000-000079590000}"/>
    <cellStyle name="Normal 3 3 5 13 7 2" xfId="30860" xr:uid="{00000000-0005-0000-0000-00007A590000}"/>
    <cellStyle name="Normal 3 3 5 13 8" xfId="13349" xr:uid="{00000000-0005-0000-0000-00007B590000}"/>
    <cellStyle name="Normal 3 3 5 13 8 2" xfId="30861" xr:uid="{00000000-0005-0000-0000-00007C590000}"/>
    <cellStyle name="Normal 3 3 5 13 9" xfId="13350" xr:uid="{00000000-0005-0000-0000-00007D590000}"/>
    <cellStyle name="Normal 3 3 5 13 9 2" xfId="30862" xr:uid="{00000000-0005-0000-0000-00007E590000}"/>
    <cellStyle name="Normal 3 3 5 14" xfId="13351" xr:uid="{00000000-0005-0000-0000-00007F590000}"/>
    <cellStyle name="Normal 3 3 5 14 10" xfId="13352" xr:uid="{00000000-0005-0000-0000-000080590000}"/>
    <cellStyle name="Normal 3 3 5 14 10 2" xfId="30864" xr:uid="{00000000-0005-0000-0000-000081590000}"/>
    <cellStyle name="Normal 3 3 5 14 11" xfId="13353" xr:uid="{00000000-0005-0000-0000-000082590000}"/>
    <cellStyle name="Normal 3 3 5 14 11 2" xfId="30865" xr:uid="{00000000-0005-0000-0000-000083590000}"/>
    <cellStyle name="Normal 3 3 5 14 12" xfId="13354" xr:uid="{00000000-0005-0000-0000-000084590000}"/>
    <cellStyle name="Normal 3 3 5 14 12 2" xfId="30866" xr:uid="{00000000-0005-0000-0000-000085590000}"/>
    <cellStyle name="Normal 3 3 5 14 13" xfId="13355" xr:uid="{00000000-0005-0000-0000-000086590000}"/>
    <cellStyle name="Normal 3 3 5 14 13 2" xfId="30867" xr:uid="{00000000-0005-0000-0000-000087590000}"/>
    <cellStyle name="Normal 3 3 5 14 14" xfId="13356" xr:uid="{00000000-0005-0000-0000-000088590000}"/>
    <cellStyle name="Normal 3 3 5 14 14 2" xfId="30868" xr:uid="{00000000-0005-0000-0000-000089590000}"/>
    <cellStyle name="Normal 3 3 5 14 15" xfId="30863" xr:uid="{00000000-0005-0000-0000-00008A590000}"/>
    <cellStyle name="Normal 3 3 5 14 2" xfId="13357" xr:uid="{00000000-0005-0000-0000-00008B590000}"/>
    <cellStyle name="Normal 3 3 5 14 2 2" xfId="30869" xr:uid="{00000000-0005-0000-0000-00008C590000}"/>
    <cellStyle name="Normal 3 3 5 14 3" xfId="13358" xr:uid="{00000000-0005-0000-0000-00008D590000}"/>
    <cellStyle name="Normal 3 3 5 14 3 2" xfId="30870" xr:uid="{00000000-0005-0000-0000-00008E590000}"/>
    <cellStyle name="Normal 3 3 5 14 4" xfId="13359" xr:uid="{00000000-0005-0000-0000-00008F590000}"/>
    <cellStyle name="Normal 3 3 5 14 4 2" xfId="30871" xr:uid="{00000000-0005-0000-0000-000090590000}"/>
    <cellStyle name="Normal 3 3 5 14 5" xfId="13360" xr:uid="{00000000-0005-0000-0000-000091590000}"/>
    <cellStyle name="Normal 3 3 5 14 5 2" xfId="30872" xr:uid="{00000000-0005-0000-0000-000092590000}"/>
    <cellStyle name="Normal 3 3 5 14 6" xfId="13361" xr:uid="{00000000-0005-0000-0000-000093590000}"/>
    <cellStyle name="Normal 3 3 5 14 6 2" xfId="30873" xr:uid="{00000000-0005-0000-0000-000094590000}"/>
    <cellStyle name="Normal 3 3 5 14 7" xfId="13362" xr:uid="{00000000-0005-0000-0000-000095590000}"/>
    <cellStyle name="Normal 3 3 5 14 7 2" xfId="30874" xr:uid="{00000000-0005-0000-0000-000096590000}"/>
    <cellStyle name="Normal 3 3 5 14 8" xfId="13363" xr:uid="{00000000-0005-0000-0000-000097590000}"/>
    <cellStyle name="Normal 3 3 5 14 8 2" xfId="30875" xr:uid="{00000000-0005-0000-0000-000098590000}"/>
    <cellStyle name="Normal 3 3 5 14 9" xfId="13364" xr:uid="{00000000-0005-0000-0000-000099590000}"/>
    <cellStyle name="Normal 3 3 5 14 9 2" xfId="30876" xr:uid="{00000000-0005-0000-0000-00009A590000}"/>
    <cellStyle name="Normal 3 3 5 15" xfId="13365" xr:uid="{00000000-0005-0000-0000-00009B590000}"/>
    <cellStyle name="Normal 3 3 5 15 2" xfId="30877" xr:uid="{00000000-0005-0000-0000-00009C590000}"/>
    <cellStyle name="Normal 3 3 5 16" xfId="13366" xr:uid="{00000000-0005-0000-0000-00009D590000}"/>
    <cellStyle name="Normal 3 3 5 16 2" xfId="30878" xr:uid="{00000000-0005-0000-0000-00009E590000}"/>
    <cellStyle name="Normal 3 3 5 17" xfId="13367" xr:uid="{00000000-0005-0000-0000-00009F590000}"/>
    <cellStyle name="Normal 3 3 5 17 2" xfId="30879" xr:uid="{00000000-0005-0000-0000-0000A0590000}"/>
    <cellStyle name="Normal 3 3 5 18" xfId="13368" xr:uid="{00000000-0005-0000-0000-0000A1590000}"/>
    <cellStyle name="Normal 3 3 5 18 2" xfId="30880" xr:uid="{00000000-0005-0000-0000-0000A2590000}"/>
    <cellStyle name="Normal 3 3 5 19" xfId="13369" xr:uid="{00000000-0005-0000-0000-0000A3590000}"/>
    <cellStyle name="Normal 3 3 5 19 2" xfId="30881" xr:uid="{00000000-0005-0000-0000-0000A4590000}"/>
    <cellStyle name="Normal 3 3 5 2" xfId="13370" xr:uid="{00000000-0005-0000-0000-0000A5590000}"/>
    <cellStyle name="Normal 3 3 5 20" xfId="13371" xr:uid="{00000000-0005-0000-0000-0000A6590000}"/>
    <cellStyle name="Normal 3 3 5 20 2" xfId="30882" xr:uid="{00000000-0005-0000-0000-0000A7590000}"/>
    <cellStyle name="Normal 3 3 5 21" xfId="13372" xr:uid="{00000000-0005-0000-0000-0000A8590000}"/>
    <cellStyle name="Normal 3 3 5 21 2" xfId="30883" xr:uid="{00000000-0005-0000-0000-0000A9590000}"/>
    <cellStyle name="Normal 3 3 5 22" xfId="13373" xr:uid="{00000000-0005-0000-0000-0000AA590000}"/>
    <cellStyle name="Normal 3 3 5 22 2" xfId="30884" xr:uid="{00000000-0005-0000-0000-0000AB590000}"/>
    <cellStyle name="Normal 3 3 5 23" xfId="13374" xr:uid="{00000000-0005-0000-0000-0000AC590000}"/>
    <cellStyle name="Normal 3 3 5 23 2" xfId="30885" xr:uid="{00000000-0005-0000-0000-0000AD590000}"/>
    <cellStyle name="Normal 3 3 5 24" xfId="13375" xr:uid="{00000000-0005-0000-0000-0000AE590000}"/>
    <cellStyle name="Normal 3 3 5 24 2" xfId="30886" xr:uid="{00000000-0005-0000-0000-0000AF590000}"/>
    <cellStyle name="Normal 3 3 5 25" xfId="13376" xr:uid="{00000000-0005-0000-0000-0000B0590000}"/>
    <cellStyle name="Normal 3 3 5 25 2" xfId="30887" xr:uid="{00000000-0005-0000-0000-0000B1590000}"/>
    <cellStyle name="Normal 3 3 5 26" xfId="13377" xr:uid="{00000000-0005-0000-0000-0000B2590000}"/>
    <cellStyle name="Normal 3 3 5 26 2" xfId="30888" xr:uid="{00000000-0005-0000-0000-0000B3590000}"/>
    <cellStyle name="Normal 3 3 5 27" xfId="13378" xr:uid="{00000000-0005-0000-0000-0000B4590000}"/>
    <cellStyle name="Normal 3 3 5 27 2" xfId="30889" xr:uid="{00000000-0005-0000-0000-0000B5590000}"/>
    <cellStyle name="Normal 3 3 5 28" xfId="30806" xr:uid="{00000000-0005-0000-0000-0000B6590000}"/>
    <cellStyle name="Normal 3 3 5 3" xfId="13379" xr:uid="{00000000-0005-0000-0000-0000B7590000}"/>
    <cellStyle name="Normal 3 3 5 4" xfId="13380" xr:uid="{00000000-0005-0000-0000-0000B8590000}"/>
    <cellStyle name="Normal 3 3 5 5" xfId="13381" xr:uid="{00000000-0005-0000-0000-0000B9590000}"/>
    <cellStyle name="Normal 3 3 5 6" xfId="13382" xr:uid="{00000000-0005-0000-0000-0000BA590000}"/>
    <cellStyle name="Normal 3 3 5 6 10" xfId="13383" xr:uid="{00000000-0005-0000-0000-0000BB590000}"/>
    <cellStyle name="Normal 3 3 5 6 10 2" xfId="30891" xr:uid="{00000000-0005-0000-0000-0000BC590000}"/>
    <cellStyle name="Normal 3 3 5 6 11" xfId="13384" xr:uid="{00000000-0005-0000-0000-0000BD590000}"/>
    <cellStyle name="Normal 3 3 5 6 11 2" xfId="30892" xr:uid="{00000000-0005-0000-0000-0000BE590000}"/>
    <cellStyle name="Normal 3 3 5 6 12" xfId="13385" xr:uid="{00000000-0005-0000-0000-0000BF590000}"/>
    <cellStyle name="Normal 3 3 5 6 12 2" xfId="30893" xr:uid="{00000000-0005-0000-0000-0000C0590000}"/>
    <cellStyle name="Normal 3 3 5 6 13" xfId="13386" xr:uid="{00000000-0005-0000-0000-0000C1590000}"/>
    <cellStyle name="Normal 3 3 5 6 13 2" xfId="30894" xr:uid="{00000000-0005-0000-0000-0000C2590000}"/>
    <cellStyle name="Normal 3 3 5 6 14" xfId="13387" xr:uid="{00000000-0005-0000-0000-0000C3590000}"/>
    <cellStyle name="Normal 3 3 5 6 14 2" xfId="30895" xr:uid="{00000000-0005-0000-0000-0000C4590000}"/>
    <cellStyle name="Normal 3 3 5 6 15" xfId="13388" xr:uid="{00000000-0005-0000-0000-0000C5590000}"/>
    <cellStyle name="Normal 3 3 5 6 15 2" xfId="30896" xr:uid="{00000000-0005-0000-0000-0000C6590000}"/>
    <cellStyle name="Normal 3 3 5 6 16" xfId="30890" xr:uid="{00000000-0005-0000-0000-0000C7590000}"/>
    <cellStyle name="Normal 3 3 5 6 2" xfId="13389" xr:uid="{00000000-0005-0000-0000-0000C8590000}"/>
    <cellStyle name="Normal 3 3 5 6 2 10" xfId="13390" xr:uid="{00000000-0005-0000-0000-0000C9590000}"/>
    <cellStyle name="Normal 3 3 5 6 2 10 2" xfId="30898" xr:uid="{00000000-0005-0000-0000-0000CA590000}"/>
    <cellStyle name="Normal 3 3 5 6 2 11" xfId="13391" xr:uid="{00000000-0005-0000-0000-0000CB590000}"/>
    <cellStyle name="Normal 3 3 5 6 2 11 2" xfId="30899" xr:uid="{00000000-0005-0000-0000-0000CC590000}"/>
    <cellStyle name="Normal 3 3 5 6 2 12" xfId="13392" xr:uid="{00000000-0005-0000-0000-0000CD590000}"/>
    <cellStyle name="Normal 3 3 5 6 2 12 2" xfId="30900" xr:uid="{00000000-0005-0000-0000-0000CE590000}"/>
    <cellStyle name="Normal 3 3 5 6 2 13" xfId="13393" xr:uid="{00000000-0005-0000-0000-0000CF590000}"/>
    <cellStyle name="Normal 3 3 5 6 2 13 2" xfId="30901" xr:uid="{00000000-0005-0000-0000-0000D0590000}"/>
    <cellStyle name="Normal 3 3 5 6 2 14" xfId="13394" xr:uid="{00000000-0005-0000-0000-0000D1590000}"/>
    <cellStyle name="Normal 3 3 5 6 2 14 2" xfId="30902" xr:uid="{00000000-0005-0000-0000-0000D2590000}"/>
    <cellStyle name="Normal 3 3 5 6 2 15" xfId="30897" xr:uid="{00000000-0005-0000-0000-0000D3590000}"/>
    <cellStyle name="Normal 3 3 5 6 2 2" xfId="13395" xr:uid="{00000000-0005-0000-0000-0000D4590000}"/>
    <cellStyle name="Normal 3 3 5 6 2 2 2" xfId="30903" xr:uid="{00000000-0005-0000-0000-0000D5590000}"/>
    <cellStyle name="Normal 3 3 5 6 2 3" xfId="13396" xr:uid="{00000000-0005-0000-0000-0000D6590000}"/>
    <cellStyle name="Normal 3 3 5 6 2 3 2" xfId="30904" xr:uid="{00000000-0005-0000-0000-0000D7590000}"/>
    <cellStyle name="Normal 3 3 5 6 2 4" xfId="13397" xr:uid="{00000000-0005-0000-0000-0000D8590000}"/>
    <cellStyle name="Normal 3 3 5 6 2 4 2" xfId="30905" xr:uid="{00000000-0005-0000-0000-0000D9590000}"/>
    <cellStyle name="Normal 3 3 5 6 2 5" xfId="13398" xr:uid="{00000000-0005-0000-0000-0000DA590000}"/>
    <cellStyle name="Normal 3 3 5 6 2 5 2" xfId="30906" xr:uid="{00000000-0005-0000-0000-0000DB590000}"/>
    <cellStyle name="Normal 3 3 5 6 2 6" xfId="13399" xr:uid="{00000000-0005-0000-0000-0000DC590000}"/>
    <cellStyle name="Normal 3 3 5 6 2 6 2" xfId="30907" xr:uid="{00000000-0005-0000-0000-0000DD590000}"/>
    <cellStyle name="Normal 3 3 5 6 2 7" xfId="13400" xr:uid="{00000000-0005-0000-0000-0000DE590000}"/>
    <cellStyle name="Normal 3 3 5 6 2 7 2" xfId="30908" xr:uid="{00000000-0005-0000-0000-0000DF590000}"/>
    <cellStyle name="Normal 3 3 5 6 2 8" xfId="13401" xr:uid="{00000000-0005-0000-0000-0000E0590000}"/>
    <cellStyle name="Normal 3 3 5 6 2 8 2" xfId="30909" xr:uid="{00000000-0005-0000-0000-0000E1590000}"/>
    <cellStyle name="Normal 3 3 5 6 2 9" xfId="13402" xr:uid="{00000000-0005-0000-0000-0000E2590000}"/>
    <cellStyle name="Normal 3 3 5 6 2 9 2" xfId="30910" xr:uid="{00000000-0005-0000-0000-0000E3590000}"/>
    <cellStyle name="Normal 3 3 5 6 3" xfId="13403" xr:uid="{00000000-0005-0000-0000-0000E4590000}"/>
    <cellStyle name="Normal 3 3 5 6 3 2" xfId="30911" xr:uid="{00000000-0005-0000-0000-0000E5590000}"/>
    <cellStyle name="Normal 3 3 5 6 4" xfId="13404" xr:uid="{00000000-0005-0000-0000-0000E6590000}"/>
    <cellStyle name="Normal 3 3 5 6 4 2" xfId="30912" xr:uid="{00000000-0005-0000-0000-0000E7590000}"/>
    <cellStyle name="Normal 3 3 5 6 5" xfId="13405" xr:uid="{00000000-0005-0000-0000-0000E8590000}"/>
    <cellStyle name="Normal 3 3 5 6 5 2" xfId="30913" xr:uid="{00000000-0005-0000-0000-0000E9590000}"/>
    <cellStyle name="Normal 3 3 5 6 6" xfId="13406" xr:uid="{00000000-0005-0000-0000-0000EA590000}"/>
    <cellStyle name="Normal 3 3 5 6 6 2" xfId="30914" xr:uid="{00000000-0005-0000-0000-0000EB590000}"/>
    <cellStyle name="Normal 3 3 5 6 7" xfId="13407" xr:uid="{00000000-0005-0000-0000-0000EC590000}"/>
    <cellStyle name="Normal 3 3 5 6 7 2" xfId="30915" xr:uid="{00000000-0005-0000-0000-0000ED590000}"/>
    <cellStyle name="Normal 3 3 5 6 8" xfId="13408" xr:uid="{00000000-0005-0000-0000-0000EE590000}"/>
    <cellStyle name="Normal 3 3 5 6 8 2" xfId="30916" xr:uid="{00000000-0005-0000-0000-0000EF590000}"/>
    <cellStyle name="Normal 3 3 5 6 9" xfId="13409" xr:uid="{00000000-0005-0000-0000-0000F0590000}"/>
    <cellStyle name="Normal 3 3 5 6 9 2" xfId="30917" xr:uid="{00000000-0005-0000-0000-0000F1590000}"/>
    <cellStyle name="Normal 3 3 5 7" xfId="13410" xr:uid="{00000000-0005-0000-0000-0000F2590000}"/>
    <cellStyle name="Normal 3 3 5 7 10" xfId="13411" xr:uid="{00000000-0005-0000-0000-0000F3590000}"/>
    <cellStyle name="Normal 3 3 5 7 10 2" xfId="30919" xr:uid="{00000000-0005-0000-0000-0000F4590000}"/>
    <cellStyle name="Normal 3 3 5 7 11" xfId="13412" xr:uid="{00000000-0005-0000-0000-0000F5590000}"/>
    <cellStyle name="Normal 3 3 5 7 11 2" xfId="30920" xr:uid="{00000000-0005-0000-0000-0000F6590000}"/>
    <cellStyle name="Normal 3 3 5 7 12" xfId="13413" xr:uid="{00000000-0005-0000-0000-0000F7590000}"/>
    <cellStyle name="Normal 3 3 5 7 12 2" xfId="30921" xr:uid="{00000000-0005-0000-0000-0000F8590000}"/>
    <cellStyle name="Normal 3 3 5 7 13" xfId="13414" xr:uid="{00000000-0005-0000-0000-0000F9590000}"/>
    <cellStyle name="Normal 3 3 5 7 13 2" xfId="30922" xr:uid="{00000000-0005-0000-0000-0000FA590000}"/>
    <cellStyle name="Normal 3 3 5 7 14" xfId="13415" xr:uid="{00000000-0005-0000-0000-0000FB590000}"/>
    <cellStyle name="Normal 3 3 5 7 14 2" xfId="30923" xr:uid="{00000000-0005-0000-0000-0000FC590000}"/>
    <cellStyle name="Normal 3 3 5 7 15" xfId="13416" xr:uid="{00000000-0005-0000-0000-0000FD590000}"/>
    <cellStyle name="Normal 3 3 5 7 15 2" xfId="30924" xr:uid="{00000000-0005-0000-0000-0000FE590000}"/>
    <cellStyle name="Normal 3 3 5 7 16" xfId="30918" xr:uid="{00000000-0005-0000-0000-0000FF590000}"/>
    <cellStyle name="Normal 3 3 5 7 2" xfId="13417" xr:uid="{00000000-0005-0000-0000-0000005A0000}"/>
    <cellStyle name="Normal 3 3 5 7 2 10" xfId="13418" xr:uid="{00000000-0005-0000-0000-0000015A0000}"/>
    <cellStyle name="Normal 3 3 5 7 2 10 2" xfId="30926" xr:uid="{00000000-0005-0000-0000-0000025A0000}"/>
    <cellStyle name="Normal 3 3 5 7 2 11" xfId="13419" xr:uid="{00000000-0005-0000-0000-0000035A0000}"/>
    <cellStyle name="Normal 3 3 5 7 2 11 2" xfId="30927" xr:uid="{00000000-0005-0000-0000-0000045A0000}"/>
    <cellStyle name="Normal 3 3 5 7 2 12" xfId="13420" xr:uid="{00000000-0005-0000-0000-0000055A0000}"/>
    <cellStyle name="Normal 3 3 5 7 2 12 2" xfId="30928" xr:uid="{00000000-0005-0000-0000-0000065A0000}"/>
    <cellStyle name="Normal 3 3 5 7 2 13" xfId="13421" xr:uid="{00000000-0005-0000-0000-0000075A0000}"/>
    <cellStyle name="Normal 3 3 5 7 2 13 2" xfId="30929" xr:uid="{00000000-0005-0000-0000-0000085A0000}"/>
    <cellStyle name="Normal 3 3 5 7 2 14" xfId="13422" xr:uid="{00000000-0005-0000-0000-0000095A0000}"/>
    <cellStyle name="Normal 3 3 5 7 2 14 2" xfId="30930" xr:uid="{00000000-0005-0000-0000-00000A5A0000}"/>
    <cellStyle name="Normal 3 3 5 7 2 15" xfId="30925" xr:uid="{00000000-0005-0000-0000-00000B5A0000}"/>
    <cellStyle name="Normal 3 3 5 7 2 2" xfId="13423" xr:uid="{00000000-0005-0000-0000-00000C5A0000}"/>
    <cellStyle name="Normal 3 3 5 7 2 2 2" xfId="30931" xr:uid="{00000000-0005-0000-0000-00000D5A0000}"/>
    <cellStyle name="Normal 3 3 5 7 2 3" xfId="13424" xr:uid="{00000000-0005-0000-0000-00000E5A0000}"/>
    <cellStyle name="Normal 3 3 5 7 2 3 2" xfId="30932" xr:uid="{00000000-0005-0000-0000-00000F5A0000}"/>
    <cellStyle name="Normal 3 3 5 7 2 4" xfId="13425" xr:uid="{00000000-0005-0000-0000-0000105A0000}"/>
    <cellStyle name="Normal 3 3 5 7 2 4 2" xfId="30933" xr:uid="{00000000-0005-0000-0000-0000115A0000}"/>
    <cellStyle name="Normal 3 3 5 7 2 5" xfId="13426" xr:uid="{00000000-0005-0000-0000-0000125A0000}"/>
    <cellStyle name="Normal 3 3 5 7 2 5 2" xfId="30934" xr:uid="{00000000-0005-0000-0000-0000135A0000}"/>
    <cellStyle name="Normal 3 3 5 7 2 6" xfId="13427" xr:uid="{00000000-0005-0000-0000-0000145A0000}"/>
    <cellStyle name="Normal 3 3 5 7 2 6 2" xfId="30935" xr:uid="{00000000-0005-0000-0000-0000155A0000}"/>
    <cellStyle name="Normal 3 3 5 7 2 7" xfId="13428" xr:uid="{00000000-0005-0000-0000-0000165A0000}"/>
    <cellStyle name="Normal 3 3 5 7 2 7 2" xfId="30936" xr:uid="{00000000-0005-0000-0000-0000175A0000}"/>
    <cellStyle name="Normal 3 3 5 7 2 8" xfId="13429" xr:uid="{00000000-0005-0000-0000-0000185A0000}"/>
    <cellStyle name="Normal 3 3 5 7 2 8 2" xfId="30937" xr:uid="{00000000-0005-0000-0000-0000195A0000}"/>
    <cellStyle name="Normal 3 3 5 7 2 9" xfId="13430" xr:uid="{00000000-0005-0000-0000-00001A5A0000}"/>
    <cellStyle name="Normal 3 3 5 7 2 9 2" xfId="30938" xr:uid="{00000000-0005-0000-0000-00001B5A0000}"/>
    <cellStyle name="Normal 3 3 5 7 3" xfId="13431" xr:uid="{00000000-0005-0000-0000-00001C5A0000}"/>
    <cellStyle name="Normal 3 3 5 7 3 2" xfId="30939" xr:uid="{00000000-0005-0000-0000-00001D5A0000}"/>
    <cellStyle name="Normal 3 3 5 7 4" xfId="13432" xr:uid="{00000000-0005-0000-0000-00001E5A0000}"/>
    <cellStyle name="Normal 3 3 5 7 4 2" xfId="30940" xr:uid="{00000000-0005-0000-0000-00001F5A0000}"/>
    <cellStyle name="Normal 3 3 5 7 5" xfId="13433" xr:uid="{00000000-0005-0000-0000-0000205A0000}"/>
    <cellStyle name="Normal 3 3 5 7 5 2" xfId="30941" xr:uid="{00000000-0005-0000-0000-0000215A0000}"/>
    <cellStyle name="Normal 3 3 5 7 6" xfId="13434" xr:uid="{00000000-0005-0000-0000-0000225A0000}"/>
    <cellStyle name="Normal 3 3 5 7 6 2" xfId="30942" xr:uid="{00000000-0005-0000-0000-0000235A0000}"/>
    <cellStyle name="Normal 3 3 5 7 7" xfId="13435" xr:uid="{00000000-0005-0000-0000-0000245A0000}"/>
    <cellStyle name="Normal 3 3 5 7 7 2" xfId="30943" xr:uid="{00000000-0005-0000-0000-0000255A0000}"/>
    <cellStyle name="Normal 3 3 5 7 8" xfId="13436" xr:uid="{00000000-0005-0000-0000-0000265A0000}"/>
    <cellStyle name="Normal 3 3 5 7 8 2" xfId="30944" xr:uid="{00000000-0005-0000-0000-0000275A0000}"/>
    <cellStyle name="Normal 3 3 5 7 9" xfId="13437" xr:uid="{00000000-0005-0000-0000-0000285A0000}"/>
    <cellStyle name="Normal 3 3 5 7 9 2" xfId="30945" xr:uid="{00000000-0005-0000-0000-0000295A0000}"/>
    <cellStyle name="Normal 3 3 5 8" xfId="13438" xr:uid="{00000000-0005-0000-0000-00002A5A0000}"/>
    <cellStyle name="Normal 3 3 5 8 10" xfId="13439" xr:uid="{00000000-0005-0000-0000-00002B5A0000}"/>
    <cellStyle name="Normal 3 3 5 8 10 2" xfId="30947" xr:uid="{00000000-0005-0000-0000-00002C5A0000}"/>
    <cellStyle name="Normal 3 3 5 8 11" xfId="13440" xr:uid="{00000000-0005-0000-0000-00002D5A0000}"/>
    <cellStyle name="Normal 3 3 5 8 11 2" xfId="30948" xr:uid="{00000000-0005-0000-0000-00002E5A0000}"/>
    <cellStyle name="Normal 3 3 5 8 12" xfId="13441" xr:uid="{00000000-0005-0000-0000-00002F5A0000}"/>
    <cellStyle name="Normal 3 3 5 8 12 2" xfId="30949" xr:uid="{00000000-0005-0000-0000-0000305A0000}"/>
    <cellStyle name="Normal 3 3 5 8 13" xfId="13442" xr:uid="{00000000-0005-0000-0000-0000315A0000}"/>
    <cellStyle name="Normal 3 3 5 8 13 2" xfId="30950" xr:uid="{00000000-0005-0000-0000-0000325A0000}"/>
    <cellStyle name="Normal 3 3 5 8 14" xfId="13443" xr:uid="{00000000-0005-0000-0000-0000335A0000}"/>
    <cellStyle name="Normal 3 3 5 8 14 2" xfId="30951" xr:uid="{00000000-0005-0000-0000-0000345A0000}"/>
    <cellStyle name="Normal 3 3 5 8 15" xfId="13444" xr:uid="{00000000-0005-0000-0000-0000355A0000}"/>
    <cellStyle name="Normal 3 3 5 8 15 2" xfId="30952" xr:uid="{00000000-0005-0000-0000-0000365A0000}"/>
    <cellStyle name="Normal 3 3 5 8 16" xfId="30946" xr:uid="{00000000-0005-0000-0000-0000375A0000}"/>
    <cellStyle name="Normal 3 3 5 8 2" xfId="13445" xr:uid="{00000000-0005-0000-0000-0000385A0000}"/>
    <cellStyle name="Normal 3 3 5 8 2 10" xfId="13446" xr:uid="{00000000-0005-0000-0000-0000395A0000}"/>
    <cellStyle name="Normal 3 3 5 8 2 10 2" xfId="30954" xr:uid="{00000000-0005-0000-0000-00003A5A0000}"/>
    <cellStyle name="Normal 3 3 5 8 2 11" xfId="13447" xr:uid="{00000000-0005-0000-0000-00003B5A0000}"/>
    <cellStyle name="Normal 3 3 5 8 2 11 2" xfId="30955" xr:uid="{00000000-0005-0000-0000-00003C5A0000}"/>
    <cellStyle name="Normal 3 3 5 8 2 12" xfId="13448" xr:uid="{00000000-0005-0000-0000-00003D5A0000}"/>
    <cellStyle name="Normal 3 3 5 8 2 12 2" xfId="30956" xr:uid="{00000000-0005-0000-0000-00003E5A0000}"/>
    <cellStyle name="Normal 3 3 5 8 2 13" xfId="13449" xr:uid="{00000000-0005-0000-0000-00003F5A0000}"/>
    <cellStyle name="Normal 3 3 5 8 2 13 2" xfId="30957" xr:uid="{00000000-0005-0000-0000-0000405A0000}"/>
    <cellStyle name="Normal 3 3 5 8 2 14" xfId="13450" xr:uid="{00000000-0005-0000-0000-0000415A0000}"/>
    <cellStyle name="Normal 3 3 5 8 2 14 2" xfId="30958" xr:uid="{00000000-0005-0000-0000-0000425A0000}"/>
    <cellStyle name="Normal 3 3 5 8 2 15" xfId="30953" xr:uid="{00000000-0005-0000-0000-0000435A0000}"/>
    <cellStyle name="Normal 3 3 5 8 2 2" xfId="13451" xr:uid="{00000000-0005-0000-0000-0000445A0000}"/>
    <cellStyle name="Normal 3 3 5 8 2 2 2" xfId="30959" xr:uid="{00000000-0005-0000-0000-0000455A0000}"/>
    <cellStyle name="Normal 3 3 5 8 2 3" xfId="13452" xr:uid="{00000000-0005-0000-0000-0000465A0000}"/>
    <cellStyle name="Normal 3 3 5 8 2 3 2" xfId="30960" xr:uid="{00000000-0005-0000-0000-0000475A0000}"/>
    <cellStyle name="Normal 3 3 5 8 2 4" xfId="13453" xr:uid="{00000000-0005-0000-0000-0000485A0000}"/>
    <cellStyle name="Normal 3 3 5 8 2 4 2" xfId="30961" xr:uid="{00000000-0005-0000-0000-0000495A0000}"/>
    <cellStyle name="Normal 3 3 5 8 2 5" xfId="13454" xr:uid="{00000000-0005-0000-0000-00004A5A0000}"/>
    <cellStyle name="Normal 3 3 5 8 2 5 2" xfId="30962" xr:uid="{00000000-0005-0000-0000-00004B5A0000}"/>
    <cellStyle name="Normal 3 3 5 8 2 6" xfId="13455" xr:uid="{00000000-0005-0000-0000-00004C5A0000}"/>
    <cellStyle name="Normal 3 3 5 8 2 6 2" xfId="30963" xr:uid="{00000000-0005-0000-0000-00004D5A0000}"/>
    <cellStyle name="Normal 3 3 5 8 2 7" xfId="13456" xr:uid="{00000000-0005-0000-0000-00004E5A0000}"/>
    <cellStyle name="Normal 3 3 5 8 2 7 2" xfId="30964" xr:uid="{00000000-0005-0000-0000-00004F5A0000}"/>
    <cellStyle name="Normal 3 3 5 8 2 8" xfId="13457" xr:uid="{00000000-0005-0000-0000-0000505A0000}"/>
    <cellStyle name="Normal 3 3 5 8 2 8 2" xfId="30965" xr:uid="{00000000-0005-0000-0000-0000515A0000}"/>
    <cellStyle name="Normal 3 3 5 8 2 9" xfId="13458" xr:uid="{00000000-0005-0000-0000-0000525A0000}"/>
    <cellStyle name="Normal 3 3 5 8 2 9 2" xfId="30966" xr:uid="{00000000-0005-0000-0000-0000535A0000}"/>
    <cellStyle name="Normal 3 3 5 8 3" xfId="13459" xr:uid="{00000000-0005-0000-0000-0000545A0000}"/>
    <cellStyle name="Normal 3 3 5 8 3 2" xfId="30967" xr:uid="{00000000-0005-0000-0000-0000555A0000}"/>
    <cellStyle name="Normal 3 3 5 8 4" xfId="13460" xr:uid="{00000000-0005-0000-0000-0000565A0000}"/>
    <cellStyle name="Normal 3 3 5 8 4 2" xfId="30968" xr:uid="{00000000-0005-0000-0000-0000575A0000}"/>
    <cellStyle name="Normal 3 3 5 8 5" xfId="13461" xr:uid="{00000000-0005-0000-0000-0000585A0000}"/>
    <cellStyle name="Normal 3 3 5 8 5 2" xfId="30969" xr:uid="{00000000-0005-0000-0000-0000595A0000}"/>
    <cellStyle name="Normal 3 3 5 8 6" xfId="13462" xr:uid="{00000000-0005-0000-0000-00005A5A0000}"/>
    <cellStyle name="Normal 3 3 5 8 6 2" xfId="30970" xr:uid="{00000000-0005-0000-0000-00005B5A0000}"/>
    <cellStyle name="Normal 3 3 5 8 7" xfId="13463" xr:uid="{00000000-0005-0000-0000-00005C5A0000}"/>
    <cellStyle name="Normal 3 3 5 8 7 2" xfId="30971" xr:uid="{00000000-0005-0000-0000-00005D5A0000}"/>
    <cellStyle name="Normal 3 3 5 8 8" xfId="13464" xr:uid="{00000000-0005-0000-0000-00005E5A0000}"/>
    <cellStyle name="Normal 3 3 5 8 8 2" xfId="30972" xr:uid="{00000000-0005-0000-0000-00005F5A0000}"/>
    <cellStyle name="Normal 3 3 5 8 9" xfId="13465" xr:uid="{00000000-0005-0000-0000-0000605A0000}"/>
    <cellStyle name="Normal 3 3 5 8 9 2" xfId="30973" xr:uid="{00000000-0005-0000-0000-0000615A0000}"/>
    <cellStyle name="Normal 3 3 5 9" xfId="13466" xr:uid="{00000000-0005-0000-0000-0000625A0000}"/>
    <cellStyle name="Normal 3 3 5 9 10" xfId="13467" xr:uid="{00000000-0005-0000-0000-0000635A0000}"/>
    <cellStyle name="Normal 3 3 5 9 10 2" xfId="30975" xr:uid="{00000000-0005-0000-0000-0000645A0000}"/>
    <cellStyle name="Normal 3 3 5 9 11" xfId="13468" xr:uid="{00000000-0005-0000-0000-0000655A0000}"/>
    <cellStyle name="Normal 3 3 5 9 11 2" xfId="30976" xr:uid="{00000000-0005-0000-0000-0000665A0000}"/>
    <cellStyle name="Normal 3 3 5 9 12" xfId="13469" xr:uid="{00000000-0005-0000-0000-0000675A0000}"/>
    <cellStyle name="Normal 3 3 5 9 12 2" xfId="30977" xr:uid="{00000000-0005-0000-0000-0000685A0000}"/>
    <cellStyle name="Normal 3 3 5 9 13" xfId="13470" xr:uid="{00000000-0005-0000-0000-0000695A0000}"/>
    <cellStyle name="Normal 3 3 5 9 13 2" xfId="30978" xr:uid="{00000000-0005-0000-0000-00006A5A0000}"/>
    <cellStyle name="Normal 3 3 5 9 14" xfId="13471" xr:uid="{00000000-0005-0000-0000-00006B5A0000}"/>
    <cellStyle name="Normal 3 3 5 9 14 2" xfId="30979" xr:uid="{00000000-0005-0000-0000-00006C5A0000}"/>
    <cellStyle name="Normal 3 3 5 9 15" xfId="30974" xr:uid="{00000000-0005-0000-0000-00006D5A0000}"/>
    <cellStyle name="Normal 3 3 5 9 2" xfId="13472" xr:uid="{00000000-0005-0000-0000-00006E5A0000}"/>
    <cellStyle name="Normal 3 3 5 9 2 2" xfId="30980" xr:uid="{00000000-0005-0000-0000-00006F5A0000}"/>
    <cellStyle name="Normal 3 3 5 9 3" xfId="13473" xr:uid="{00000000-0005-0000-0000-0000705A0000}"/>
    <cellStyle name="Normal 3 3 5 9 3 2" xfId="30981" xr:uid="{00000000-0005-0000-0000-0000715A0000}"/>
    <cellStyle name="Normal 3 3 5 9 4" xfId="13474" xr:uid="{00000000-0005-0000-0000-0000725A0000}"/>
    <cellStyle name="Normal 3 3 5 9 4 2" xfId="30982" xr:uid="{00000000-0005-0000-0000-0000735A0000}"/>
    <cellStyle name="Normal 3 3 5 9 5" xfId="13475" xr:uid="{00000000-0005-0000-0000-0000745A0000}"/>
    <cellStyle name="Normal 3 3 5 9 5 2" xfId="30983" xr:uid="{00000000-0005-0000-0000-0000755A0000}"/>
    <cellStyle name="Normal 3 3 5 9 6" xfId="13476" xr:uid="{00000000-0005-0000-0000-0000765A0000}"/>
    <cellStyle name="Normal 3 3 5 9 6 2" xfId="30984" xr:uid="{00000000-0005-0000-0000-0000775A0000}"/>
    <cellStyle name="Normal 3 3 5 9 7" xfId="13477" xr:uid="{00000000-0005-0000-0000-0000785A0000}"/>
    <cellStyle name="Normal 3 3 5 9 7 2" xfId="30985" xr:uid="{00000000-0005-0000-0000-0000795A0000}"/>
    <cellStyle name="Normal 3 3 5 9 8" xfId="13478" xr:uid="{00000000-0005-0000-0000-00007A5A0000}"/>
    <cellStyle name="Normal 3 3 5 9 8 2" xfId="30986" xr:uid="{00000000-0005-0000-0000-00007B5A0000}"/>
    <cellStyle name="Normal 3 3 5 9 9" xfId="13479" xr:uid="{00000000-0005-0000-0000-00007C5A0000}"/>
    <cellStyle name="Normal 3 3 5 9 9 2" xfId="30987" xr:uid="{00000000-0005-0000-0000-00007D5A0000}"/>
    <cellStyle name="Normal 3 3 6" xfId="13480" xr:uid="{00000000-0005-0000-0000-00007E5A0000}"/>
    <cellStyle name="Normal 3 3 6 10" xfId="13481" xr:uid="{00000000-0005-0000-0000-00007F5A0000}"/>
    <cellStyle name="Normal 3 3 6 10 10" xfId="13482" xr:uid="{00000000-0005-0000-0000-0000805A0000}"/>
    <cellStyle name="Normal 3 3 6 10 10 2" xfId="30990" xr:uid="{00000000-0005-0000-0000-0000815A0000}"/>
    <cellStyle name="Normal 3 3 6 10 11" xfId="13483" xr:uid="{00000000-0005-0000-0000-0000825A0000}"/>
    <cellStyle name="Normal 3 3 6 10 11 2" xfId="30991" xr:uid="{00000000-0005-0000-0000-0000835A0000}"/>
    <cellStyle name="Normal 3 3 6 10 12" xfId="13484" xr:uid="{00000000-0005-0000-0000-0000845A0000}"/>
    <cellStyle name="Normal 3 3 6 10 12 2" xfId="30992" xr:uid="{00000000-0005-0000-0000-0000855A0000}"/>
    <cellStyle name="Normal 3 3 6 10 13" xfId="13485" xr:uid="{00000000-0005-0000-0000-0000865A0000}"/>
    <cellStyle name="Normal 3 3 6 10 13 2" xfId="30993" xr:uid="{00000000-0005-0000-0000-0000875A0000}"/>
    <cellStyle name="Normal 3 3 6 10 14" xfId="13486" xr:uid="{00000000-0005-0000-0000-0000885A0000}"/>
    <cellStyle name="Normal 3 3 6 10 14 2" xfId="30994" xr:uid="{00000000-0005-0000-0000-0000895A0000}"/>
    <cellStyle name="Normal 3 3 6 10 15" xfId="30989" xr:uid="{00000000-0005-0000-0000-00008A5A0000}"/>
    <cellStyle name="Normal 3 3 6 10 2" xfId="13487" xr:uid="{00000000-0005-0000-0000-00008B5A0000}"/>
    <cellStyle name="Normal 3 3 6 10 2 2" xfId="30995" xr:uid="{00000000-0005-0000-0000-00008C5A0000}"/>
    <cellStyle name="Normal 3 3 6 10 3" xfId="13488" xr:uid="{00000000-0005-0000-0000-00008D5A0000}"/>
    <cellStyle name="Normal 3 3 6 10 3 2" xfId="30996" xr:uid="{00000000-0005-0000-0000-00008E5A0000}"/>
    <cellStyle name="Normal 3 3 6 10 4" xfId="13489" xr:uid="{00000000-0005-0000-0000-00008F5A0000}"/>
    <cellStyle name="Normal 3 3 6 10 4 2" xfId="30997" xr:uid="{00000000-0005-0000-0000-0000905A0000}"/>
    <cellStyle name="Normal 3 3 6 10 5" xfId="13490" xr:uid="{00000000-0005-0000-0000-0000915A0000}"/>
    <cellStyle name="Normal 3 3 6 10 5 2" xfId="30998" xr:uid="{00000000-0005-0000-0000-0000925A0000}"/>
    <cellStyle name="Normal 3 3 6 10 6" xfId="13491" xr:uid="{00000000-0005-0000-0000-0000935A0000}"/>
    <cellStyle name="Normal 3 3 6 10 6 2" xfId="30999" xr:uid="{00000000-0005-0000-0000-0000945A0000}"/>
    <cellStyle name="Normal 3 3 6 10 7" xfId="13492" xr:uid="{00000000-0005-0000-0000-0000955A0000}"/>
    <cellStyle name="Normal 3 3 6 10 7 2" xfId="31000" xr:uid="{00000000-0005-0000-0000-0000965A0000}"/>
    <cellStyle name="Normal 3 3 6 10 8" xfId="13493" xr:uid="{00000000-0005-0000-0000-0000975A0000}"/>
    <cellStyle name="Normal 3 3 6 10 8 2" xfId="31001" xr:uid="{00000000-0005-0000-0000-0000985A0000}"/>
    <cellStyle name="Normal 3 3 6 10 9" xfId="13494" xr:uid="{00000000-0005-0000-0000-0000995A0000}"/>
    <cellStyle name="Normal 3 3 6 10 9 2" xfId="31002" xr:uid="{00000000-0005-0000-0000-00009A5A0000}"/>
    <cellStyle name="Normal 3 3 6 11" xfId="13495" xr:uid="{00000000-0005-0000-0000-00009B5A0000}"/>
    <cellStyle name="Normal 3 3 6 11 10" xfId="13496" xr:uid="{00000000-0005-0000-0000-00009C5A0000}"/>
    <cellStyle name="Normal 3 3 6 11 10 2" xfId="31004" xr:uid="{00000000-0005-0000-0000-00009D5A0000}"/>
    <cellStyle name="Normal 3 3 6 11 11" xfId="13497" xr:uid="{00000000-0005-0000-0000-00009E5A0000}"/>
    <cellStyle name="Normal 3 3 6 11 11 2" xfId="31005" xr:uid="{00000000-0005-0000-0000-00009F5A0000}"/>
    <cellStyle name="Normal 3 3 6 11 12" xfId="13498" xr:uid="{00000000-0005-0000-0000-0000A05A0000}"/>
    <cellStyle name="Normal 3 3 6 11 12 2" xfId="31006" xr:uid="{00000000-0005-0000-0000-0000A15A0000}"/>
    <cellStyle name="Normal 3 3 6 11 13" xfId="13499" xr:uid="{00000000-0005-0000-0000-0000A25A0000}"/>
    <cellStyle name="Normal 3 3 6 11 13 2" xfId="31007" xr:uid="{00000000-0005-0000-0000-0000A35A0000}"/>
    <cellStyle name="Normal 3 3 6 11 14" xfId="13500" xr:uid="{00000000-0005-0000-0000-0000A45A0000}"/>
    <cellStyle name="Normal 3 3 6 11 14 2" xfId="31008" xr:uid="{00000000-0005-0000-0000-0000A55A0000}"/>
    <cellStyle name="Normal 3 3 6 11 15" xfId="31003" xr:uid="{00000000-0005-0000-0000-0000A65A0000}"/>
    <cellStyle name="Normal 3 3 6 11 2" xfId="13501" xr:uid="{00000000-0005-0000-0000-0000A75A0000}"/>
    <cellStyle name="Normal 3 3 6 11 2 2" xfId="31009" xr:uid="{00000000-0005-0000-0000-0000A85A0000}"/>
    <cellStyle name="Normal 3 3 6 11 3" xfId="13502" xr:uid="{00000000-0005-0000-0000-0000A95A0000}"/>
    <cellStyle name="Normal 3 3 6 11 3 2" xfId="31010" xr:uid="{00000000-0005-0000-0000-0000AA5A0000}"/>
    <cellStyle name="Normal 3 3 6 11 4" xfId="13503" xr:uid="{00000000-0005-0000-0000-0000AB5A0000}"/>
    <cellStyle name="Normal 3 3 6 11 4 2" xfId="31011" xr:uid="{00000000-0005-0000-0000-0000AC5A0000}"/>
    <cellStyle name="Normal 3 3 6 11 5" xfId="13504" xr:uid="{00000000-0005-0000-0000-0000AD5A0000}"/>
    <cellStyle name="Normal 3 3 6 11 5 2" xfId="31012" xr:uid="{00000000-0005-0000-0000-0000AE5A0000}"/>
    <cellStyle name="Normal 3 3 6 11 6" xfId="13505" xr:uid="{00000000-0005-0000-0000-0000AF5A0000}"/>
    <cellStyle name="Normal 3 3 6 11 6 2" xfId="31013" xr:uid="{00000000-0005-0000-0000-0000B05A0000}"/>
    <cellStyle name="Normal 3 3 6 11 7" xfId="13506" xr:uid="{00000000-0005-0000-0000-0000B15A0000}"/>
    <cellStyle name="Normal 3 3 6 11 7 2" xfId="31014" xr:uid="{00000000-0005-0000-0000-0000B25A0000}"/>
    <cellStyle name="Normal 3 3 6 11 8" xfId="13507" xr:uid="{00000000-0005-0000-0000-0000B35A0000}"/>
    <cellStyle name="Normal 3 3 6 11 8 2" xfId="31015" xr:uid="{00000000-0005-0000-0000-0000B45A0000}"/>
    <cellStyle name="Normal 3 3 6 11 9" xfId="13508" xr:uid="{00000000-0005-0000-0000-0000B55A0000}"/>
    <cellStyle name="Normal 3 3 6 11 9 2" xfId="31016" xr:uid="{00000000-0005-0000-0000-0000B65A0000}"/>
    <cellStyle name="Normal 3 3 6 12" xfId="13509" xr:uid="{00000000-0005-0000-0000-0000B75A0000}"/>
    <cellStyle name="Normal 3 3 6 12 10" xfId="13510" xr:uid="{00000000-0005-0000-0000-0000B85A0000}"/>
    <cellStyle name="Normal 3 3 6 12 10 2" xfId="31018" xr:uid="{00000000-0005-0000-0000-0000B95A0000}"/>
    <cellStyle name="Normal 3 3 6 12 11" xfId="13511" xr:uid="{00000000-0005-0000-0000-0000BA5A0000}"/>
    <cellStyle name="Normal 3 3 6 12 11 2" xfId="31019" xr:uid="{00000000-0005-0000-0000-0000BB5A0000}"/>
    <cellStyle name="Normal 3 3 6 12 12" xfId="13512" xr:uid="{00000000-0005-0000-0000-0000BC5A0000}"/>
    <cellStyle name="Normal 3 3 6 12 12 2" xfId="31020" xr:uid="{00000000-0005-0000-0000-0000BD5A0000}"/>
    <cellStyle name="Normal 3 3 6 12 13" xfId="13513" xr:uid="{00000000-0005-0000-0000-0000BE5A0000}"/>
    <cellStyle name="Normal 3 3 6 12 13 2" xfId="31021" xr:uid="{00000000-0005-0000-0000-0000BF5A0000}"/>
    <cellStyle name="Normal 3 3 6 12 14" xfId="13514" xr:uid="{00000000-0005-0000-0000-0000C05A0000}"/>
    <cellStyle name="Normal 3 3 6 12 14 2" xfId="31022" xr:uid="{00000000-0005-0000-0000-0000C15A0000}"/>
    <cellStyle name="Normal 3 3 6 12 15" xfId="31017" xr:uid="{00000000-0005-0000-0000-0000C25A0000}"/>
    <cellStyle name="Normal 3 3 6 12 2" xfId="13515" xr:uid="{00000000-0005-0000-0000-0000C35A0000}"/>
    <cellStyle name="Normal 3 3 6 12 2 2" xfId="31023" xr:uid="{00000000-0005-0000-0000-0000C45A0000}"/>
    <cellStyle name="Normal 3 3 6 12 3" xfId="13516" xr:uid="{00000000-0005-0000-0000-0000C55A0000}"/>
    <cellStyle name="Normal 3 3 6 12 3 2" xfId="31024" xr:uid="{00000000-0005-0000-0000-0000C65A0000}"/>
    <cellStyle name="Normal 3 3 6 12 4" xfId="13517" xr:uid="{00000000-0005-0000-0000-0000C75A0000}"/>
    <cellStyle name="Normal 3 3 6 12 4 2" xfId="31025" xr:uid="{00000000-0005-0000-0000-0000C85A0000}"/>
    <cellStyle name="Normal 3 3 6 12 5" xfId="13518" xr:uid="{00000000-0005-0000-0000-0000C95A0000}"/>
    <cellStyle name="Normal 3 3 6 12 5 2" xfId="31026" xr:uid="{00000000-0005-0000-0000-0000CA5A0000}"/>
    <cellStyle name="Normal 3 3 6 12 6" xfId="13519" xr:uid="{00000000-0005-0000-0000-0000CB5A0000}"/>
    <cellStyle name="Normal 3 3 6 12 6 2" xfId="31027" xr:uid="{00000000-0005-0000-0000-0000CC5A0000}"/>
    <cellStyle name="Normal 3 3 6 12 7" xfId="13520" xr:uid="{00000000-0005-0000-0000-0000CD5A0000}"/>
    <cellStyle name="Normal 3 3 6 12 7 2" xfId="31028" xr:uid="{00000000-0005-0000-0000-0000CE5A0000}"/>
    <cellStyle name="Normal 3 3 6 12 8" xfId="13521" xr:uid="{00000000-0005-0000-0000-0000CF5A0000}"/>
    <cellStyle name="Normal 3 3 6 12 8 2" xfId="31029" xr:uid="{00000000-0005-0000-0000-0000D05A0000}"/>
    <cellStyle name="Normal 3 3 6 12 9" xfId="13522" xr:uid="{00000000-0005-0000-0000-0000D15A0000}"/>
    <cellStyle name="Normal 3 3 6 12 9 2" xfId="31030" xr:uid="{00000000-0005-0000-0000-0000D25A0000}"/>
    <cellStyle name="Normal 3 3 6 13" xfId="13523" xr:uid="{00000000-0005-0000-0000-0000D35A0000}"/>
    <cellStyle name="Normal 3 3 6 13 10" xfId="13524" xr:uid="{00000000-0005-0000-0000-0000D45A0000}"/>
    <cellStyle name="Normal 3 3 6 13 10 2" xfId="31032" xr:uid="{00000000-0005-0000-0000-0000D55A0000}"/>
    <cellStyle name="Normal 3 3 6 13 11" xfId="13525" xr:uid="{00000000-0005-0000-0000-0000D65A0000}"/>
    <cellStyle name="Normal 3 3 6 13 11 2" xfId="31033" xr:uid="{00000000-0005-0000-0000-0000D75A0000}"/>
    <cellStyle name="Normal 3 3 6 13 12" xfId="13526" xr:uid="{00000000-0005-0000-0000-0000D85A0000}"/>
    <cellStyle name="Normal 3 3 6 13 12 2" xfId="31034" xr:uid="{00000000-0005-0000-0000-0000D95A0000}"/>
    <cellStyle name="Normal 3 3 6 13 13" xfId="13527" xr:uid="{00000000-0005-0000-0000-0000DA5A0000}"/>
    <cellStyle name="Normal 3 3 6 13 13 2" xfId="31035" xr:uid="{00000000-0005-0000-0000-0000DB5A0000}"/>
    <cellStyle name="Normal 3 3 6 13 14" xfId="13528" xr:uid="{00000000-0005-0000-0000-0000DC5A0000}"/>
    <cellStyle name="Normal 3 3 6 13 14 2" xfId="31036" xr:uid="{00000000-0005-0000-0000-0000DD5A0000}"/>
    <cellStyle name="Normal 3 3 6 13 15" xfId="31031" xr:uid="{00000000-0005-0000-0000-0000DE5A0000}"/>
    <cellStyle name="Normal 3 3 6 13 2" xfId="13529" xr:uid="{00000000-0005-0000-0000-0000DF5A0000}"/>
    <cellStyle name="Normal 3 3 6 13 2 2" xfId="31037" xr:uid="{00000000-0005-0000-0000-0000E05A0000}"/>
    <cellStyle name="Normal 3 3 6 13 3" xfId="13530" xr:uid="{00000000-0005-0000-0000-0000E15A0000}"/>
    <cellStyle name="Normal 3 3 6 13 3 2" xfId="31038" xr:uid="{00000000-0005-0000-0000-0000E25A0000}"/>
    <cellStyle name="Normal 3 3 6 13 4" xfId="13531" xr:uid="{00000000-0005-0000-0000-0000E35A0000}"/>
    <cellStyle name="Normal 3 3 6 13 4 2" xfId="31039" xr:uid="{00000000-0005-0000-0000-0000E45A0000}"/>
    <cellStyle name="Normal 3 3 6 13 5" xfId="13532" xr:uid="{00000000-0005-0000-0000-0000E55A0000}"/>
    <cellStyle name="Normal 3 3 6 13 5 2" xfId="31040" xr:uid="{00000000-0005-0000-0000-0000E65A0000}"/>
    <cellStyle name="Normal 3 3 6 13 6" xfId="13533" xr:uid="{00000000-0005-0000-0000-0000E75A0000}"/>
    <cellStyle name="Normal 3 3 6 13 6 2" xfId="31041" xr:uid="{00000000-0005-0000-0000-0000E85A0000}"/>
    <cellStyle name="Normal 3 3 6 13 7" xfId="13534" xr:uid="{00000000-0005-0000-0000-0000E95A0000}"/>
    <cellStyle name="Normal 3 3 6 13 7 2" xfId="31042" xr:uid="{00000000-0005-0000-0000-0000EA5A0000}"/>
    <cellStyle name="Normal 3 3 6 13 8" xfId="13535" xr:uid="{00000000-0005-0000-0000-0000EB5A0000}"/>
    <cellStyle name="Normal 3 3 6 13 8 2" xfId="31043" xr:uid="{00000000-0005-0000-0000-0000EC5A0000}"/>
    <cellStyle name="Normal 3 3 6 13 9" xfId="13536" xr:uid="{00000000-0005-0000-0000-0000ED5A0000}"/>
    <cellStyle name="Normal 3 3 6 13 9 2" xfId="31044" xr:uid="{00000000-0005-0000-0000-0000EE5A0000}"/>
    <cellStyle name="Normal 3 3 6 14" xfId="13537" xr:uid="{00000000-0005-0000-0000-0000EF5A0000}"/>
    <cellStyle name="Normal 3 3 6 14 10" xfId="13538" xr:uid="{00000000-0005-0000-0000-0000F05A0000}"/>
    <cellStyle name="Normal 3 3 6 14 10 2" xfId="31046" xr:uid="{00000000-0005-0000-0000-0000F15A0000}"/>
    <cellStyle name="Normal 3 3 6 14 11" xfId="13539" xr:uid="{00000000-0005-0000-0000-0000F25A0000}"/>
    <cellStyle name="Normal 3 3 6 14 11 2" xfId="31047" xr:uid="{00000000-0005-0000-0000-0000F35A0000}"/>
    <cellStyle name="Normal 3 3 6 14 12" xfId="13540" xr:uid="{00000000-0005-0000-0000-0000F45A0000}"/>
    <cellStyle name="Normal 3 3 6 14 12 2" xfId="31048" xr:uid="{00000000-0005-0000-0000-0000F55A0000}"/>
    <cellStyle name="Normal 3 3 6 14 13" xfId="13541" xr:uid="{00000000-0005-0000-0000-0000F65A0000}"/>
    <cellStyle name="Normal 3 3 6 14 13 2" xfId="31049" xr:uid="{00000000-0005-0000-0000-0000F75A0000}"/>
    <cellStyle name="Normal 3 3 6 14 14" xfId="13542" xr:uid="{00000000-0005-0000-0000-0000F85A0000}"/>
    <cellStyle name="Normal 3 3 6 14 14 2" xfId="31050" xr:uid="{00000000-0005-0000-0000-0000F95A0000}"/>
    <cellStyle name="Normal 3 3 6 14 15" xfId="31045" xr:uid="{00000000-0005-0000-0000-0000FA5A0000}"/>
    <cellStyle name="Normal 3 3 6 14 2" xfId="13543" xr:uid="{00000000-0005-0000-0000-0000FB5A0000}"/>
    <cellStyle name="Normal 3 3 6 14 2 2" xfId="31051" xr:uid="{00000000-0005-0000-0000-0000FC5A0000}"/>
    <cellStyle name="Normal 3 3 6 14 3" xfId="13544" xr:uid="{00000000-0005-0000-0000-0000FD5A0000}"/>
    <cellStyle name="Normal 3 3 6 14 3 2" xfId="31052" xr:uid="{00000000-0005-0000-0000-0000FE5A0000}"/>
    <cellStyle name="Normal 3 3 6 14 4" xfId="13545" xr:uid="{00000000-0005-0000-0000-0000FF5A0000}"/>
    <cellStyle name="Normal 3 3 6 14 4 2" xfId="31053" xr:uid="{00000000-0005-0000-0000-0000005B0000}"/>
    <cellStyle name="Normal 3 3 6 14 5" xfId="13546" xr:uid="{00000000-0005-0000-0000-0000015B0000}"/>
    <cellStyle name="Normal 3 3 6 14 5 2" xfId="31054" xr:uid="{00000000-0005-0000-0000-0000025B0000}"/>
    <cellStyle name="Normal 3 3 6 14 6" xfId="13547" xr:uid="{00000000-0005-0000-0000-0000035B0000}"/>
    <cellStyle name="Normal 3 3 6 14 6 2" xfId="31055" xr:uid="{00000000-0005-0000-0000-0000045B0000}"/>
    <cellStyle name="Normal 3 3 6 14 7" xfId="13548" xr:uid="{00000000-0005-0000-0000-0000055B0000}"/>
    <cellStyle name="Normal 3 3 6 14 7 2" xfId="31056" xr:uid="{00000000-0005-0000-0000-0000065B0000}"/>
    <cellStyle name="Normal 3 3 6 14 8" xfId="13549" xr:uid="{00000000-0005-0000-0000-0000075B0000}"/>
    <cellStyle name="Normal 3 3 6 14 8 2" xfId="31057" xr:uid="{00000000-0005-0000-0000-0000085B0000}"/>
    <cellStyle name="Normal 3 3 6 14 9" xfId="13550" xr:uid="{00000000-0005-0000-0000-0000095B0000}"/>
    <cellStyle name="Normal 3 3 6 14 9 2" xfId="31058" xr:uid="{00000000-0005-0000-0000-00000A5B0000}"/>
    <cellStyle name="Normal 3 3 6 15" xfId="13551" xr:uid="{00000000-0005-0000-0000-00000B5B0000}"/>
    <cellStyle name="Normal 3 3 6 15 2" xfId="31059" xr:uid="{00000000-0005-0000-0000-00000C5B0000}"/>
    <cellStyle name="Normal 3 3 6 16" xfId="13552" xr:uid="{00000000-0005-0000-0000-00000D5B0000}"/>
    <cellStyle name="Normal 3 3 6 16 2" xfId="31060" xr:uid="{00000000-0005-0000-0000-00000E5B0000}"/>
    <cellStyle name="Normal 3 3 6 17" xfId="13553" xr:uid="{00000000-0005-0000-0000-00000F5B0000}"/>
    <cellStyle name="Normal 3 3 6 17 2" xfId="31061" xr:uid="{00000000-0005-0000-0000-0000105B0000}"/>
    <cellStyle name="Normal 3 3 6 18" xfId="13554" xr:uid="{00000000-0005-0000-0000-0000115B0000}"/>
    <cellStyle name="Normal 3 3 6 18 2" xfId="31062" xr:uid="{00000000-0005-0000-0000-0000125B0000}"/>
    <cellStyle name="Normal 3 3 6 19" xfId="13555" xr:uid="{00000000-0005-0000-0000-0000135B0000}"/>
    <cellStyle name="Normal 3 3 6 19 2" xfId="31063" xr:uid="{00000000-0005-0000-0000-0000145B0000}"/>
    <cellStyle name="Normal 3 3 6 2" xfId="13556" xr:uid="{00000000-0005-0000-0000-0000155B0000}"/>
    <cellStyle name="Normal 3 3 6 20" xfId="13557" xr:uid="{00000000-0005-0000-0000-0000165B0000}"/>
    <cellStyle name="Normal 3 3 6 20 2" xfId="31064" xr:uid="{00000000-0005-0000-0000-0000175B0000}"/>
    <cellStyle name="Normal 3 3 6 21" xfId="13558" xr:uid="{00000000-0005-0000-0000-0000185B0000}"/>
    <cellStyle name="Normal 3 3 6 21 2" xfId="31065" xr:uid="{00000000-0005-0000-0000-0000195B0000}"/>
    <cellStyle name="Normal 3 3 6 22" xfId="13559" xr:uid="{00000000-0005-0000-0000-00001A5B0000}"/>
    <cellStyle name="Normal 3 3 6 22 2" xfId="31066" xr:uid="{00000000-0005-0000-0000-00001B5B0000}"/>
    <cellStyle name="Normal 3 3 6 23" xfId="13560" xr:uid="{00000000-0005-0000-0000-00001C5B0000}"/>
    <cellStyle name="Normal 3 3 6 23 2" xfId="31067" xr:uid="{00000000-0005-0000-0000-00001D5B0000}"/>
    <cellStyle name="Normal 3 3 6 24" xfId="13561" xr:uid="{00000000-0005-0000-0000-00001E5B0000}"/>
    <cellStyle name="Normal 3 3 6 24 2" xfId="31068" xr:uid="{00000000-0005-0000-0000-00001F5B0000}"/>
    <cellStyle name="Normal 3 3 6 25" xfId="13562" xr:uid="{00000000-0005-0000-0000-0000205B0000}"/>
    <cellStyle name="Normal 3 3 6 25 2" xfId="31069" xr:uid="{00000000-0005-0000-0000-0000215B0000}"/>
    <cellStyle name="Normal 3 3 6 26" xfId="13563" xr:uid="{00000000-0005-0000-0000-0000225B0000}"/>
    <cellStyle name="Normal 3 3 6 26 2" xfId="31070" xr:uid="{00000000-0005-0000-0000-0000235B0000}"/>
    <cellStyle name="Normal 3 3 6 27" xfId="13564" xr:uid="{00000000-0005-0000-0000-0000245B0000}"/>
    <cellStyle name="Normal 3 3 6 27 2" xfId="31071" xr:uid="{00000000-0005-0000-0000-0000255B0000}"/>
    <cellStyle name="Normal 3 3 6 28" xfId="30988" xr:uid="{00000000-0005-0000-0000-0000265B0000}"/>
    <cellStyle name="Normal 3 3 6 3" xfId="13565" xr:uid="{00000000-0005-0000-0000-0000275B0000}"/>
    <cellStyle name="Normal 3 3 6 4" xfId="13566" xr:uid="{00000000-0005-0000-0000-0000285B0000}"/>
    <cellStyle name="Normal 3 3 6 5" xfId="13567" xr:uid="{00000000-0005-0000-0000-0000295B0000}"/>
    <cellStyle name="Normal 3 3 6 6" xfId="13568" xr:uid="{00000000-0005-0000-0000-00002A5B0000}"/>
    <cellStyle name="Normal 3 3 6 6 10" xfId="13569" xr:uid="{00000000-0005-0000-0000-00002B5B0000}"/>
    <cellStyle name="Normal 3 3 6 6 10 2" xfId="31073" xr:uid="{00000000-0005-0000-0000-00002C5B0000}"/>
    <cellStyle name="Normal 3 3 6 6 11" xfId="13570" xr:uid="{00000000-0005-0000-0000-00002D5B0000}"/>
    <cellStyle name="Normal 3 3 6 6 11 2" xfId="31074" xr:uid="{00000000-0005-0000-0000-00002E5B0000}"/>
    <cellStyle name="Normal 3 3 6 6 12" xfId="13571" xr:uid="{00000000-0005-0000-0000-00002F5B0000}"/>
    <cellStyle name="Normal 3 3 6 6 12 2" xfId="31075" xr:uid="{00000000-0005-0000-0000-0000305B0000}"/>
    <cellStyle name="Normal 3 3 6 6 13" xfId="13572" xr:uid="{00000000-0005-0000-0000-0000315B0000}"/>
    <cellStyle name="Normal 3 3 6 6 13 2" xfId="31076" xr:uid="{00000000-0005-0000-0000-0000325B0000}"/>
    <cellStyle name="Normal 3 3 6 6 14" xfId="13573" xr:uid="{00000000-0005-0000-0000-0000335B0000}"/>
    <cellStyle name="Normal 3 3 6 6 14 2" xfId="31077" xr:uid="{00000000-0005-0000-0000-0000345B0000}"/>
    <cellStyle name="Normal 3 3 6 6 15" xfId="13574" xr:uid="{00000000-0005-0000-0000-0000355B0000}"/>
    <cellStyle name="Normal 3 3 6 6 15 2" xfId="31078" xr:uid="{00000000-0005-0000-0000-0000365B0000}"/>
    <cellStyle name="Normal 3 3 6 6 16" xfId="31072" xr:uid="{00000000-0005-0000-0000-0000375B0000}"/>
    <cellStyle name="Normal 3 3 6 6 2" xfId="13575" xr:uid="{00000000-0005-0000-0000-0000385B0000}"/>
    <cellStyle name="Normal 3 3 6 6 2 10" xfId="13576" xr:uid="{00000000-0005-0000-0000-0000395B0000}"/>
    <cellStyle name="Normal 3 3 6 6 2 10 2" xfId="31080" xr:uid="{00000000-0005-0000-0000-00003A5B0000}"/>
    <cellStyle name="Normal 3 3 6 6 2 11" xfId="13577" xr:uid="{00000000-0005-0000-0000-00003B5B0000}"/>
    <cellStyle name="Normal 3 3 6 6 2 11 2" xfId="31081" xr:uid="{00000000-0005-0000-0000-00003C5B0000}"/>
    <cellStyle name="Normal 3 3 6 6 2 12" xfId="13578" xr:uid="{00000000-0005-0000-0000-00003D5B0000}"/>
    <cellStyle name="Normal 3 3 6 6 2 12 2" xfId="31082" xr:uid="{00000000-0005-0000-0000-00003E5B0000}"/>
    <cellStyle name="Normal 3 3 6 6 2 13" xfId="13579" xr:uid="{00000000-0005-0000-0000-00003F5B0000}"/>
    <cellStyle name="Normal 3 3 6 6 2 13 2" xfId="31083" xr:uid="{00000000-0005-0000-0000-0000405B0000}"/>
    <cellStyle name="Normal 3 3 6 6 2 14" xfId="13580" xr:uid="{00000000-0005-0000-0000-0000415B0000}"/>
    <cellStyle name="Normal 3 3 6 6 2 14 2" xfId="31084" xr:uid="{00000000-0005-0000-0000-0000425B0000}"/>
    <cellStyle name="Normal 3 3 6 6 2 15" xfId="31079" xr:uid="{00000000-0005-0000-0000-0000435B0000}"/>
    <cellStyle name="Normal 3 3 6 6 2 2" xfId="13581" xr:uid="{00000000-0005-0000-0000-0000445B0000}"/>
    <cellStyle name="Normal 3 3 6 6 2 2 2" xfId="31085" xr:uid="{00000000-0005-0000-0000-0000455B0000}"/>
    <cellStyle name="Normal 3 3 6 6 2 3" xfId="13582" xr:uid="{00000000-0005-0000-0000-0000465B0000}"/>
    <cellStyle name="Normal 3 3 6 6 2 3 2" xfId="31086" xr:uid="{00000000-0005-0000-0000-0000475B0000}"/>
    <cellStyle name="Normal 3 3 6 6 2 4" xfId="13583" xr:uid="{00000000-0005-0000-0000-0000485B0000}"/>
    <cellStyle name="Normal 3 3 6 6 2 4 2" xfId="31087" xr:uid="{00000000-0005-0000-0000-0000495B0000}"/>
    <cellStyle name="Normal 3 3 6 6 2 5" xfId="13584" xr:uid="{00000000-0005-0000-0000-00004A5B0000}"/>
    <cellStyle name="Normal 3 3 6 6 2 5 2" xfId="31088" xr:uid="{00000000-0005-0000-0000-00004B5B0000}"/>
    <cellStyle name="Normal 3 3 6 6 2 6" xfId="13585" xr:uid="{00000000-0005-0000-0000-00004C5B0000}"/>
    <cellStyle name="Normal 3 3 6 6 2 6 2" xfId="31089" xr:uid="{00000000-0005-0000-0000-00004D5B0000}"/>
    <cellStyle name="Normal 3 3 6 6 2 7" xfId="13586" xr:uid="{00000000-0005-0000-0000-00004E5B0000}"/>
    <cellStyle name="Normal 3 3 6 6 2 7 2" xfId="31090" xr:uid="{00000000-0005-0000-0000-00004F5B0000}"/>
    <cellStyle name="Normal 3 3 6 6 2 8" xfId="13587" xr:uid="{00000000-0005-0000-0000-0000505B0000}"/>
    <cellStyle name="Normal 3 3 6 6 2 8 2" xfId="31091" xr:uid="{00000000-0005-0000-0000-0000515B0000}"/>
    <cellStyle name="Normal 3 3 6 6 2 9" xfId="13588" xr:uid="{00000000-0005-0000-0000-0000525B0000}"/>
    <cellStyle name="Normal 3 3 6 6 2 9 2" xfId="31092" xr:uid="{00000000-0005-0000-0000-0000535B0000}"/>
    <cellStyle name="Normal 3 3 6 6 3" xfId="13589" xr:uid="{00000000-0005-0000-0000-0000545B0000}"/>
    <cellStyle name="Normal 3 3 6 6 3 2" xfId="31093" xr:uid="{00000000-0005-0000-0000-0000555B0000}"/>
    <cellStyle name="Normal 3 3 6 6 4" xfId="13590" xr:uid="{00000000-0005-0000-0000-0000565B0000}"/>
    <cellStyle name="Normal 3 3 6 6 4 2" xfId="31094" xr:uid="{00000000-0005-0000-0000-0000575B0000}"/>
    <cellStyle name="Normal 3 3 6 6 5" xfId="13591" xr:uid="{00000000-0005-0000-0000-0000585B0000}"/>
    <cellStyle name="Normal 3 3 6 6 5 2" xfId="31095" xr:uid="{00000000-0005-0000-0000-0000595B0000}"/>
    <cellStyle name="Normal 3 3 6 6 6" xfId="13592" xr:uid="{00000000-0005-0000-0000-00005A5B0000}"/>
    <cellStyle name="Normal 3 3 6 6 6 2" xfId="31096" xr:uid="{00000000-0005-0000-0000-00005B5B0000}"/>
    <cellStyle name="Normal 3 3 6 6 7" xfId="13593" xr:uid="{00000000-0005-0000-0000-00005C5B0000}"/>
    <cellStyle name="Normal 3 3 6 6 7 2" xfId="31097" xr:uid="{00000000-0005-0000-0000-00005D5B0000}"/>
    <cellStyle name="Normal 3 3 6 6 8" xfId="13594" xr:uid="{00000000-0005-0000-0000-00005E5B0000}"/>
    <cellStyle name="Normal 3 3 6 6 8 2" xfId="31098" xr:uid="{00000000-0005-0000-0000-00005F5B0000}"/>
    <cellStyle name="Normal 3 3 6 6 9" xfId="13595" xr:uid="{00000000-0005-0000-0000-0000605B0000}"/>
    <cellStyle name="Normal 3 3 6 6 9 2" xfId="31099" xr:uid="{00000000-0005-0000-0000-0000615B0000}"/>
    <cellStyle name="Normal 3 3 6 7" xfId="13596" xr:uid="{00000000-0005-0000-0000-0000625B0000}"/>
    <cellStyle name="Normal 3 3 6 7 10" xfId="13597" xr:uid="{00000000-0005-0000-0000-0000635B0000}"/>
    <cellStyle name="Normal 3 3 6 7 10 2" xfId="31101" xr:uid="{00000000-0005-0000-0000-0000645B0000}"/>
    <cellStyle name="Normal 3 3 6 7 11" xfId="13598" xr:uid="{00000000-0005-0000-0000-0000655B0000}"/>
    <cellStyle name="Normal 3 3 6 7 11 2" xfId="31102" xr:uid="{00000000-0005-0000-0000-0000665B0000}"/>
    <cellStyle name="Normal 3 3 6 7 12" xfId="13599" xr:uid="{00000000-0005-0000-0000-0000675B0000}"/>
    <cellStyle name="Normal 3 3 6 7 12 2" xfId="31103" xr:uid="{00000000-0005-0000-0000-0000685B0000}"/>
    <cellStyle name="Normal 3 3 6 7 13" xfId="13600" xr:uid="{00000000-0005-0000-0000-0000695B0000}"/>
    <cellStyle name="Normal 3 3 6 7 13 2" xfId="31104" xr:uid="{00000000-0005-0000-0000-00006A5B0000}"/>
    <cellStyle name="Normal 3 3 6 7 14" xfId="13601" xr:uid="{00000000-0005-0000-0000-00006B5B0000}"/>
    <cellStyle name="Normal 3 3 6 7 14 2" xfId="31105" xr:uid="{00000000-0005-0000-0000-00006C5B0000}"/>
    <cellStyle name="Normal 3 3 6 7 15" xfId="13602" xr:uid="{00000000-0005-0000-0000-00006D5B0000}"/>
    <cellStyle name="Normal 3 3 6 7 15 2" xfId="31106" xr:uid="{00000000-0005-0000-0000-00006E5B0000}"/>
    <cellStyle name="Normal 3 3 6 7 16" xfId="31100" xr:uid="{00000000-0005-0000-0000-00006F5B0000}"/>
    <cellStyle name="Normal 3 3 6 7 2" xfId="13603" xr:uid="{00000000-0005-0000-0000-0000705B0000}"/>
    <cellStyle name="Normal 3 3 6 7 2 10" xfId="13604" xr:uid="{00000000-0005-0000-0000-0000715B0000}"/>
    <cellStyle name="Normal 3 3 6 7 2 10 2" xfId="31108" xr:uid="{00000000-0005-0000-0000-0000725B0000}"/>
    <cellStyle name="Normal 3 3 6 7 2 11" xfId="13605" xr:uid="{00000000-0005-0000-0000-0000735B0000}"/>
    <cellStyle name="Normal 3 3 6 7 2 11 2" xfId="31109" xr:uid="{00000000-0005-0000-0000-0000745B0000}"/>
    <cellStyle name="Normal 3 3 6 7 2 12" xfId="13606" xr:uid="{00000000-0005-0000-0000-0000755B0000}"/>
    <cellStyle name="Normal 3 3 6 7 2 12 2" xfId="31110" xr:uid="{00000000-0005-0000-0000-0000765B0000}"/>
    <cellStyle name="Normal 3 3 6 7 2 13" xfId="13607" xr:uid="{00000000-0005-0000-0000-0000775B0000}"/>
    <cellStyle name="Normal 3 3 6 7 2 13 2" xfId="31111" xr:uid="{00000000-0005-0000-0000-0000785B0000}"/>
    <cellStyle name="Normal 3 3 6 7 2 14" xfId="13608" xr:uid="{00000000-0005-0000-0000-0000795B0000}"/>
    <cellStyle name="Normal 3 3 6 7 2 14 2" xfId="31112" xr:uid="{00000000-0005-0000-0000-00007A5B0000}"/>
    <cellStyle name="Normal 3 3 6 7 2 15" xfId="31107" xr:uid="{00000000-0005-0000-0000-00007B5B0000}"/>
    <cellStyle name="Normal 3 3 6 7 2 2" xfId="13609" xr:uid="{00000000-0005-0000-0000-00007C5B0000}"/>
    <cellStyle name="Normal 3 3 6 7 2 2 2" xfId="31113" xr:uid="{00000000-0005-0000-0000-00007D5B0000}"/>
    <cellStyle name="Normal 3 3 6 7 2 3" xfId="13610" xr:uid="{00000000-0005-0000-0000-00007E5B0000}"/>
    <cellStyle name="Normal 3 3 6 7 2 3 2" xfId="31114" xr:uid="{00000000-0005-0000-0000-00007F5B0000}"/>
    <cellStyle name="Normal 3 3 6 7 2 4" xfId="13611" xr:uid="{00000000-0005-0000-0000-0000805B0000}"/>
    <cellStyle name="Normal 3 3 6 7 2 4 2" xfId="31115" xr:uid="{00000000-0005-0000-0000-0000815B0000}"/>
    <cellStyle name="Normal 3 3 6 7 2 5" xfId="13612" xr:uid="{00000000-0005-0000-0000-0000825B0000}"/>
    <cellStyle name="Normal 3 3 6 7 2 5 2" xfId="31116" xr:uid="{00000000-0005-0000-0000-0000835B0000}"/>
    <cellStyle name="Normal 3 3 6 7 2 6" xfId="13613" xr:uid="{00000000-0005-0000-0000-0000845B0000}"/>
    <cellStyle name="Normal 3 3 6 7 2 6 2" xfId="31117" xr:uid="{00000000-0005-0000-0000-0000855B0000}"/>
    <cellStyle name="Normal 3 3 6 7 2 7" xfId="13614" xr:uid="{00000000-0005-0000-0000-0000865B0000}"/>
    <cellStyle name="Normal 3 3 6 7 2 7 2" xfId="31118" xr:uid="{00000000-0005-0000-0000-0000875B0000}"/>
    <cellStyle name="Normal 3 3 6 7 2 8" xfId="13615" xr:uid="{00000000-0005-0000-0000-0000885B0000}"/>
    <cellStyle name="Normal 3 3 6 7 2 8 2" xfId="31119" xr:uid="{00000000-0005-0000-0000-0000895B0000}"/>
    <cellStyle name="Normal 3 3 6 7 2 9" xfId="13616" xr:uid="{00000000-0005-0000-0000-00008A5B0000}"/>
    <cellStyle name="Normal 3 3 6 7 2 9 2" xfId="31120" xr:uid="{00000000-0005-0000-0000-00008B5B0000}"/>
    <cellStyle name="Normal 3 3 6 7 3" xfId="13617" xr:uid="{00000000-0005-0000-0000-00008C5B0000}"/>
    <cellStyle name="Normal 3 3 6 7 3 2" xfId="31121" xr:uid="{00000000-0005-0000-0000-00008D5B0000}"/>
    <cellStyle name="Normal 3 3 6 7 4" xfId="13618" xr:uid="{00000000-0005-0000-0000-00008E5B0000}"/>
    <cellStyle name="Normal 3 3 6 7 4 2" xfId="31122" xr:uid="{00000000-0005-0000-0000-00008F5B0000}"/>
    <cellStyle name="Normal 3 3 6 7 5" xfId="13619" xr:uid="{00000000-0005-0000-0000-0000905B0000}"/>
    <cellStyle name="Normal 3 3 6 7 5 2" xfId="31123" xr:uid="{00000000-0005-0000-0000-0000915B0000}"/>
    <cellStyle name="Normal 3 3 6 7 6" xfId="13620" xr:uid="{00000000-0005-0000-0000-0000925B0000}"/>
    <cellStyle name="Normal 3 3 6 7 6 2" xfId="31124" xr:uid="{00000000-0005-0000-0000-0000935B0000}"/>
    <cellStyle name="Normal 3 3 6 7 7" xfId="13621" xr:uid="{00000000-0005-0000-0000-0000945B0000}"/>
    <cellStyle name="Normal 3 3 6 7 7 2" xfId="31125" xr:uid="{00000000-0005-0000-0000-0000955B0000}"/>
    <cellStyle name="Normal 3 3 6 7 8" xfId="13622" xr:uid="{00000000-0005-0000-0000-0000965B0000}"/>
    <cellStyle name="Normal 3 3 6 7 8 2" xfId="31126" xr:uid="{00000000-0005-0000-0000-0000975B0000}"/>
    <cellStyle name="Normal 3 3 6 7 9" xfId="13623" xr:uid="{00000000-0005-0000-0000-0000985B0000}"/>
    <cellStyle name="Normal 3 3 6 7 9 2" xfId="31127" xr:uid="{00000000-0005-0000-0000-0000995B0000}"/>
    <cellStyle name="Normal 3 3 6 8" xfId="13624" xr:uid="{00000000-0005-0000-0000-00009A5B0000}"/>
    <cellStyle name="Normal 3 3 6 8 10" xfId="13625" xr:uid="{00000000-0005-0000-0000-00009B5B0000}"/>
    <cellStyle name="Normal 3 3 6 8 10 2" xfId="31129" xr:uid="{00000000-0005-0000-0000-00009C5B0000}"/>
    <cellStyle name="Normal 3 3 6 8 11" xfId="13626" xr:uid="{00000000-0005-0000-0000-00009D5B0000}"/>
    <cellStyle name="Normal 3 3 6 8 11 2" xfId="31130" xr:uid="{00000000-0005-0000-0000-00009E5B0000}"/>
    <cellStyle name="Normal 3 3 6 8 12" xfId="13627" xr:uid="{00000000-0005-0000-0000-00009F5B0000}"/>
    <cellStyle name="Normal 3 3 6 8 12 2" xfId="31131" xr:uid="{00000000-0005-0000-0000-0000A05B0000}"/>
    <cellStyle name="Normal 3 3 6 8 13" xfId="13628" xr:uid="{00000000-0005-0000-0000-0000A15B0000}"/>
    <cellStyle name="Normal 3 3 6 8 13 2" xfId="31132" xr:uid="{00000000-0005-0000-0000-0000A25B0000}"/>
    <cellStyle name="Normal 3 3 6 8 14" xfId="13629" xr:uid="{00000000-0005-0000-0000-0000A35B0000}"/>
    <cellStyle name="Normal 3 3 6 8 14 2" xfId="31133" xr:uid="{00000000-0005-0000-0000-0000A45B0000}"/>
    <cellStyle name="Normal 3 3 6 8 15" xfId="13630" xr:uid="{00000000-0005-0000-0000-0000A55B0000}"/>
    <cellStyle name="Normal 3 3 6 8 15 2" xfId="31134" xr:uid="{00000000-0005-0000-0000-0000A65B0000}"/>
    <cellStyle name="Normal 3 3 6 8 16" xfId="31128" xr:uid="{00000000-0005-0000-0000-0000A75B0000}"/>
    <cellStyle name="Normal 3 3 6 8 2" xfId="13631" xr:uid="{00000000-0005-0000-0000-0000A85B0000}"/>
    <cellStyle name="Normal 3 3 6 8 2 10" xfId="13632" xr:uid="{00000000-0005-0000-0000-0000A95B0000}"/>
    <cellStyle name="Normal 3 3 6 8 2 10 2" xfId="31136" xr:uid="{00000000-0005-0000-0000-0000AA5B0000}"/>
    <cellStyle name="Normal 3 3 6 8 2 11" xfId="13633" xr:uid="{00000000-0005-0000-0000-0000AB5B0000}"/>
    <cellStyle name="Normal 3 3 6 8 2 11 2" xfId="31137" xr:uid="{00000000-0005-0000-0000-0000AC5B0000}"/>
    <cellStyle name="Normal 3 3 6 8 2 12" xfId="13634" xr:uid="{00000000-0005-0000-0000-0000AD5B0000}"/>
    <cellStyle name="Normal 3 3 6 8 2 12 2" xfId="31138" xr:uid="{00000000-0005-0000-0000-0000AE5B0000}"/>
    <cellStyle name="Normal 3 3 6 8 2 13" xfId="13635" xr:uid="{00000000-0005-0000-0000-0000AF5B0000}"/>
    <cellStyle name="Normal 3 3 6 8 2 13 2" xfId="31139" xr:uid="{00000000-0005-0000-0000-0000B05B0000}"/>
    <cellStyle name="Normal 3 3 6 8 2 14" xfId="13636" xr:uid="{00000000-0005-0000-0000-0000B15B0000}"/>
    <cellStyle name="Normal 3 3 6 8 2 14 2" xfId="31140" xr:uid="{00000000-0005-0000-0000-0000B25B0000}"/>
    <cellStyle name="Normal 3 3 6 8 2 15" xfId="31135" xr:uid="{00000000-0005-0000-0000-0000B35B0000}"/>
    <cellStyle name="Normal 3 3 6 8 2 2" xfId="13637" xr:uid="{00000000-0005-0000-0000-0000B45B0000}"/>
    <cellStyle name="Normal 3 3 6 8 2 2 2" xfId="31141" xr:uid="{00000000-0005-0000-0000-0000B55B0000}"/>
    <cellStyle name="Normal 3 3 6 8 2 3" xfId="13638" xr:uid="{00000000-0005-0000-0000-0000B65B0000}"/>
    <cellStyle name="Normal 3 3 6 8 2 3 2" xfId="31142" xr:uid="{00000000-0005-0000-0000-0000B75B0000}"/>
    <cellStyle name="Normal 3 3 6 8 2 4" xfId="13639" xr:uid="{00000000-0005-0000-0000-0000B85B0000}"/>
    <cellStyle name="Normal 3 3 6 8 2 4 2" xfId="31143" xr:uid="{00000000-0005-0000-0000-0000B95B0000}"/>
    <cellStyle name="Normal 3 3 6 8 2 5" xfId="13640" xr:uid="{00000000-0005-0000-0000-0000BA5B0000}"/>
    <cellStyle name="Normal 3 3 6 8 2 5 2" xfId="31144" xr:uid="{00000000-0005-0000-0000-0000BB5B0000}"/>
    <cellStyle name="Normal 3 3 6 8 2 6" xfId="13641" xr:uid="{00000000-0005-0000-0000-0000BC5B0000}"/>
    <cellStyle name="Normal 3 3 6 8 2 6 2" xfId="31145" xr:uid="{00000000-0005-0000-0000-0000BD5B0000}"/>
    <cellStyle name="Normal 3 3 6 8 2 7" xfId="13642" xr:uid="{00000000-0005-0000-0000-0000BE5B0000}"/>
    <cellStyle name="Normal 3 3 6 8 2 7 2" xfId="31146" xr:uid="{00000000-0005-0000-0000-0000BF5B0000}"/>
    <cellStyle name="Normal 3 3 6 8 2 8" xfId="13643" xr:uid="{00000000-0005-0000-0000-0000C05B0000}"/>
    <cellStyle name="Normal 3 3 6 8 2 8 2" xfId="31147" xr:uid="{00000000-0005-0000-0000-0000C15B0000}"/>
    <cellStyle name="Normal 3 3 6 8 2 9" xfId="13644" xr:uid="{00000000-0005-0000-0000-0000C25B0000}"/>
    <cellStyle name="Normal 3 3 6 8 2 9 2" xfId="31148" xr:uid="{00000000-0005-0000-0000-0000C35B0000}"/>
    <cellStyle name="Normal 3 3 6 8 3" xfId="13645" xr:uid="{00000000-0005-0000-0000-0000C45B0000}"/>
    <cellStyle name="Normal 3 3 6 8 3 2" xfId="31149" xr:uid="{00000000-0005-0000-0000-0000C55B0000}"/>
    <cellStyle name="Normal 3 3 6 8 4" xfId="13646" xr:uid="{00000000-0005-0000-0000-0000C65B0000}"/>
    <cellStyle name="Normal 3 3 6 8 4 2" xfId="31150" xr:uid="{00000000-0005-0000-0000-0000C75B0000}"/>
    <cellStyle name="Normal 3 3 6 8 5" xfId="13647" xr:uid="{00000000-0005-0000-0000-0000C85B0000}"/>
    <cellStyle name="Normal 3 3 6 8 5 2" xfId="31151" xr:uid="{00000000-0005-0000-0000-0000C95B0000}"/>
    <cellStyle name="Normal 3 3 6 8 6" xfId="13648" xr:uid="{00000000-0005-0000-0000-0000CA5B0000}"/>
    <cellStyle name="Normal 3 3 6 8 6 2" xfId="31152" xr:uid="{00000000-0005-0000-0000-0000CB5B0000}"/>
    <cellStyle name="Normal 3 3 6 8 7" xfId="13649" xr:uid="{00000000-0005-0000-0000-0000CC5B0000}"/>
    <cellStyle name="Normal 3 3 6 8 7 2" xfId="31153" xr:uid="{00000000-0005-0000-0000-0000CD5B0000}"/>
    <cellStyle name="Normal 3 3 6 8 8" xfId="13650" xr:uid="{00000000-0005-0000-0000-0000CE5B0000}"/>
    <cellStyle name="Normal 3 3 6 8 8 2" xfId="31154" xr:uid="{00000000-0005-0000-0000-0000CF5B0000}"/>
    <cellStyle name="Normal 3 3 6 8 9" xfId="13651" xr:uid="{00000000-0005-0000-0000-0000D05B0000}"/>
    <cellStyle name="Normal 3 3 6 8 9 2" xfId="31155" xr:uid="{00000000-0005-0000-0000-0000D15B0000}"/>
    <cellStyle name="Normal 3 3 6 9" xfId="13652" xr:uid="{00000000-0005-0000-0000-0000D25B0000}"/>
    <cellStyle name="Normal 3 3 6 9 10" xfId="13653" xr:uid="{00000000-0005-0000-0000-0000D35B0000}"/>
    <cellStyle name="Normal 3 3 6 9 10 2" xfId="31157" xr:uid="{00000000-0005-0000-0000-0000D45B0000}"/>
    <cellStyle name="Normal 3 3 6 9 11" xfId="13654" xr:uid="{00000000-0005-0000-0000-0000D55B0000}"/>
    <cellStyle name="Normal 3 3 6 9 11 2" xfId="31158" xr:uid="{00000000-0005-0000-0000-0000D65B0000}"/>
    <cellStyle name="Normal 3 3 6 9 12" xfId="13655" xr:uid="{00000000-0005-0000-0000-0000D75B0000}"/>
    <cellStyle name="Normal 3 3 6 9 12 2" xfId="31159" xr:uid="{00000000-0005-0000-0000-0000D85B0000}"/>
    <cellStyle name="Normal 3 3 6 9 13" xfId="13656" xr:uid="{00000000-0005-0000-0000-0000D95B0000}"/>
    <cellStyle name="Normal 3 3 6 9 13 2" xfId="31160" xr:uid="{00000000-0005-0000-0000-0000DA5B0000}"/>
    <cellStyle name="Normal 3 3 6 9 14" xfId="13657" xr:uid="{00000000-0005-0000-0000-0000DB5B0000}"/>
    <cellStyle name="Normal 3 3 6 9 14 2" xfId="31161" xr:uid="{00000000-0005-0000-0000-0000DC5B0000}"/>
    <cellStyle name="Normal 3 3 6 9 15" xfId="31156" xr:uid="{00000000-0005-0000-0000-0000DD5B0000}"/>
    <cellStyle name="Normal 3 3 6 9 2" xfId="13658" xr:uid="{00000000-0005-0000-0000-0000DE5B0000}"/>
    <cellStyle name="Normal 3 3 6 9 2 2" xfId="31162" xr:uid="{00000000-0005-0000-0000-0000DF5B0000}"/>
    <cellStyle name="Normal 3 3 6 9 3" xfId="13659" xr:uid="{00000000-0005-0000-0000-0000E05B0000}"/>
    <cellStyle name="Normal 3 3 6 9 3 2" xfId="31163" xr:uid="{00000000-0005-0000-0000-0000E15B0000}"/>
    <cellStyle name="Normal 3 3 6 9 4" xfId="13660" xr:uid="{00000000-0005-0000-0000-0000E25B0000}"/>
    <cellStyle name="Normal 3 3 6 9 4 2" xfId="31164" xr:uid="{00000000-0005-0000-0000-0000E35B0000}"/>
    <cellStyle name="Normal 3 3 6 9 5" xfId="13661" xr:uid="{00000000-0005-0000-0000-0000E45B0000}"/>
    <cellStyle name="Normal 3 3 6 9 5 2" xfId="31165" xr:uid="{00000000-0005-0000-0000-0000E55B0000}"/>
    <cellStyle name="Normal 3 3 6 9 6" xfId="13662" xr:uid="{00000000-0005-0000-0000-0000E65B0000}"/>
    <cellStyle name="Normal 3 3 6 9 6 2" xfId="31166" xr:uid="{00000000-0005-0000-0000-0000E75B0000}"/>
    <cellStyle name="Normal 3 3 6 9 7" xfId="13663" xr:uid="{00000000-0005-0000-0000-0000E85B0000}"/>
    <cellStyle name="Normal 3 3 6 9 7 2" xfId="31167" xr:uid="{00000000-0005-0000-0000-0000E95B0000}"/>
    <cellStyle name="Normal 3 3 6 9 8" xfId="13664" xr:uid="{00000000-0005-0000-0000-0000EA5B0000}"/>
    <cellStyle name="Normal 3 3 6 9 8 2" xfId="31168" xr:uid="{00000000-0005-0000-0000-0000EB5B0000}"/>
    <cellStyle name="Normal 3 3 6 9 9" xfId="13665" xr:uid="{00000000-0005-0000-0000-0000EC5B0000}"/>
    <cellStyle name="Normal 3 3 6 9 9 2" xfId="31169" xr:uid="{00000000-0005-0000-0000-0000ED5B0000}"/>
    <cellStyle name="Normal 3 3 7" xfId="13666" xr:uid="{00000000-0005-0000-0000-0000EE5B0000}"/>
    <cellStyle name="Normal 3 3 7 10" xfId="13667" xr:uid="{00000000-0005-0000-0000-0000EF5B0000}"/>
    <cellStyle name="Normal 3 3 7 10 10" xfId="13668" xr:uid="{00000000-0005-0000-0000-0000F05B0000}"/>
    <cellStyle name="Normal 3 3 7 10 10 2" xfId="31172" xr:uid="{00000000-0005-0000-0000-0000F15B0000}"/>
    <cellStyle name="Normal 3 3 7 10 11" xfId="13669" xr:uid="{00000000-0005-0000-0000-0000F25B0000}"/>
    <cellStyle name="Normal 3 3 7 10 11 2" xfId="31173" xr:uid="{00000000-0005-0000-0000-0000F35B0000}"/>
    <cellStyle name="Normal 3 3 7 10 12" xfId="13670" xr:uid="{00000000-0005-0000-0000-0000F45B0000}"/>
    <cellStyle name="Normal 3 3 7 10 12 2" xfId="31174" xr:uid="{00000000-0005-0000-0000-0000F55B0000}"/>
    <cellStyle name="Normal 3 3 7 10 13" xfId="13671" xr:uid="{00000000-0005-0000-0000-0000F65B0000}"/>
    <cellStyle name="Normal 3 3 7 10 13 2" xfId="31175" xr:uid="{00000000-0005-0000-0000-0000F75B0000}"/>
    <cellStyle name="Normal 3 3 7 10 14" xfId="13672" xr:uid="{00000000-0005-0000-0000-0000F85B0000}"/>
    <cellStyle name="Normal 3 3 7 10 14 2" xfId="31176" xr:uid="{00000000-0005-0000-0000-0000F95B0000}"/>
    <cellStyle name="Normal 3 3 7 10 15" xfId="31171" xr:uid="{00000000-0005-0000-0000-0000FA5B0000}"/>
    <cellStyle name="Normal 3 3 7 10 2" xfId="13673" xr:uid="{00000000-0005-0000-0000-0000FB5B0000}"/>
    <cellStyle name="Normal 3 3 7 10 2 2" xfId="31177" xr:uid="{00000000-0005-0000-0000-0000FC5B0000}"/>
    <cellStyle name="Normal 3 3 7 10 3" xfId="13674" xr:uid="{00000000-0005-0000-0000-0000FD5B0000}"/>
    <cellStyle name="Normal 3 3 7 10 3 2" xfId="31178" xr:uid="{00000000-0005-0000-0000-0000FE5B0000}"/>
    <cellStyle name="Normal 3 3 7 10 4" xfId="13675" xr:uid="{00000000-0005-0000-0000-0000FF5B0000}"/>
    <cellStyle name="Normal 3 3 7 10 4 2" xfId="31179" xr:uid="{00000000-0005-0000-0000-0000005C0000}"/>
    <cellStyle name="Normal 3 3 7 10 5" xfId="13676" xr:uid="{00000000-0005-0000-0000-0000015C0000}"/>
    <cellStyle name="Normal 3 3 7 10 5 2" xfId="31180" xr:uid="{00000000-0005-0000-0000-0000025C0000}"/>
    <cellStyle name="Normal 3 3 7 10 6" xfId="13677" xr:uid="{00000000-0005-0000-0000-0000035C0000}"/>
    <cellStyle name="Normal 3 3 7 10 6 2" xfId="31181" xr:uid="{00000000-0005-0000-0000-0000045C0000}"/>
    <cellStyle name="Normal 3 3 7 10 7" xfId="13678" xr:uid="{00000000-0005-0000-0000-0000055C0000}"/>
    <cellStyle name="Normal 3 3 7 10 7 2" xfId="31182" xr:uid="{00000000-0005-0000-0000-0000065C0000}"/>
    <cellStyle name="Normal 3 3 7 10 8" xfId="13679" xr:uid="{00000000-0005-0000-0000-0000075C0000}"/>
    <cellStyle name="Normal 3 3 7 10 8 2" xfId="31183" xr:uid="{00000000-0005-0000-0000-0000085C0000}"/>
    <cellStyle name="Normal 3 3 7 10 9" xfId="13680" xr:uid="{00000000-0005-0000-0000-0000095C0000}"/>
    <cellStyle name="Normal 3 3 7 10 9 2" xfId="31184" xr:uid="{00000000-0005-0000-0000-00000A5C0000}"/>
    <cellStyle name="Normal 3 3 7 11" xfId="13681" xr:uid="{00000000-0005-0000-0000-00000B5C0000}"/>
    <cellStyle name="Normal 3 3 7 11 2" xfId="31185" xr:uid="{00000000-0005-0000-0000-00000C5C0000}"/>
    <cellStyle name="Normal 3 3 7 12" xfId="13682" xr:uid="{00000000-0005-0000-0000-00000D5C0000}"/>
    <cellStyle name="Normal 3 3 7 12 2" xfId="31186" xr:uid="{00000000-0005-0000-0000-00000E5C0000}"/>
    <cellStyle name="Normal 3 3 7 13" xfId="13683" xr:uid="{00000000-0005-0000-0000-00000F5C0000}"/>
    <cellStyle name="Normal 3 3 7 13 2" xfId="31187" xr:uid="{00000000-0005-0000-0000-0000105C0000}"/>
    <cellStyle name="Normal 3 3 7 14" xfId="13684" xr:uid="{00000000-0005-0000-0000-0000115C0000}"/>
    <cellStyle name="Normal 3 3 7 14 2" xfId="31188" xr:uid="{00000000-0005-0000-0000-0000125C0000}"/>
    <cellStyle name="Normal 3 3 7 15" xfId="13685" xr:uid="{00000000-0005-0000-0000-0000135C0000}"/>
    <cellStyle name="Normal 3 3 7 15 2" xfId="31189" xr:uid="{00000000-0005-0000-0000-0000145C0000}"/>
    <cellStyle name="Normal 3 3 7 16" xfId="13686" xr:uid="{00000000-0005-0000-0000-0000155C0000}"/>
    <cellStyle name="Normal 3 3 7 16 2" xfId="31190" xr:uid="{00000000-0005-0000-0000-0000165C0000}"/>
    <cellStyle name="Normal 3 3 7 17" xfId="13687" xr:uid="{00000000-0005-0000-0000-0000175C0000}"/>
    <cellStyle name="Normal 3 3 7 17 2" xfId="31191" xr:uid="{00000000-0005-0000-0000-0000185C0000}"/>
    <cellStyle name="Normal 3 3 7 18" xfId="13688" xr:uid="{00000000-0005-0000-0000-0000195C0000}"/>
    <cellStyle name="Normal 3 3 7 18 2" xfId="31192" xr:uid="{00000000-0005-0000-0000-00001A5C0000}"/>
    <cellStyle name="Normal 3 3 7 19" xfId="13689" xr:uid="{00000000-0005-0000-0000-00001B5C0000}"/>
    <cellStyle name="Normal 3 3 7 19 2" xfId="31193" xr:uid="{00000000-0005-0000-0000-00001C5C0000}"/>
    <cellStyle name="Normal 3 3 7 2" xfId="13690" xr:uid="{00000000-0005-0000-0000-00001D5C0000}"/>
    <cellStyle name="Normal 3 3 7 2 10" xfId="13691" xr:uid="{00000000-0005-0000-0000-00001E5C0000}"/>
    <cellStyle name="Normal 3 3 7 2 10 2" xfId="31195" xr:uid="{00000000-0005-0000-0000-00001F5C0000}"/>
    <cellStyle name="Normal 3 3 7 2 11" xfId="13692" xr:uid="{00000000-0005-0000-0000-0000205C0000}"/>
    <cellStyle name="Normal 3 3 7 2 11 2" xfId="31196" xr:uid="{00000000-0005-0000-0000-0000215C0000}"/>
    <cellStyle name="Normal 3 3 7 2 12" xfId="13693" xr:uid="{00000000-0005-0000-0000-0000225C0000}"/>
    <cellStyle name="Normal 3 3 7 2 12 2" xfId="31197" xr:uid="{00000000-0005-0000-0000-0000235C0000}"/>
    <cellStyle name="Normal 3 3 7 2 13" xfId="13694" xr:uid="{00000000-0005-0000-0000-0000245C0000}"/>
    <cellStyle name="Normal 3 3 7 2 13 2" xfId="31198" xr:uid="{00000000-0005-0000-0000-0000255C0000}"/>
    <cellStyle name="Normal 3 3 7 2 14" xfId="13695" xr:uid="{00000000-0005-0000-0000-0000265C0000}"/>
    <cellStyle name="Normal 3 3 7 2 14 2" xfId="31199" xr:uid="{00000000-0005-0000-0000-0000275C0000}"/>
    <cellStyle name="Normal 3 3 7 2 15" xfId="13696" xr:uid="{00000000-0005-0000-0000-0000285C0000}"/>
    <cellStyle name="Normal 3 3 7 2 15 2" xfId="31200" xr:uid="{00000000-0005-0000-0000-0000295C0000}"/>
    <cellStyle name="Normal 3 3 7 2 16" xfId="31194" xr:uid="{00000000-0005-0000-0000-00002A5C0000}"/>
    <cellStyle name="Normal 3 3 7 2 2" xfId="13697" xr:uid="{00000000-0005-0000-0000-00002B5C0000}"/>
    <cellStyle name="Normal 3 3 7 2 2 10" xfId="13698" xr:uid="{00000000-0005-0000-0000-00002C5C0000}"/>
    <cellStyle name="Normal 3 3 7 2 2 10 2" xfId="31202" xr:uid="{00000000-0005-0000-0000-00002D5C0000}"/>
    <cellStyle name="Normal 3 3 7 2 2 11" xfId="13699" xr:uid="{00000000-0005-0000-0000-00002E5C0000}"/>
    <cellStyle name="Normal 3 3 7 2 2 11 2" xfId="31203" xr:uid="{00000000-0005-0000-0000-00002F5C0000}"/>
    <cellStyle name="Normal 3 3 7 2 2 12" xfId="13700" xr:uid="{00000000-0005-0000-0000-0000305C0000}"/>
    <cellStyle name="Normal 3 3 7 2 2 12 2" xfId="31204" xr:uid="{00000000-0005-0000-0000-0000315C0000}"/>
    <cellStyle name="Normal 3 3 7 2 2 13" xfId="13701" xr:uid="{00000000-0005-0000-0000-0000325C0000}"/>
    <cellStyle name="Normal 3 3 7 2 2 13 2" xfId="31205" xr:uid="{00000000-0005-0000-0000-0000335C0000}"/>
    <cellStyle name="Normal 3 3 7 2 2 14" xfId="13702" xr:uid="{00000000-0005-0000-0000-0000345C0000}"/>
    <cellStyle name="Normal 3 3 7 2 2 14 2" xfId="31206" xr:uid="{00000000-0005-0000-0000-0000355C0000}"/>
    <cellStyle name="Normal 3 3 7 2 2 15" xfId="31201" xr:uid="{00000000-0005-0000-0000-0000365C0000}"/>
    <cellStyle name="Normal 3 3 7 2 2 2" xfId="13703" xr:uid="{00000000-0005-0000-0000-0000375C0000}"/>
    <cellStyle name="Normal 3 3 7 2 2 2 2" xfId="31207" xr:uid="{00000000-0005-0000-0000-0000385C0000}"/>
    <cellStyle name="Normal 3 3 7 2 2 3" xfId="13704" xr:uid="{00000000-0005-0000-0000-0000395C0000}"/>
    <cellStyle name="Normal 3 3 7 2 2 3 2" xfId="31208" xr:uid="{00000000-0005-0000-0000-00003A5C0000}"/>
    <cellStyle name="Normal 3 3 7 2 2 4" xfId="13705" xr:uid="{00000000-0005-0000-0000-00003B5C0000}"/>
    <cellStyle name="Normal 3 3 7 2 2 4 2" xfId="31209" xr:uid="{00000000-0005-0000-0000-00003C5C0000}"/>
    <cellStyle name="Normal 3 3 7 2 2 5" xfId="13706" xr:uid="{00000000-0005-0000-0000-00003D5C0000}"/>
    <cellStyle name="Normal 3 3 7 2 2 5 2" xfId="31210" xr:uid="{00000000-0005-0000-0000-00003E5C0000}"/>
    <cellStyle name="Normal 3 3 7 2 2 6" xfId="13707" xr:uid="{00000000-0005-0000-0000-00003F5C0000}"/>
    <cellStyle name="Normal 3 3 7 2 2 6 2" xfId="31211" xr:uid="{00000000-0005-0000-0000-0000405C0000}"/>
    <cellStyle name="Normal 3 3 7 2 2 7" xfId="13708" xr:uid="{00000000-0005-0000-0000-0000415C0000}"/>
    <cellStyle name="Normal 3 3 7 2 2 7 2" xfId="31212" xr:uid="{00000000-0005-0000-0000-0000425C0000}"/>
    <cellStyle name="Normal 3 3 7 2 2 8" xfId="13709" xr:uid="{00000000-0005-0000-0000-0000435C0000}"/>
    <cellStyle name="Normal 3 3 7 2 2 8 2" xfId="31213" xr:uid="{00000000-0005-0000-0000-0000445C0000}"/>
    <cellStyle name="Normal 3 3 7 2 2 9" xfId="13710" xr:uid="{00000000-0005-0000-0000-0000455C0000}"/>
    <cellStyle name="Normal 3 3 7 2 2 9 2" xfId="31214" xr:uid="{00000000-0005-0000-0000-0000465C0000}"/>
    <cellStyle name="Normal 3 3 7 2 3" xfId="13711" xr:uid="{00000000-0005-0000-0000-0000475C0000}"/>
    <cellStyle name="Normal 3 3 7 2 3 2" xfId="31215" xr:uid="{00000000-0005-0000-0000-0000485C0000}"/>
    <cellStyle name="Normal 3 3 7 2 4" xfId="13712" xr:uid="{00000000-0005-0000-0000-0000495C0000}"/>
    <cellStyle name="Normal 3 3 7 2 4 2" xfId="31216" xr:uid="{00000000-0005-0000-0000-00004A5C0000}"/>
    <cellStyle name="Normal 3 3 7 2 5" xfId="13713" xr:uid="{00000000-0005-0000-0000-00004B5C0000}"/>
    <cellStyle name="Normal 3 3 7 2 5 2" xfId="31217" xr:uid="{00000000-0005-0000-0000-00004C5C0000}"/>
    <cellStyle name="Normal 3 3 7 2 6" xfId="13714" xr:uid="{00000000-0005-0000-0000-00004D5C0000}"/>
    <cellStyle name="Normal 3 3 7 2 6 2" xfId="31218" xr:uid="{00000000-0005-0000-0000-00004E5C0000}"/>
    <cellStyle name="Normal 3 3 7 2 7" xfId="13715" xr:uid="{00000000-0005-0000-0000-00004F5C0000}"/>
    <cellStyle name="Normal 3 3 7 2 7 2" xfId="31219" xr:uid="{00000000-0005-0000-0000-0000505C0000}"/>
    <cellStyle name="Normal 3 3 7 2 8" xfId="13716" xr:uid="{00000000-0005-0000-0000-0000515C0000}"/>
    <cellStyle name="Normal 3 3 7 2 8 2" xfId="31220" xr:uid="{00000000-0005-0000-0000-0000525C0000}"/>
    <cellStyle name="Normal 3 3 7 2 9" xfId="13717" xr:uid="{00000000-0005-0000-0000-0000535C0000}"/>
    <cellStyle name="Normal 3 3 7 2 9 2" xfId="31221" xr:uid="{00000000-0005-0000-0000-0000545C0000}"/>
    <cellStyle name="Normal 3 3 7 20" xfId="13718" xr:uid="{00000000-0005-0000-0000-0000555C0000}"/>
    <cellStyle name="Normal 3 3 7 20 2" xfId="31222" xr:uid="{00000000-0005-0000-0000-0000565C0000}"/>
    <cellStyle name="Normal 3 3 7 21" xfId="13719" xr:uid="{00000000-0005-0000-0000-0000575C0000}"/>
    <cellStyle name="Normal 3 3 7 21 2" xfId="31223" xr:uid="{00000000-0005-0000-0000-0000585C0000}"/>
    <cellStyle name="Normal 3 3 7 22" xfId="13720" xr:uid="{00000000-0005-0000-0000-0000595C0000}"/>
    <cellStyle name="Normal 3 3 7 22 2" xfId="31224" xr:uid="{00000000-0005-0000-0000-00005A5C0000}"/>
    <cellStyle name="Normal 3 3 7 23" xfId="13721" xr:uid="{00000000-0005-0000-0000-00005B5C0000}"/>
    <cellStyle name="Normal 3 3 7 23 2" xfId="31225" xr:uid="{00000000-0005-0000-0000-00005C5C0000}"/>
    <cellStyle name="Normal 3 3 7 24" xfId="31170" xr:uid="{00000000-0005-0000-0000-00005D5C0000}"/>
    <cellStyle name="Normal 3 3 7 3" xfId="13722" xr:uid="{00000000-0005-0000-0000-00005E5C0000}"/>
    <cellStyle name="Normal 3 3 7 3 10" xfId="13723" xr:uid="{00000000-0005-0000-0000-00005F5C0000}"/>
    <cellStyle name="Normal 3 3 7 3 10 2" xfId="31227" xr:uid="{00000000-0005-0000-0000-0000605C0000}"/>
    <cellStyle name="Normal 3 3 7 3 11" xfId="13724" xr:uid="{00000000-0005-0000-0000-0000615C0000}"/>
    <cellStyle name="Normal 3 3 7 3 11 2" xfId="31228" xr:uid="{00000000-0005-0000-0000-0000625C0000}"/>
    <cellStyle name="Normal 3 3 7 3 12" xfId="13725" xr:uid="{00000000-0005-0000-0000-0000635C0000}"/>
    <cellStyle name="Normal 3 3 7 3 12 2" xfId="31229" xr:uid="{00000000-0005-0000-0000-0000645C0000}"/>
    <cellStyle name="Normal 3 3 7 3 13" xfId="13726" xr:uid="{00000000-0005-0000-0000-0000655C0000}"/>
    <cellStyle name="Normal 3 3 7 3 13 2" xfId="31230" xr:uid="{00000000-0005-0000-0000-0000665C0000}"/>
    <cellStyle name="Normal 3 3 7 3 14" xfId="13727" xr:uid="{00000000-0005-0000-0000-0000675C0000}"/>
    <cellStyle name="Normal 3 3 7 3 14 2" xfId="31231" xr:uid="{00000000-0005-0000-0000-0000685C0000}"/>
    <cellStyle name="Normal 3 3 7 3 15" xfId="13728" xr:uid="{00000000-0005-0000-0000-0000695C0000}"/>
    <cellStyle name="Normal 3 3 7 3 15 2" xfId="31232" xr:uid="{00000000-0005-0000-0000-00006A5C0000}"/>
    <cellStyle name="Normal 3 3 7 3 16" xfId="31226" xr:uid="{00000000-0005-0000-0000-00006B5C0000}"/>
    <cellStyle name="Normal 3 3 7 3 2" xfId="13729" xr:uid="{00000000-0005-0000-0000-00006C5C0000}"/>
    <cellStyle name="Normal 3 3 7 3 2 10" xfId="13730" xr:uid="{00000000-0005-0000-0000-00006D5C0000}"/>
    <cellStyle name="Normal 3 3 7 3 2 10 2" xfId="31234" xr:uid="{00000000-0005-0000-0000-00006E5C0000}"/>
    <cellStyle name="Normal 3 3 7 3 2 11" xfId="13731" xr:uid="{00000000-0005-0000-0000-00006F5C0000}"/>
    <cellStyle name="Normal 3 3 7 3 2 11 2" xfId="31235" xr:uid="{00000000-0005-0000-0000-0000705C0000}"/>
    <cellStyle name="Normal 3 3 7 3 2 12" xfId="13732" xr:uid="{00000000-0005-0000-0000-0000715C0000}"/>
    <cellStyle name="Normal 3 3 7 3 2 12 2" xfId="31236" xr:uid="{00000000-0005-0000-0000-0000725C0000}"/>
    <cellStyle name="Normal 3 3 7 3 2 13" xfId="13733" xr:uid="{00000000-0005-0000-0000-0000735C0000}"/>
    <cellStyle name="Normal 3 3 7 3 2 13 2" xfId="31237" xr:uid="{00000000-0005-0000-0000-0000745C0000}"/>
    <cellStyle name="Normal 3 3 7 3 2 14" xfId="13734" xr:uid="{00000000-0005-0000-0000-0000755C0000}"/>
    <cellStyle name="Normal 3 3 7 3 2 14 2" xfId="31238" xr:uid="{00000000-0005-0000-0000-0000765C0000}"/>
    <cellStyle name="Normal 3 3 7 3 2 15" xfId="31233" xr:uid="{00000000-0005-0000-0000-0000775C0000}"/>
    <cellStyle name="Normal 3 3 7 3 2 2" xfId="13735" xr:uid="{00000000-0005-0000-0000-0000785C0000}"/>
    <cellStyle name="Normal 3 3 7 3 2 2 2" xfId="31239" xr:uid="{00000000-0005-0000-0000-0000795C0000}"/>
    <cellStyle name="Normal 3 3 7 3 2 3" xfId="13736" xr:uid="{00000000-0005-0000-0000-00007A5C0000}"/>
    <cellStyle name="Normal 3 3 7 3 2 3 2" xfId="31240" xr:uid="{00000000-0005-0000-0000-00007B5C0000}"/>
    <cellStyle name="Normal 3 3 7 3 2 4" xfId="13737" xr:uid="{00000000-0005-0000-0000-00007C5C0000}"/>
    <cellStyle name="Normal 3 3 7 3 2 4 2" xfId="31241" xr:uid="{00000000-0005-0000-0000-00007D5C0000}"/>
    <cellStyle name="Normal 3 3 7 3 2 5" xfId="13738" xr:uid="{00000000-0005-0000-0000-00007E5C0000}"/>
    <cellStyle name="Normal 3 3 7 3 2 5 2" xfId="31242" xr:uid="{00000000-0005-0000-0000-00007F5C0000}"/>
    <cellStyle name="Normal 3 3 7 3 2 6" xfId="13739" xr:uid="{00000000-0005-0000-0000-0000805C0000}"/>
    <cellStyle name="Normal 3 3 7 3 2 6 2" xfId="31243" xr:uid="{00000000-0005-0000-0000-0000815C0000}"/>
    <cellStyle name="Normal 3 3 7 3 2 7" xfId="13740" xr:uid="{00000000-0005-0000-0000-0000825C0000}"/>
    <cellStyle name="Normal 3 3 7 3 2 7 2" xfId="31244" xr:uid="{00000000-0005-0000-0000-0000835C0000}"/>
    <cellStyle name="Normal 3 3 7 3 2 8" xfId="13741" xr:uid="{00000000-0005-0000-0000-0000845C0000}"/>
    <cellStyle name="Normal 3 3 7 3 2 8 2" xfId="31245" xr:uid="{00000000-0005-0000-0000-0000855C0000}"/>
    <cellStyle name="Normal 3 3 7 3 2 9" xfId="13742" xr:uid="{00000000-0005-0000-0000-0000865C0000}"/>
    <cellStyle name="Normal 3 3 7 3 2 9 2" xfId="31246" xr:uid="{00000000-0005-0000-0000-0000875C0000}"/>
    <cellStyle name="Normal 3 3 7 3 3" xfId="13743" xr:uid="{00000000-0005-0000-0000-0000885C0000}"/>
    <cellStyle name="Normal 3 3 7 3 3 2" xfId="31247" xr:uid="{00000000-0005-0000-0000-0000895C0000}"/>
    <cellStyle name="Normal 3 3 7 3 4" xfId="13744" xr:uid="{00000000-0005-0000-0000-00008A5C0000}"/>
    <cellStyle name="Normal 3 3 7 3 4 2" xfId="31248" xr:uid="{00000000-0005-0000-0000-00008B5C0000}"/>
    <cellStyle name="Normal 3 3 7 3 5" xfId="13745" xr:uid="{00000000-0005-0000-0000-00008C5C0000}"/>
    <cellStyle name="Normal 3 3 7 3 5 2" xfId="31249" xr:uid="{00000000-0005-0000-0000-00008D5C0000}"/>
    <cellStyle name="Normal 3 3 7 3 6" xfId="13746" xr:uid="{00000000-0005-0000-0000-00008E5C0000}"/>
    <cellStyle name="Normal 3 3 7 3 6 2" xfId="31250" xr:uid="{00000000-0005-0000-0000-00008F5C0000}"/>
    <cellStyle name="Normal 3 3 7 3 7" xfId="13747" xr:uid="{00000000-0005-0000-0000-0000905C0000}"/>
    <cellStyle name="Normal 3 3 7 3 7 2" xfId="31251" xr:uid="{00000000-0005-0000-0000-0000915C0000}"/>
    <cellStyle name="Normal 3 3 7 3 8" xfId="13748" xr:uid="{00000000-0005-0000-0000-0000925C0000}"/>
    <cellStyle name="Normal 3 3 7 3 8 2" xfId="31252" xr:uid="{00000000-0005-0000-0000-0000935C0000}"/>
    <cellStyle name="Normal 3 3 7 3 9" xfId="13749" xr:uid="{00000000-0005-0000-0000-0000945C0000}"/>
    <cellStyle name="Normal 3 3 7 3 9 2" xfId="31253" xr:uid="{00000000-0005-0000-0000-0000955C0000}"/>
    <cellStyle name="Normal 3 3 7 4" xfId="13750" xr:uid="{00000000-0005-0000-0000-0000965C0000}"/>
    <cellStyle name="Normal 3 3 7 4 10" xfId="13751" xr:uid="{00000000-0005-0000-0000-0000975C0000}"/>
    <cellStyle name="Normal 3 3 7 4 10 2" xfId="31255" xr:uid="{00000000-0005-0000-0000-0000985C0000}"/>
    <cellStyle name="Normal 3 3 7 4 11" xfId="13752" xr:uid="{00000000-0005-0000-0000-0000995C0000}"/>
    <cellStyle name="Normal 3 3 7 4 11 2" xfId="31256" xr:uid="{00000000-0005-0000-0000-00009A5C0000}"/>
    <cellStyle name="Normal 3 3 7 4 12" xfId="13753" xr:uid="{00000000-0005-0000-0000-00009B5C0000}"/>
    <cellStyle name="Normal 3 3 7 4 12 2" xfId="31257" xr:uid="{00000000-0005-0000-0000-00009C5C0000}"/>
    <cellStyle name="Normal 3 3 7 4 13" xfId="13754" xr:uid="{00000000-0005-0000-0000-00009D5C0000}"/>
    <cellStyle name="Normal 3 3 7 4 13 2" xfId="31258" xr:uid="{00000000-0005-0000-0000-00009E5C0000}"/>
    <cellStyle name="Normal 3 3 7 4 14" xfId="13755" xr:uid="{00000000-0005-0000-0000-00009F5C0000}"/>
    <cellStyle name="Normal 3 3 7 4 14 2" xfId="31259" xr:uid="{00000000-0005-0000-0000-0000A05C0000}"/>
    <cellStyle name="Normal 3 3 7 4 15" xfId="13756" xr:uid="{00000000-0005-0000-0000-0000A15C0000}"/>
    <cellStyle name="Normal 3 3 7 4 15 2" xfId="31260" xr:uid="{00000000-0005-0000-0000-0000A25C0000}"/>
    <cellStyle name="Normal 3 3 7 4 16" xfId="31254" xr:uid="{00000000-0005-0000-0000-0000A35C0000}"/>
    <cellStyle name="Normal 3 3 7 4 2" xfId="13757" xr:uid="{00000000-0005-0000-0000-0000A45C0000}"/>
    <cellStyle name="Normal 3 3 7 4 2 10" xfId="13758" xr:uid="{00000000-0005-0000-0000-0000A55C0000}"/>
    <cellStyle name="Normal 3 3 7 4 2 10 2" xfId="31262" xr:uid="{00000000-0005-0000-0000-0000A65C0000}"/>
    <cellStyle name="Normal 3 3 7 4 2 11" xfId="13759" xr:uid="{00000000-0005-0000-0000-0000A75C0000}"/>
    <cellStyle name="Normal 3 3 7 4 2 11 2" xfId="31263" xr:uid="{00000000-0005-0000-0000-0000A85C0000}"/>
    <cellStyle name="Normal 3 3 7 4 2 12" xfId="13760" xr:uid="{00000000-0005-0000-0000-0000A95C0000}"/>
    <cellStyle name="Normal 3 3 7 4 2 12 2" xfId="31264" xr:uid="{00000000-0005-0000-0000-0000AA5C0000}"/>
    <cellStyle name="Normal 3 3 7 4 2 13" xfId="13761" xr:uid="{00000000-0005-0000-0000-0000AB5C0000}"/>
    <cellStyle name="Normal 3 3 7 4 2 13 2" xfId="31265" xr:uid="{00000000-0005-0000-0000-0000AC5C0000}"/>
    <cellStyle name="Normal 3 3 7 4 2 14" xfId="13762" xr:uid="{00000000-0005-0000-0000-0000AD5C0000}"/>
    <cellStyle name="Normal 3 3 7 4 2 14 2" xfId="31266" xr:uid="{00000000-0005-0000-0000-0000AE5C0000}"/>
    <cellStyle name="Normal 3 3 7 4 2 15" xfId="31261" xr:uid="{00000000-0005-0000-0000-0000AF5C0000}"/>
    <cellStyle name="Normal 3 3 7 4 2 2" xfId="13763" xr:uid="{00000000-0005-0000-0000-0000B05C0000}"/>
    <cellStyle name="Normal 3 3 7 4 2 2 2" xfId="31267" xr:uid="{00000000-0005-0000-0000-0000B15C0000}"/>
    <cellStyle name="Normal 3 3 7 4 2 3" xfId="13764" xr:uid="{00000000-0005-0000-0000-0000B25C0000}"/>
    <cellStyle name="Normal 3 3 7 4 2 3 2" xfId="31268" xr:uid="{00000000-0005-0000-0000-0000B35C0000}"/>
    <cellStyle name="Normal 3 3 7 4 2 4" xfId="13765" xr:uid="{00000000-0005-0000-0000-0000B45C0000}"/>
    <cellStyle name="Normal 3 3 7 4 2 4 2" xfId="31269" xr:uid="{00000000-0005-0000-0000-0000B55C0000}"/>
    <cellStyle name="Normal 3 3 7 4 2 5" xfId="13766" xr:uid="{00000000-0005-0000-0000-0000B65C0000}"/>
    <cellStyle name="Normal 3 3 7 4 2 5 2" xfId="31270" xr:uid="{00000000-0005-0000-0000-0000B75C0000}"/>
    <cellStyle name="Normal 3 3 7 4 2 6" xfId="13767" xr:uid="{00000000-0005-0000-0000-0000B85C0000}"/>
    <cellStyle name="Normal 3 3 7 4 2 6 2" xfId="31271" xr:uid="{00000000-0005-0000-0000-0000B95C0000}"/>
    <cellStyle name="Normal 3 3 7 4 2 7" xfId="13768" xr:uid="{00000000-0005-0000-0000-0000BA5C0000}"/>
    <cellStyle name="Normal 3 3 7 4 2 7 2" xfId="31272" xr:uid="{00000000-0005-0000-0000-0000BB5C0000}"/>
    <cellStyle name="Normal 3 3 7 4 2 8" xfId="13769" xr:uid="{00000000-0005-0000-0000-0000BC5C0000}"/>
    <cellStyle name="Normal 3 3 7 4 2 8 2" xfId="31273" xr:uid="{00000000-0005-0000-0000-0000BD5C0000}"/>
    <cellStyle name="Normal 3 3 7 4 2 9" xfId="13770" xr:uid="{00000000-0005-0000-0000-0000BE5C0000}"/>
    <cellStyle name="Normal 3 3 7 4 2 9 2" xfId="31274" xr:uid="{00000000-0005-0000-0000-0000BF5C0000}"/>
    <cellStyle name="Normal 3 3 7 4 3" xfId="13771" xr:uid="{00000000-0005-0000-0000-0000C05C0000}"/>
    <cellStyle name="Normal 3 3 7 4 3 2" xfId="31275" xr:uid="{00000000-0005-0000-0000-0000C15C0000}"/>
    <cellStyle name="Normal 3 3 7 4 4" xfId="13772" xr:uid="{00000000-0005-0000-0000-0000C25C0000}"/>
    <cellStyle name="Normal 3 3 7 4 4 2" xfId="31276" xr:uid="{00000000-0005-0000-0000-0000C35C0000}"/>
    <cellStyle name="Normal 3 3 7 4 5" xfId="13773" xr:uid="{00000000-0005-0000-0000-0000C45C0000}"/>
    <cellStyle name="Normal 3 3 7 4 5 2" xfId="31277" xr:uid="{00000000-0005-0000-0000-0000C55C0000}"/>
    <cellStyle name="Normal 3 3 7 4 6" xfId="13774" xr:uid="{00000000-0005-0000-0000-0000C65C0000}"/>
    <cellStyle name="Normal 3 3 7 4 6 2" xfId="31278" xr:uid="{00000000-0005-0000-0000-0000C75C0000}"/>
    <cellStyle name="Normal 3 3 7 4 7" xfId="13775" xr:uid="{00000000-0005-0000-0000-0000C85C0000}"/>
    <cellStyle name="Normal 3 3 7 4 7 2" xfId="31279" xr:uid="{00000000-0005-0000-0000-0000C95C0000}"/>
    <cellStyle name="Normal 3 3 7 4 8" xfId="13776" xr:uid="{00000000-0005-0000-0000-0000CA5C0000}"/>
    <cellStyle name="Normal 3 3 7 4 8 2" xfId="31280" xr:uid="{00000000-0005-0000-0000-0000CB5C0000}"/>
    <cellStyle name="Normal 3 3 7 4 9" xfId="13777" xr:uid="{00000000-0005-0000-0000-0000CC5C0000}"/>
    <cellStyle name="Normal 3 3 7 4 9 2" xfId="31281" xr:uid="{00000000-0005-0000-0000-0000CD5C0000}"/>
    <cellStyle name="Normal 3 3 7 5" xfId="13778" xr:uid="{00000000-0005-0000-0000-0000CE5C0000}"/>
    <cellStyle name="Normal 3 3 7 5 10" xfId="13779" xr:uid="{00000000-0005-0000-0000-0000CF5C0000}"/>
    <cellStyle name="Normal 3 3 7 5 10 2" xfId="31283" xr:uid="{00000000-0005-0000-0000-0000D05C0000}"/>
    <cellStyle name="Normal 3 3 7 5 11" xfId="13780" xr:uid="{00000000-0005-0000-0000-0000D15C0000}"/>
    <cellStyle name="Normal 3 3 7 5 11 2" xfId="31284" xr:uid="{00000000-0005-0000-0000-0000D25C0000}"/>
    <cellStyle name="Normal 3 3 7 5 12" xfId="13781" xr:uid="{00000000-0005-0000-0000-0000D35C0000}"/>
    <cellStyle name="Normal 3 3 7 5 12 2" xfId="31285" xr:uid="{00000000-0005-0000-0000-0000D45C0000}"/>
    <cellStyle name="Normal 3 3 7 5 13" xfId="13782" xr:uid="{00000000-0005-0000-0000-0000D55C0000}"/>
    <cellStyle name="Normal 3 3 7 5 13 2" xfId="31286" xr:uid="{00000000-0005-0000-0000-0000D65C0000}"/>
    <cellStyle name="Normal 3 3 7 5 14" xfId="13783" xr:uid="{00000000-0005-0000-0000-0000D75C0000}"/>
    <cellStyle name="Normal 3 3 7 5 14 2" xfId="31287" xr:uid="{00000000-0005-0000-0000-0000D85C0000}"/>
    <cellStyle name="Normal 3 3 7 5 15" xfId="31282" xr:uid="{00000000-0005-0000-0000-0000D95C0000}"/>
    <cellStyle name="Normal 3 3 7 5 2" xfId="13784" xr:uid="{00000000-0005-0000-0000-0000DA5C0000}"/>
    <cellStyle name="Normal 3 3 7 5 2 2" xfId="31288" xr:uid="{00000000-0005-0000-0000-0000DB5C0000}"/>
    <cellStyle name="Normal 3 3 7 5 3" xfId="13785" xr:uid="{00000000-0005-0000-0000-0000DC5C0000}"/>
    <cellStyle name="Normal 3 3 7 5 3 2" xfId="31289" xr:uid="{00000000-0005-0000-0000-0000DD5C0000}"/>
    <cellStyle name="Normal 3 3 7 5 4" xfId="13786" xr:uid="{00000000-0005-0000-0000-0000DE5C0000}"/>
    <cellStyle name="Normal 3 3 7 5 4 2" xfId="31290" xr:uid="{00000000-0005-0000-0000-0000DF5C0000}"/>
    <cellStyle name="Normal 3 3 7 5 5" xfId="13787" xr:uid="{00000000-0005-0000-0000-0000E05C0000}"/>
    <cellStyle name="Normal 3 3 7 5 5 2" xfId="31291" xr:uid="{00000000-0005-0000-0000-0000E15C0000}"/>
    <cellStyle name="Normal 3 3 7 5 6" xfId="13788" xr:uid="{00000000-0005-0000-0000-0000E25C0000}"/>
    <cellStyle name="Normal 3 3 7 5 6 2" xfId="31292" xr:uid="{00000000-0005-0000-0000-0000E35C0000}"/>
    <cellStyle name="Normal 3 3 7 5 7" xfId="13789" xr:uid="{00000000-0005-0000-0000-0000E45C0000}"/>
    <cellStyle name="Normal 3 3 7 5 7 2" xfId="31293" xr:uid="{00000000-0005-0000-0000-0000E55C0000}"/>
    <cellStyle name="Normal 3 3 7 5 8" xfId="13790" xr:uid="{00000000-0005-0000-0000-0000E65C0000}"/>
    <cellStyle name="Normal 3 3 7 5 8 2" xfId="31294" xr:uid="{00000000-0005-0000-0000-0000E75C0000}"/>
    <cellStyle name="Normal 3 3 7 5 9" xfId="13791" xr:uid="{00000000-0005-0000-0000-0000E85C0000}"/>
    <cellStyle name="Normal 3 3 7 5 9 2" xfId="31295" xr:uid="{00000000-0005-0000-0000-0000E95C0000}"/>
    <cellStyle name="Normal 3 3 7 6" xfId="13792" xr:uid="{00000000-0005-0000-0000-0000EA5C0000}"/>
    <cellStyle name="Normal 3 3 7 6 10" xfId="13793" xr:uid="{00000000-0005-0000-0000-0000EB5C0000}"/>
    <cellStyle name="Normal 3 3 7 6 10 2" xfId="31297" xr:uid="{00000000-0005-0000-0000-0000EC5C0000}"/>
    <cellStyle name="Normal 3 3 7 6 11" xfId="13794" xr:uid="{00000000-0005-0000-0000-0000ED5C0000}"/>
    <cellStyle name="Normal 3 3 7 6 11 2" xfId="31298" xr:uid="{00000000-0005-0000-0000-0000EE5C0000}"/>
    <cellStyle name="Normal 3 3 7 6 12" xfId="13795" xr:uid="{00000000-0005-0000-0000-0000EF5C0000}"/>
    <cellStyle name="Normal 3 3 7 6 12 2" xfId="31299" xr:uid="{00000000-0005-0000-0000-0000F05C0000}"/>
    <cellStyle name="Normal 3 3 7 6 13" xfId="13796" xr:uid="{00000000-0005-0000-0000-0000F15C0000}"/>
    <cellStyle name="Normal 3 3 7 6 13 2" xfId="31300" xr:uid="{00000000-0005-0000-0000-0000F25C0000}"/>
    <cellStyle name="Normal 3 3 7 6 14" xfId="13797" xr:uid="{00000000-0005-0000-0000-0000F35C0000}"/>
    <cellStyle name="Normal 3 3 7 6 14 2" xfId="31301" xr:uid="{00000000-0005-0000-0000-0000F45C0000}"/>
    <cellStyle name="Normal 3 3 7 6 15" xfId="31296" xr:uid="{00000000-0005-0000-0000-0000F55C0000}"/>
    <cellStyle name="Normal 3 3 7 6 2" xfId="13798" xr:uid="{00000000-0005-0000-0000-0000F65C0000}"/>
    <cellStyle name="Normal 3 3 7 6 2 2" xfId="31302" xr:uid="{00000000-0005-0000-0000-0000F75C0000}"/>
    <cellStyle name="Normal 3 3 7 6 3" xfId="13799" xr:uid="{00000000-0005-0000-0000-0000F85C0000}"/>
    <cellStyle name="Normal 3 3 7 6 3 2" xfId="31303" xr:uid="{00000000-0005-0000-0000-0000F95C0000}"/>
    <cellStyle name="Normal 3 3 7 6 4" xfId="13800" xr:uid="{00000000-0005-0000-0000-0000FA5C0000}"/>
    <cellStyle name="Normal 3 3 7 6 4 2" xfId="31304" xr:uid="{00000000-0005-0000-0000-0000FB5C0000}"/>
    <cellStyle name="Normal 3 3 7 6 5" xfId="13801" xr:uid="{00000000-0005-0000-0000-0000FC5C0000}"/>
    <cellStyle name="Normal 3 3 7 6 5 2" xfId="31305" xr:uid="{00000000-0005-0000-0000-0000FD5C0000}"/>
    <cellStyle name="Normal 3 3 7 6 6" xfId="13802" xr:uid="{00000000-0005-0000-0000-0000FE5C0000}"/>
    <cellStyle name="Normal 3 3 7 6 6 2" xfId="31306" xr:uid="{00000000-0005-0000-0000-0000FF5C0000}"/>
    <cellStyle name="Normal 3 3 7 6 7" xfId="13803" xr:uid="{00000000-0005-0000-0000-0000005D0000}"/>
    <cellStyle name="Normal 3 3 7 6 7 2" xfId="31307" xr:uid="{00000000-0005-0000-0000-0000015D0000}"/>
    <cellStyle name="Normal 3 3 7 6 8" xfId="13804" xr:uid="{00000000-0005-0000-0000-0000025D0000}"/>
    <cellStyle name="Normal 3 3 7 6 8 2" xfId="31308" xr:uid="{00000000-0005-0000-0000-0000035D0000}"/>
    <cellStyle name="Normal 3 3 7 6 9" xfId="13805" xr:uid="{00000000-0005-0000-0000-0000045D0000}"/>
    <cellStyle name="Normal 3 3 7 6 9 2" xfId="31309" xr:uid="{00000000-0005-0000-0000-0000055D0000}"/>
    <cellStyle name="Normal 3 3 7 7" xfId="13806" xr:uid="{00000000-0005-0000-0000-0000065D0000}"/>
    <cellStyle name="Normal 3 3 7 7 10" xfId="13807" xr:uid="{00000000-0005-0000-0000-0000075D0000}"/>
    <cellStyle name="Normal 3 3 7 7 10 2" xfId="31311" xr:uid="{00000000-0005-0000-0000-0000085D0000}"/>
    <cellStyle name="Normal 3 3 7 7 11" xfId="13808" xr:uid="{00000000-0005-0000-0000-0000095D0000}"/>
    <cellStyle name="Normal 3 3 7 7 11 2" xfId="31312" xr:uid="{00000000-0005-0000-0000-00000A5D0000}"/>
    <cellStyle name="Normal 3 3 7 7 12" xfId="13809" xr:uid="{00000000-0005-0000-0000-00000B5D0000}"/>
    <cellStyle name="Normal 3 3 7 7 12 2" xfId="31313" xr:uid="{00000000-0005-0000-0000-00000C5D0000}"/>
    <cellStyle name="Normal 3 3 7 7 13" xfId="13810" xr:uid="{00000000-0005-0000-0000-00000D5D0000}"/>
    <cellStyle name="Normal 3 3 7 7 13 2" xfId="31314" xr:uid="{00000000-0005-0000-0000-00000E5D0000}"/>
    <cellStyle name="Normal 3 3 7 7 14" xfId="13811" xr:uid="{00000000-0005-0000-0000-00000F5D0000}"/>
    <cellStyle name="Normal 3 3 7 7 14 2" xfId="31315" xr:uid="{00000000-0005-0000-0000-0000105D0000}"/>
    <cellStyle name="Normal 3 3 7 7 15" xfId="31310" xr:uid="{00000000-0005-0000-0000-0000115D0000}"/>
    <cellStyle name="Normal 3 3 7 7 2" xfId="13812" xr:uid="{00000000-0005-0000-0000-0000125D0000}"/>
    <cellStyle name="Normal 3 3 7 7 2 2" xfId="31316" xr:uid="{00000000-0005-0000-0000-0000135D0000}"/>
    <cellStyle name="Normal 3 3 7 7 3" xfId="13813" xr:uid="{00000000-0005-0000-0000-0000145D0000}"/>
    <cellStyle name="Normal 3 3 7 7 3 2" xfId="31317" xr:uid="{00000000-0005-0000-0000-0000155D0000}"/>
    <cellStyle name="Normal 3 3 7 7 4" xfId="13814" xr:uid="{00000000-0005-0000-0000-0000165D0000}"/>
    <cellStyle name="Normal 3 3 7 7 4 2" xfId="31318" xr:uid="{00000000-0005-0000-0000-0000175D0000}"/>
    <cellStyle name="Normal 3 3 7 7 5" xfId="13815" xr:uid="{00000000-0005-0000-0000-0000185D0000}"/>
    <cellStyle name="Normal 3 3 7 7 5 2" xfId="31319" xr:uid="{00000000-0005-0000-0000-0000195D0000}"/>
    <cellStyle name="Normal 3 3 7 7 6" xfId="13816" xr:uid="{00000000-0005-0000-0000-00001A5D0000}"/>
    <cellStyle name="Normal 3 3 7 7 6 2" xfId="31320" xr:uid="{00000000-0005-0000-0000-00001B5D0000}"/>
    <cellStyle name="Normal 3 3 7 7 7" xfId="13817" xr:uid="{00000000-0005-0000-0000-00001C5D0000}"/>
    <cellStyle name="Normal 3 3 7 7 7 2" xfId="31321" xr:uid="{00000000-0005-0000-0000-00001D5D0000}"/>
    <cellStyle name="Normal 3 3 7 7 8" xfId="13818" xr:uid="{00000000-0005-0000-0000-00001E5D0000}"/>
    <cellStyle name="Normal 3 3 7 7 8 2" xfId="31322" xr:uid="{00000000-0005-0000-0000-00001F5D0000}"/>
    <cellStyle name="Normal 3 3 7 7 9" xfId="13819" xr:uid="{00000000-0005-0000-0000-0000205D0000}"/>
    <cellStyle name="Normal 3 3 7 7 9 2" xfId="31323" xr:uid="{00000000-0005-0000-0000-0000215D0000}"/>
    <cellStyle name="Normal 3 3 7 8" xfId="13820" xr:uid="{00000000-0005-0000-0000-0000225D0000}"/>
    <cellStyle name="Normal 3 3 7 8 10" xfId="13821" xr:uid="{00000000-0005-0000-0000-0000235D0000}"/>
    <cellStyle name="Normal 3 3 7 8 10 2" xfId="31325" xr:uid="{00000000-0005-0000-0000-0000245D0000}"/>
    <cellStyle name="Normal 3 3 7 8 11" xfId="13822" xr:uid="{00000000-0005-0000-0000-0000255D0000}"/>
    <cellStyle name="Normal 3 3 7 8 11 2" xfId="31326" xr:uid="{00000000-0005-0000-0000-0000265D0000}"/>
    <cellStyle name="Normal 3 3 7 8 12" xfId="13823" xr:uid="{00000000-0005-0000-0000-0000275D0000}"/>
    <cellStyle name="Normal 3 3 7 8 12 2" xfId="31327" xr:uid="{00000000-0005-0000-0000-0000285D0000}"/>
    <cellStyle name="Normal 3 3 7 8 13" xfId="13824" xr:uid="{00000000-0005-0000-0000-0000295D0000}"/>
    <cellStyle name="Normal 3 3 7 8 13 2" xfId="31328" xr:uid="{00000000-0005-0000-0000-00002A5D0000}"/>
    <cellStyle name="Normal 3 3 7 8 14" xfId="13825" xr:uid="{00000000-0005-0000-0000-00002B5D0000}"/>
    <cellStyle name="Normal 3 3 7 8 14 2" xfId="31329" xr:uid="{00000000-0005-0000-0000-00002C5D0000}"/>
    <cellStyle name="Normal 3 3 7 8 15" xfId="31324" xr:uid="{00000000-0005-0000-0000-00002D5D0000}"/>
    <cellStyle name="Normal 3 3 7 8 2" xfId="13826" xr:uid="{00000000-0005-0000-0000-00002E5D0000}"/>
    <cellStyle name="Normal 3 3 7 8 2 2" xfId="31330" xr:uid="{00000000-0005-0000-0000-00002F5D0000}"/>
    <cellStyle name="Normal 3 3 7 8 3" xfId="13827" xr:uid="{00000000-0005-0000-0000-0000305D0000}"/>
    <cellStyle name="Normal 3 3 7 8 3 2" xfId="31331" xr:uid="{00000000-0005-0000-0000-0000315D0000}"/>
    <cellStyle name="Normal 3 3 7 8 4" xfId="13828" xr:uid="{00000000-0005-0000-0000-0000325D0000}"/>
    <cellStyle name="Normal 3 3 7 8 4 2" xfId="31332" xr:uid="{00000000-0005-0000-0000-0000335D0000}"/>
    <cellStyle name="Normal 3 3 7 8 5" xfId="13829" xr:uid="{00000000-0005-0000-0000-0000345D0000}"/>
    <cellStyle name="Normal 3 3 7 8 5 2" xfId="31333" xr:uid="{00000000-0005-0000-0000-0000355D0000}"/>
    <cellStyle name="Normal 3 3 7 8 6" xfId="13830" xr:uid="{00000000-0005-0000-0000-0000365D0000}"/>
    <cellStyle name="Normal 3 3 7 8 6 2" xfId="31334" xr:uid="{00000000-0005-0000-0000-0000375D0000}"/>
    <cellStyle name="Normal 3 3 7 8 7" xfId="13831" xr:uid="{00000000-0005-0000-0000-0000385D0000}"/>
    <cellStyle name="Normal 3 3 7 8 7 2" xfId="31335" xr:uid="{00000000-0005-0000-0000-0000395D0000}"/>
    <cellStyle name="Normal 3 3 7 8 8" xfId="13832" xr:uid="{00000000-0005-0000-0000-00003A5D0000}"/>
    <cellStyle name="Normal 3 3 7 8 8 2" xfId="31336" xr:uid="{00000000-0005-0000-0000-00003B5D0000}"/>
    <cellStyle name="Normal 3 3 7 8 9" xfId="13833" xr:uid="{00000000-0005-0000-0000-00003C5D0000}"/>
    <cellStyle name="Normal 3 3 7 8 9 2" xfId="31337" xr:uid="{00000000-0005-0000-0000-00003D5D0000}"/>
    <cellStyle name="Normal 3 3 7 9" xfId="13834" xr:uid="{00000000-0005-0000-0000-00003E5D0000}"/>
    <cellStyle name="Normal 3 3 7 9 10" xfId="13835" xr:uid="{00000000-0005-0000-0000-00003F5D0000}"/>
    <cellStyle name="Normal 3 3 7 9 10 2" xfId="31339" xr:uid="{00000000-0005-0000-0000-0000405D0000}"/>
    <cellStyle name="Normal 3 3 7 9 11" xfId="13836" xr:uid="{00000000-0005-0000-0000-0000415D0000}"/>
    <cellStyle name="Normal 3 3 7 9 11 2" xfId="31340" xr:uid="{00000000-0005-0000-0000-0000425D0000}"/>
    <cellStyle name="Normal 3 3 7 9 12" xfId="13837" xr:uid="{00000000-0005-0000-0000-0000435D0000}"/>
    <cellStyle name="Normal 3 3 7 9 12 2" xfId="31341" xr:uid="{00000000-0005-0000-0000-0000445D0000}"/>
    <cellStyle name="Normal 3 3 7 9 13" xfId="13838" xr:uid="{00000000-0005-0000-0000-0000455D0000}"/>
    <cellStyle name="Normal 3 3 7 9 13 2" xfId="31342" xr:uid="{00000000-0005-0000-0000-0000465D0000}"/>
    <cellStyle name="Normal 3 3 7 9 14" xfId="13839" xr:uid="{00000000-0005-0000-0000-0000475D0000}"/>
    <cellStyle name="Normal 3 3 7 9 14 2" xfId="31343" xr:uid="{00000000-0005-0000-0000-0000485D0000}"/>
    <cellStyle name="Normal 3 3 7 9 15" xfId="31338" xr:uid="{00000000-0005-0000-0000-0000495D0000}"/>
    <cellStyle name="Normal 3 3 7 9 2" xfId="13840" xr:uid="{00000000-0005-0000-0000-00004A5D0000}"/>
    <cellStyle name="Normal 3 3 7 9 2 2" xfId="31344" xr:uid="{00000000-0005-0000-0000-00004B5D0000}"/>
    <cellStyle name="Normal 3 3 7 9 3" xfId="13841" xr:uid="{00000000-0005-0000-0000-00004C5D0000}"/>
    <cellStyle name="Normal 3 3 7 9 3 2" xfId="31345" xr:uid="{00000000-0005-0000-0000-00004D5D0000}"/>
    <cellStyle name="Normal 3 3 7 9 4" xfId="13842" xr:uid="{00000000-0005-0000-0000-00004E5D0000}"/>
    <cellStyle name="Normal 3 3 7 9 4 2" xfId="31346" xr:uid="{00000000-0005-0000-0000-00004F5D0000}"/>
    <cellStyle name="Normal 3 3 7 9 5" xfId="13843" xr:uid="{00000000-0005-0000-0000-0000505D0000}"/>
    <cellStyle name="Normal 3 3 7 9 5 2" xfId="31347" xr:uid="{00000000-0005-0000-0000-0000515D0000}"/>
    <cellStyle name="Normal 3 3 7 9 6" xfId="13844" xr:uid="{00000000-0005-0000-0000-0000525D0000}"/>
    <cellStyle name="Normal 3 3 7 9 6 2" xfId="31348" xr:uid="{00000000-0005-0000-0000-0000535D0000}"/>
    <cellStyle name="Normal 3 3 7 9 7" xfId="13845" xr:uid="{00000000-0005-0000-0000-0000545D0000}"/>
    <cellStyle name="Normal 3 3 7 9 7 2" xfId="31349" xr:uid="{00000000-0005-0000-0000-0000555D0000}"/>
    <cellStyle name="Normal 3 3 7 9 8" xfId="13846" xr:uid="{00000000-0005-0000-0000-0000565D0000}"/>
    <cellStyle name="Normal 3 3 7 9 8 2" xfId="31350" xr:uid="{00000000-0005-0000-0000-0000575D0000}"/>
    <cellStyle name="Normal 3 3 7 9 9" xfId="13847" xr:uid="{00000000-0005-0000-0000-0000585D0000}"/>
    <cellStyle name="Normal 3 3 7 9 9 2" xfId="31351" xr:uid="{00000000-0005-0000-0000-0000595D0000}"/>
    <cellStyle name="Normal 3 3 8" xfId="13848" xr:uid="{00000000-0005-0000-0000-00005A5D0000}"/>
    <cellStyle name="Normal 3 3 8 10" xfId="13849" xr:uid="{00000000-0005-0000-0000-00005B5D0000}"/>
    <cellStyle name="Normal 3 3 8 10 10" xfId="13850" xr:uid="{00000000-0005-0000-0000-00005C5D0000}"/>
    <cellStyle name="Normal 3 3 8 10 10 2" xfId="31354" xr:uid="{00000000-0005-0000-0000-00005D5D0000}"/>
    <cellStyle name="Normal 3 3 8 10 11" xfId="13851" xr:uid="{00000000-0005-0000-0000-00005E5D0000}"/>
    <cellStyle name="Normal 3 3 8 10 11 2" xfId="31355" xr:uid="{00000000-0005-0000-0000-00005F5D0000}"/>
    <cellStyle name="Normal 3 3 8 10 12" xfId="13852" xr:uid="{00000000-0005-0000-0000-0000605D0000}"/>
    <cellStyle name="Normal 3 3 8 10 12 2" xfId="31356" xr:uid="{00000000-0005-0000-0000-0000615D0000}"/>
    <cellStyle name="Normal 3 3 8 10 13" xfId="13853" xr:uid="{00000000-0005-0000-0000-0000625D0000}"/>
    <cellStyle name="Normal 3 3 8 10 13 2" xfId="31357" xr:uid="{00000000-0005-0000-0000-0000635D0000}"/>
    <cellStyle name="Normal 3 3 8 10 14" xfId="13854" xr:uid="{00000000-0005-0000-0000-0000645D0000}"/>
    <cellStyle name="Normal 3 3 8 10 14 2" xfId="31358" xr:uid="{00000000-0005-0000-0000-0000655D0000}"/>
    <cellStyle name="Normal 3 3 8 10 15" xfId="31353" xr:uid="{00000000-0005-0000-0000-0000665D0000}"/>
    <cellStyle name="Normal 3 3 8 10 2" xfId="13855" xr:uid="{00000000-0005-0000-0000-0000675D0000}"/>
    <cellStyle name="Normal 3 3 8 10 2 2" xfId="31359" xr:uid="{00000000-0005-0000-0000-0000685D0000}"/>
    <cellStyle name="Normal 3 3 8 10 3" xfId="13856" xr:uid="{00000000-0005-0000-0000-0000695D0000}"/>
    <cellStyle name="Normal 3 3 8 10 3 2" xfId="31360" xr:uid="{00000000-0005-0000-0000-00006A5D0000}"/>
    <cellStyle name="Normal 3 3 8 10 4" xfId="13857" xr:uid="{00000000-0005-0000-0000-00006B5D0000}"/>
    <cellStyle name="Normal 3 3 8 10 4 2" xfId="31361" xr:uid="{00000000-0005-0000-0000-00006C5D0000}"/>
    <cellStyle name="Normal 3 3 8 10 5" xfId="13858" xr:uid="{00000000-0005-0000-0000-00006D5D0000}"/>
    <cellStyle name="Normal 3 3 8 10 5 2" xfId="31362" xr:uid="{00000000-0005-0000-0000-00006E5D0000}"/>
    <cellStyle name="Normal 3 3 8 10 6" xfId="13859" xr:uid="{00000000-0005-0000-0000-00006F5D0000}"/>
    <cellStyle name="Normal 3 3 8 10 6 2" xfId="31363" xr:uid="{00000000-0005-0000-0000-0000705D0000}"/>
    <cellStyle name="Normal 3 3 8 10 7" xfId="13860" xr:uid="{00000000-0005-0000-0000-0000715D0000}"/>
    <cellStyle name="Normal 3 3 8 10 7 2" xfId="31364" xr:uid="{00000000-0005-0000-0000-0000725D0000}"/>
    <cellStyle name="Normal 3 3 8 10 8" xfId="13861" xr:uid="{00000000-0005-0000-0000-0000735D0000}"/>
    <cellStyle name="Normal 3 3 8 10 8 2" xfId="31365" xr:uid="{00000000-0005-0000-0000-0000745D0000}"/>
    <cellStyle name="Normal 3 3 8 10 9" xfId="13862" xr:uid="{00000000-0005-0000-0000-0000755D0000}"/>
    <cellStyle name="Normal 3 3 8 10 9 2" xfId="31366" xr:uid="{00000000-0005-0000-0000-0000765D0000}"/>
    <cellStyle name="Normal 3 3 8 11" xfId="13863" xr:uid="{00000000-0005-0000-0000-0000775D0000}"/>
    <cellStyle name="Normal 3 3 8 11 2" xfId="31367" xr:uid="{00000000-0005-0000-0000-0000785D0000}"/>
    <cellStyle name="Normal 3 3 8 12" xfId="13864" xr:uid="{00000000-0005-0000-0000-0000795D0000}"/>
    <cellStyle name="Normal 3 3 8 12 2" xfId="31368" xr:uid="{00000000-0005-0000-0000-00007A5D0000}"/>
    <cellStyle name="Normal 3 3 8 13" xfId="13865" xr:uid="{00000000-0005-0000-0000-00007B5D0000}"/>
    <cellStyle name="Normal 3 3 8 13 2" xfId="31369" xr:uid="{00000000-0005-0000-0000-00007C5D0000}"/>
    <cellStyle name="Normal 3 3 8 14" xfId="13866" xr:uid="{00000000-0005-0000-0000-00007D5D0000}"/>
    <cellStyle name="Normal 3 3 8 14 2" xfId="31370" xr:uid="{00000000-0005-0000-0000-00007E5D0000}"/>
    <cellStyle name="Normal 3 3 8 15" xfId="13867" xr:uid="{00000000-0005-0000-0000-00007F5D0000}"/>
    <cellStyle name="Normal 3 3 8 15 2" xfId="31371" xr:uid="{00000000-0005-0000-0000-0000805D0000}"/>
    <cellStyle name="Normal 3 3 8 16" xfId="13868" xr:uid="{00000000-0005-0000-0000-0000815D0000}"/>
    <cellStyle name="Normal 3 3 8 16 2" xfId="31372" xr:uid="{00000000-0005-0000-0000-0000825D0000}"/>
    <cellStyle name="Normal 3 3 8 17" xfId="13869" xr:uid="{00000000-0005-0000-0000-0000835D0000}"/>
    <cellStyle name="Normal 3 3 8 17 2" xfId="31373" xr:uid="{00000000-0005-0000-0000-0000845D0000}"/>
    <cellStyle name="Normal 3 3 8 18" xfId="13870" xr:uid="{00000000-0005-0000-0000-0000855D0000}"/>
    <cellStyle name="Normal 3 3 8 18 2" xfId="31374" xr:uid="{00000000-0005-0000-0000-0000865D0000}"/>
    <cellStyle name="Normal 3 3 8 19" xfId="13871" xr:uid="{00000000-0005-0000-0000-0000875D0000}"/>
    <cellStyle name="Normal 3 3 8 19 2" xfId="31375" xr:uid="{00000000-0005-0000-0000-0000885D0000}"/>
    <cellStyle name="Normal 3 3 8 2" xfId="13872" xr:uid="{00000000-0005-0000-0000-0000895D0000}"/>
    <cellStyle name="Normal 3 3 8 2 10" xfId="13873" xr:uid="{00000000-0005-0000-0000-00008A5D0000}"/>
    <cellStyle name="Normal 3 3 8 2 10 2" xfId="31377" xr:uid="{00000000-0005-0000-0000-00008B5D0000}"/>
    <cellStyle name="Normal 3 3 8 2 11" xfId="13874" xr:uid="{00000000-0005-0000-0000-00008C5D0000}"/>
    <cellStyle name="Normal 3 3 8 2 11 2" xfId="31378" xr:uid="{00000000-0005-0000-0000-00008D5D0000}"/>
    <cellStyle name="Normal 3 3 8 2 12" xfId="13875" xr:uid="{00000000-0005-0000-0000-00008E5D0000}"/>
    <cellStyle name="Normal 3 3 8 2 12 2" xfId="31379" xr:uid="{00000000-0005-0000-0000-00008F5D0000}"/>
    <cellStyle name="Normal 3 3 8 2 13" xfId="13876" xr:uid="{00000000-0005-0000-0000-0000905D0000}"/>
    <cellStyle name="Normal 3 3 8 2 13 2" xfId="31380" xr:uid="{00000000-0005-0000-0000-0000915D0000}"/>
    <cellStyle name="Normal 3 3 8 2 14" xfId="13877" xr:uid="{00000000-0005-0000-0000-0000925D0000}"/>
    <cellStyle name="Normal 3 3 8 2 14 2" xfId="31381" xr:uid="{00000000-0005-0000-0000-0000935D0000}"/>
    <cellStyle name="Normal 3 3 8 2 15" xfId="13878" xr:uid="{00000000-0005-0000-0000-0000945D0000}"/>
    <cellStyle name="Normal 3 3 8 2 15 2" xfId="31382" xr:uid="{00000000-0005-0000-0000-0000955D0000}"/>
    <cellStyle name="Normal 3 3 8 2 16" xfId="31376" xr:uid="{00000000-0005-0000-0000-0000965D0000}"/>
    <cellStyle name="Normal 3 3 8 2 2" xfId="13879" xr:uid="{00000000-0005-0000-0000-0000975D0000}"/>
    <cellStyle name="Normal 3 3 8 2 2 10" xfId="13880" xr:uid="{00000000-0005-0000-0000-0000985D0000}"/>
    <cellStyle name="Normal 3 3 8 2 2 10 2" xfId="31384" xr:uid="{00000000-0005-0000-0000-0000995D0000}"/>
    <cellStyle name="Normal 3 3 8 2 2 11" xfId="13881" xr:uid="{00000000-0005-0000-0000-00009A5D0000}"/>
    <cellStyle name="Normal 3 3 8 2 2 11 2" xfId="31385" xr:uid="{00000000-0005-0000-0000-00009B5D0000}"/>
    <cellStyle name="Normal 3 3 8 2 2 12" xfId="13882" xr:uid="{00000000-0005-0000-0000-00009C5D0000}"/>
    <cellStyle name="Normal 3 3 8 2 2 12 2" xfId="31386" xr:uid="{00000000-0005-0000-0000-00009D5D0000}"/>
    <cellStyle name="Normal 3 3 8 2 2 13" xfId="13883" xr:uid="{00000000-0005-0000-0000-00009E5D0000}"/>
    <cellStyle name="Normal 3 3 8 2 2 13 2" xfId="31387" xr:uid="{00000000-0005-0000-0000-00009F5D0000}"/>
    <cellStyle name="Normal 3 3 8 2 2 14" xfId="13884" xr:uid="{00000000-0005-0000-0000-0000A05D0000}"/>
    <cellStyle name="Normal 3 3 8 2 2 14 2" xfId="31388" xr:uid="{00000000-0005-0000-0000-0000A15D0000}"/>
    <cellStyle name="Normal 3 3 8 2 2 15" xfId="31383" xr:uid="{00000000-0005-0000-0000-0000A25D0000}"/>
    <cellStyle name="Normal 3 3 8 2 2 2" xfId="13885" xr:uid="{00000000-0005-0000-0000-0000A35D0000}"/>
    <cellStyle name="Normal 3 3 8 2 2 2 2" xfId="31389" xr:uid="{00000000-0005-0000-0000-0000A45D0000}"/>
    <cellStyle name="Normal 3 3 8 2 2 3" xfId="13886" xr:uid="{00000000-0005-0000-0000-0000A55D0000}"/>
    <cellStyle name="Normal 3 3 8 2 2 3 2" xfId="31390" xr:uid="{00000000-0005-0000-0000-0000A65D0000}"/>
    <cellStyle name="Normal 3 3 8 2 2 4" xfId="13887" xr:uid="{00000000-0005-0000-0000-0000A75D0000}"/>
    <cellStyle name="Normal 3 3 8 2 2 4 2" xfId="31391" xr:uid="{00000000-0005-0000-0000-0000A85D0000}"/>
    <cellStyle name="Normal 3 3 8 2 2 5" xfId="13888" xr:uid="{00000000-0005-0000-0000-0000A95D0000}"/>
    <cellStyle name="Normal 3 3 8 2 2 5 2" xfId="31392" xr:uid="{00000000-0005-0000-0000-0000AA5D0000}"/>
    <cellStyle name="Normal 3 3 8 2 2 6" xfId="13889" xr:uid="{00000000-0005-0000-0000-0000AB5D0000}"/>
    <cellStyle name="Normal 3 3 8 2 2 6 2" xfId="31393" xr:uid="{00000000-0005-0000-0000-0000AC5D0000}"/>
    <cellStyle name="Normal 3 3 8 2 2 7" xfId="13890" xr:uid="{00000000-0005-0000-0000-0000AD5D0000}"/>
    <cellStyle name="Normal 3 3 8 2 2 7 2" xfId="31394" xr:uid="{00000000-0005-0000-0000-0000AE5D0000}"/>
    <cellStyle name="Normal 3 3 8 2 2 8" xfId="13891" xr:uid="{00000000-0005-0000-0000-0000AF5D0000}"/>
    <cellStyle name="Normal 3 3 8 2 2 8 2" xfId="31395" xr:uid="{00000000-0005-0000-0000-0000B05D0000}"/>
    <cellStyle name="Normal 3 3 8 2 2 9" xfId="13892" xr:uid="{00000000-0005-0000-0000-0000B15D0000}"/>
    <cellStyle name="Normal 3 3 8 2 2 9 2" xfId="31396" xr:uid="{00000000-0005-0000-0000-0000B25D0000}"/>
    <cellStyle name="Normal 3 3 8 2 3" xfId="13893" xr:uid="{00000000-0005-0000-0000-0000B35D0000}"/>
    <cellStyle name="Normal 3 3 8 2 3 2" xfId="31397" xr:uid="{00000000-0005-0000-0000-0000B45D0000}"/>
    <cellStyle name="Normal 3 3 8 2 4" xfId="13894" xr:uid="{00000000-0005-0000-0000-0000B55D0000}"/>
    <cellStyle name="Normal 3 3 8 2 4 2" xfId="31398" xr:uid="{00000000-0005-0000-0000-0000B65D0000}"/>
    <cellStyle name="Normal 3 3 8 2 5" xfId="13895" xr:uid="{00000000-0005-0000-0000-0000B75D0000}"/>
    <cellStyle name="Normal 3 3 8 2 5 2" xfId="31399" xr:uid="{00000000-0005-0000-0000-0000B85D0000}"/>
    <cellStyle name="Normal 3 3 8 2 6" xfId="13896" xr:uid="{00000000-0005-0000-0000-0000B95D0000}"/>
    <cellStyle name="Normal 3 3 8 2 6 2" xfId="31400" xr:uid="{00000000-0005-0000-0000-0000BA5D0000}"/>
    <cellStyle name="Normal 3 3 8 2 7" xfId="13897" xr:uid="{00000000-0005-0000-0000-0000BB5D0000}"/>
    <cellStyle name="Normal 3 3 8 2 7 2" xfId="31401" xr:uid="{00000000-0005-0000-0000-0000BC5D0000}"/>
    <cellStyle name="Normal 3 3 8 2 8" xfId="13898" xr:uid="{00000000-0005-0000-0000-0000BD5D0000}"/>
    <cellStyle name="Normal 3 3 8 2 8 2" xfId="31402" xr:uid="{00000000-0005-0000-0000-0000BE5D0000}"/>
    <cellStyle name="Normal 3 3 8 2 9" xfId="13899" xr:uid="{00000000-0005-0000-0000-0000BF5D0000}"/>
    <cellStyle name="Normal 3 3 8 2 9 2" xfId="31403" xr:uid="{00000000-0005-0000-0000-0000C05D0000}"/>
    <cellStyle name="Normal 3 3 8 20" xfId="13900" xr:uid="{00000000-0005-0000-0000-0000C15D0000}"/>
    <cellStyle name="Normal 3 3 8 20 2" xfId="31404" xr:uid="{00000000-0005-0000-0000-0000C25D0000}"/>
    <cellStyle name="Normal 3 3 8 21" xfId="13901" xr:uid="{00000000-0005-0000-0000-0000C35D0000}"/>
    <cellStyle name="Normal 3 3 8 21 2" xfId="31405" xr:uid="{00000000-0005-0000-0000-0000C45D0000}"/>
    <cellStyle name="Normal 3 3 8 22" xfId="13902" xr:uid="{00000000-0005-0000-0000-0000C55D0000}"/>
    <cellStyle name="Normal 3 3 8 22 2" xfId="31406" xr:uid="{00000000-0005-0000-0000-0000C65D0000}"/>
    <cellStyle name="Normal 3 3 8 23" xfId="13903" xr:uid="{00000000-0005-0000-0000-0000C75D0000}"/>
    <cellStyle name="Normal 3 3 8 23 2" xfId="31407" xr:uid="{00000000-0005-0000-0000-0000C85D0000}"/>
    <cellStyle name="Normal 3 3 8 24" xfId="31352" xr:uid="{00000000-0005-0000-0000-0000C95D0000}"/>
    <cellStyle name="Normal 3 3 8 3" xfId="13904" xr:uid="{00000000-0005-0000-0000-0000CA5D0000}"/>
    <cellStyle name="Normal 3 3 8 3 10" xfId="13905" xr:uid="{00000000-0005-0000-0000-0000CB5D0000}"/>
    <cellStyle name="Normal 3 3 8 3 10 2" xfId="31409" xr:uid="{00000000-0005-0000-0000-0000CC5D0000}"/>
    <cellStyle name="Normal 3 3 8 3 11" xfId="13906" xr:uid="{00000000-0005-0000-0000-0000CD5D0000}"/>
    <cellStyle name="Normal 3 3 8 3 11 2" xfId="31410" xr:uid="{00000000-0005-0000-0000-0000CE5D0000}"/>
    <cellStyle name="Normal 3 3 8 3 12" xfId="13907" xr:uid="{00000000-0005-0000-0000-0000CF5D0000}"/>
    <cellStyle name="Normal 3 3 8 3 12 2" xfId="31411" xr:uid="{00000000-0005-0000-0000-0000D05D0000}"/>
    <cellStyle name="Normal 3 3 8 3 13" xfId="13908" xr:uid="{00000000-0005-0000-0000-0000D15D0000}"/>
    <cellStyle name="Normal 3 3 8 3 13 2" xfId="31412" xr:uid="{00000000-0005-0000-0000-0000D25D0000}"/>
    <cellStyle name="Normal 3 3 8 3 14" xfId="13909" xr:uid="{00000000-0005-0000-0000-0000D35D0000}"/>
    <cellStyle name="Normal 3 3 8 3 14 2" xfId="31413" xr:uid="{00000000-0005-0000-0000-0000D45D0000}"/>
    <cellStyle name="Normal 3 3 8 3 15" xfId="13910" xr:uid="{00000000-0005-0000-0000-0000D55D0000}"/>
    <cellStyle name="Normal 3 3 8 3 15 2" xfId="31414" xr:uid="{00000000-0005-0000-0000-0000D65D0000}"/>
    <cellStyle name="Normal 3 3 8 3 16" xfId="31408" xr:uid="{00000000-0005-0000-0000-0000D75D0000}"/>
    <cellStyle name="Normal 3 3 8 3 2" xfId="13911" xr:uid="{00000000-0005-0000-0000-0000D85D0000}"/>
    <cellStyle name="Normal 3 3 8 3 2 10" xfId="13912" xr:uid="{00000000-0005-0000-0000-0000D95D0000}"/>
    <cellStyle name="Normal 3 3 8 3 2 10 2" xfId="31416" xr:uid="{00000000-0005-0000-0000-0000DA5D0000}"/>
    <cellStyle name="Normal 3 3 8 3 2 11" xfId="13913" xr:uid="{00000000-0005-0000-0000-0000DB5D0000}"/>
    <cellStyle name="Normal 3 3 8 3 2 11 2" xfId="31417" xr:uid="{00000000-0005-0000-0000-0000DC5D0000}"/>
    <cellStyle name="Normal 3 3 8 3 2 12" xfId="13914" xr:uid="{00000000-0005-0000-0000-0000DD5D0000}"/>
    <cellStyle name="Normal 3 3 8 3 2 12 2" xfId="31418" xr:uid="{00000000-0005-0000-0000-0000DE5D0000}"/>
    <cellStyle name="Normal 3 3 8 3 2 13" xfId="13915" xr:uid="{00000000-0005-0000-0000-0000DF5D0000}"/>
    <cellStyle name="Normal 3 3 8 3 2 13 2" xfId="31419" xr:uid="{00000000-0005-0000-0000-0000E05D0000}"/>
    <cellStyle name="Normal 3 3 8 3 2 14" xfId="13916" xr:uid="{00000000-0005-0000-0000-0000E15D0000}"/>
    <cellStyle name="Normal 3 3 8 3 2 14 2" xfId="31420" xr:uid="{00000000-0005-0000-0000-0000E25D0000}"/>
    <cellStyle name="Normal 3 3 8 3 2 15" xfId="31415" xr:uid="{00000000-0005-0000-0000-0000E35D0000}"/>
    <cellStyle name="Normal 3 3 8 3 2 2" xfId="13917" xr:uid="{00000000-0005-0000-0000-0000E45D0000}"/>
    <cellStyle name="Normal 3 3 8 3 2 2 2" xfId="31421" xr:uid="{00000000-0005-0000-0000-0000E55D0000}"/>
    <cellStyle name="Normal 3 3 8 3 2 3" xfId="13918" xr:uid="{00000000-0005-0000-0000-0000E65D0000}"/>
    <cellStyle name="Normal 3 3 8 3 2 3 2" xfId="31422" xr:uid="{00000000-0005-0000-0000-0000E75D0000}"/>
    <cellStyle name="Normal 3 3 8 3 2 4" xfId="13919" xr:uid="{00000000-0005-0000-0000-0000E85D0000}"/>
    <cellStyle name="Normal 3 3 8 3 2 4 2" xfId="31423" xr:uid="{00000000-0005-0000-0000-0000E95D0000}"/>
    <cellStyle name="Normal 3 3 8 3 2 5" xfId="13920" xr:uid="{00000000-0005-0000-0000-0000EA5D0000}"/>
    <cellStyle name="Normal 3 3 8 3 2 5 2" xfId="31424" xr:uid="{00000000-0005-0000-0000-0000EB5D0000}"/>
    <cellStyle name="Normal 3 3 8 3 2 6" xfId="13921" xr:uid="{00000000-0005-0000-0000-0000EC5D0000}"/>
    <cellStyle name="Normal 3 3 8 3 2 6 2" xfId="31425" xr:uid="{00000000-0005-0000-0000-0000ED5D0000}"/>
    <cellStyle name="Normal 3 3 8 3 2 7" xfId="13922" xr:uid="{00000000-0005-0000-0000-0000EE5D0000}"/>
    <cellStyle name="Normal 3 3 8 3 2 7 2" xfId="31426" xr:uid="{00000000-0005-0000-0000-0000EF5D0000}"/>
    <cellStyle name="Normal 3 3 8 3 2 8" xfId="13923" xr:uid="{00000000-0005-0000-0000-0000F05D0000}"/>
    <cellStyle name="Normal 3 3 8 3 2 8 2" xfId="31427" xr:uid="{00000000-0005-0000-0000-0000F15D0000}"/>
    <cellStyle name="Normal 3 3 8 3 2 9" xfId="13924" xr:uid="{00000000-0005-0000-0000-0000F25D0000}"/>
    <cellStyle name="Normal 3 3 8 3 2 9 2" xfId="31428" xr:uid="{00000000-0005-0000-0000-0000F35D0000}"/>
    <cellStyle name="Normal 3 3 8 3 3" xfId="13925" xr:uid="{00000000-0005-0000-0000-0000F45D0000}"/>
    <cellStyle name="Normal 3 3 8 3 3 2" xfId="31429" xr:uid="{00000000-0005-0000-0000-0000F55D0000}"/>
    <cellStyle name="Normal 3 3 8 3 4" xfId="13926" xr:uid="{00000000-0005-0000-0000-0000F65D0000}"/>
    <cellStyle name="Normal 3 3 8 3 4 2" xfId="31430" xr:uid="{00000000-0005-0000-0000-0000F75D0000}"/>
    <cellStyle name="Normal 3 3 8 3 5" xfId="13927" xr:uid="{00000000-0005-0000-0000-0000F85D0000}"/>
    <cellStyle name="Normal 3 3 8 3 5 2" xfId="31431" xr:uid="{00000000-0005-0000-0000-0000F95D0000}"/>
    <cellStyle name="Normal 3 3 8 3 6" xfId="13928" xr:uid="{00000000-0005-0000-0000-0000FA5D0000}"/>
    <cellStyle name="Normal 3 3 8 3 6 2" xfId="31432" xr:uid="{00000000-0005-0000-0000-0000FB5D0000}"/>
    <cellStyle name="Normal 3 3 8 3 7" xfId="13929" xr:uid="{00000000-0005-0000-0000-0000FC5D0000}"/>
    <cellStyle name="Normal 3 3 8 3 7 2" xfId="31433" xr:uid="{00000000-0005-0000-0000-0000FD5D0000}"/>
    <cellStyle name="Normal 3 3 8 3 8" xfId="13930" xr:uid="{00000000-0005-0000-0000-0000FE5D0000}"/>
    <cellStyle name="Normal 3 3 8 3 8 2" xfId="31434" xr:uid="{00000000-0005-0000-0000-0000FF5D0000}"/>
    <cellStyle name="Normal 3 3 8 3 9" xfId="13931" xr:uid="{00000000-0005-0000-0000-0000005E0000}"/>
    <cellStyle name="Normal 3 3 8 3 9 2" xfId="31435" xr:uid="{00000000-0005-0000-0000-0000015E0000}"/>
    <cellStyle name="Normal 3 3 8 4" xfId="13932" xr:uid="{00000000-0005-0000-0000-0000025E0000}"/>
    <cellStyle name="Normal 3 3 8 4 10" xfId="13933" xr:uid="{00000000-0005-0000-0000-0000035E0000}"/>
    <cellStyle name="Normal 3 3 8 4 10 2" xfId="31437" xr:uid="{00000000-0005-0000-0000-0000045E0000}"/>
    <cellStyle name="Normal 3 3 8 4 11" xfId="13934" xr:uid="{00000000-0005-0000-0000-0000055E0000}"/>
    <cellStyle name="Normal 3 3 8 4 11 2" xfId="31438" xr:uid="{00000000-0005-0000-0000-0000065E0000}"/>
    <cellStyle name="Normal 3 3 8 4 12" xfId="13935" xr:uid="{00000000-0005-0000-0000-0000075E0000}"/>
    <cellStyle name="Normal 3 3 8 4 12 2" xfId="31439" xr:uid="{00000000-0005-0000-0000-0000085E0000}"/>
    <cellStyle name="Normal 3 3 8 4 13" xfId="13936" xr:uid="{00000000-0005-0000-0000-0000095E0000}"/>
    <cellStyle name="Normal 3 3 8 4 13 2" xfId="31440" xr:uid="{00000000-0005-0000-0000-00000A5E0000}"/>
    <cellStyle name="Normal 3 3 8 4 14" xfId="13937" xr:uid="{00000000-0005-0000-0000-00000B5E0000}"/>
    <cellStyle name="Normal 3 3 8 4 14 2" xfId="31441" xr:uid="{00000000-0005-0000-0000-00000C5E0000}"/>
    <cellStyle name="Normal 3 3 8 4 15" xfId="13938" xr:uid="{00000000-0005-0000-0000-00000D5E0000}"/>
    <cellStyle name="Normal 3 3 8 4 15 2" xfId="31442" xr:uid="{00000000-0005-0000-0000-00000E5E0000}"/>
    <cellStyle name="Normal 3 3 8 4 16" xfId="31436" xr:uid="{00000000-0005-0000-0000-00000F5E0000}"/>
    <cellStyle name="Normal 3 3 8 4 2" xfId="13939" xr:uid="{00000000-0005-0000-0000-0000105E0000}"/>
    <cellStyle name="Normal 3 3 8 4 2 10" xfId="13940" xr:uid="{00000000-0005-0000-0000-0000115E0000}"/>
    <cellStyle name="Normal 3 3 8 4 2 10 2" xfId="31444" xr:uid="{00000000-0005-0000-0000-0000125E0000}"/>
    <cellStyle name="Normal 3 3 8 4 2 11" xfId="13941" xr:uid="{00000000-0005-0000-0000-0000135E0000}"/>
    <cellStyle name="Normal 3 3 8 4 2 11 2" xfId="31445" xr:uid="{00000000-0005-0000-0000-0000145E0000}"/>
    <cellStyle name="Normal 3 3 8 4 2 12" xfId="13942" xr:uid="{00000000-0005-0000-0000-0000155E0000}"/>
    <cellStyle name="Normal 3 3 8 4 2 12 2" xfId="31446" xr:uid="{00000000-0005-0000-0000-0000165E0000}"/>
    <cellStyle name="Normal 3 3 8 4 2 13" xfId="13943" xr:uid="{00000000-0005-0000-0000-0000175E0000}"/>
    <cellStyle name="Normal 3 3 8 4 2 13 2" xfId="31447" xr:uid="{00000000-0005-0000-0000-0000185E0000}"/>
    <cellStyle name="Normal 3 3 8 4 2 14" xfId="13944" xr:uid="{00000000-0005-0000-0000-0000195E0000}"/>
    <cellStyle name="Normal 3 3 8 4 2 14 2" xfId="31448" xr:uid="{00000000-0005-0000-0000-00001A5E0000}"/>
    <cellStyle name="Normal 3 3 8 4 2 15" xfId="31443" xr:uid="{00000000-0005-0000-0000-00001B5E0000}"/>
    <cellStyle name="Normal 3 3 8 4 2 2" xfId="13945" xr:uid="{00000000-0005-0000-0000-00001C5E0000}"/>
    <cellStyle name="Normal 3 3 8 4 2 2 2" xfId="31449" xr:uid="{00000000-0005-0000-0000-00001D5E0000}"/>
    <cellStyle name="Normal 3 3 8 4 2 3" xfId="13946" xr:uid="{00000000-0005-0000-0000-00001E5E0000}"/>
    <cellStyle name="Normal 3 3 8 4 2 3 2" xfId="31450" xr:uid="{00000000-0005-0000-0000-00001F5E0000}"/>
    <cellStyle name="Normal 3 3 8 4 2 4" xfId="13947" xr:uid="{00000000-0005-0000-0000-0000205E0000}"/>
    <cellStyle name="Normal 3 3 8 4 2 4 2" xfId="31451" xr:uid="{00000000-0005-0000-0000-0000215E0000}"/>
    <cellStyle name="Normal 3 3 8 4 2 5" xfId="13948" xr:uid="{00000000-0005-0000-0000-0000225E0000}"/>
    <cellStyle name="Normal 3 3 8 4 2 5 2" xfId="31452" xr:uid="{00000000-0005-0000-0000-0000235E0000}"/>
    <cellStyle name="Normal 3 3 8 4 2 6" xfId="13949" xr:uid="{00000000-0005-0000-0000-0000245E0000}"/>
    <cellStyle name="Normal 3 3 8 4 2 6 2" xfId="31453" xr:uid="{00000000-0005-0000-0000-0000255E0000}"/>
    <cellStyle name="Normal 3 3 8 4 2 7" xfId="13950" xr:uid="{00000000-0005-0000-0000-0000265E0000}"/>
    <cellStyle name="Normal 3 3 8 4 2 7 2" xfId="31454" xr:uid="{00000000-0005-0000-0000-0000275E0000}"/>
    <cellStyle name="Normal 3 3 8 4 2 8" xfId="13951" xr:uid="{00000000-0005-0000-0000-0000285E0000}"/>
    <cellStyle name="Normal 3 3 8 4 2 8 2" xfId="31455" xr:uid="{00000000-0005-0000-0000-0000295E0000}"/>
    <cellStyle name="Normal 3 3 8 4 2 9" xfId="13952" xr:uid="{00000000-0005-0000-0000-00002A5E0000}"/>
    <cellStyle name="Normal 3 3 8 4 2 9 2" xfId="31456" xr:uid="{00000000-0005-0000-0000-00002B5E0000}"/>
    <cellStyle name="Normal 3 3 8 4 3" xfId="13953" xr:uid="{00000000-0005-0000-0000-00002C5E0000}"/>
    <cellStyle name="Normal 3 3 8 4 3 2" xfId="31457" xr:uid="{00000000-0005-0000-0000-00002D5E0000}"/>
    <cellStyle name="Normal 3 3 8 4 4" xfId="13954" xr:uid="{00000000-0005-0000-0000-00002E5E0000}"/>
    <cellStyle name="Normal 3 3 8 4 4 2" xfId="31458" xr:uid="{00000000-0005-0000-0000-00002F5E0000}"/>
    <cellStyle name="Normal 3 3 8 4 5" xfId="13955" xr:uid="{00000000-0005-0000-0000-0000305E0000}"/>
    <cellStyle name="Normal 3 3 8 4 5 2" xfId="31459" xr:uid="{00000000-0005-0000-0000-0000315E0000}"/>
    <cellStyle name="Normal 3 3 8 4 6" xfId="13956" xr:uid="{00000000-0005-0000-0000-0000325E0000}"/>
    <cellStyle name="Normal 3 3 8 4 6 2" xfId="31460" xr:uid="{00000000-0005-0000-0000-0000335E0000}"/>
    <cellStyle name="Normal 3 3 8 4 7" xfId="13957" xr:uid="{00000000-0005-0000-0000-0000345E0000}"/>
    <cellStyle name="Normal 3 3 8 4 7 2" xfId="31461" xr:uid="{00000000-0005-0000-0000-0000355E0000}"/>
    <cellStyle name="Normal 3 3 8 4 8" xfId="13958" xr:uid="{00000000-0005-0000-0000-0000365E0000}"/>
    <cellStyle name="Normal 3 3 8 4 8 2" xfId="31462" xr:uid="{00000000-0005-0000-0000-0000375E0000}"/>
    <cellStyle name="Normal 3 3 8 4 9" xfId="13959" xr:uid="{00000000-0005-0000-0000-0000385E0000}"/>
    <cellStyle name="Normal 3 3 8 4 9 2" xfId="31463" xr:uid="{00000000-0005-0000-0000-0000395E0000}"/>
    <cellStyle name="Normal 3 3 8 5" xfId="13960" xr:uid="{00000000-0005-0000-0000-00003A5E0000}"/>
    <cellStyle name="Normal 3 3 8 5 10" xfId="13961" xr:uid="{00000000-0005-0000-0000-00003B5E0000}"/>
    <cellStyle name="Normal 3 3 8 5 10 2" xfId="31465" xr:uid="{00000000-0005-0000-0000-00003C5E0000}"/>
    <cellStyle name="Normal 3 3 8 5 11" xfId="13962" xr:uid="{00000000-0005-0000-0000-00003D5E0000}"/>
    <cellStyle name="Normal 3 3 8 5 11 2" xfId="31466" xr:uid="{00000000-0005-0000-0000-00003E5E0000}"/>
    <cellStyle name="Normal 3 3 8 5 12" xfId="13963" xr:uid="{00000000-0005-0000-0000-00003F5E0000}"/>
    <cellStyle name="Normal 3 3 8 5 12 2" xfId="31467" xr:uid="{00000000-0005-0000-0000-0000405E0000}"/>
    <cellStyle name="Normal 3 3 8 5 13" xfId="13964" xr:uid="{00000000-0005-0000-0000-0000415E0000}"/>
    <cellStyle name="Normal 3 3 8 5 13 2" xfId="31468" xr:uid="{00000000-0005-0000-0000-0000425E0000}"/>
    <cellStyle name="Normal 3 3 8 5 14" xfId="13965" xr:uid="{00000000-0005-0000-0000-0000435E0000}"/>
    <cellStyle name="Normal 3 3 8 5 14 2" xfId="31469" xr:uid="{00000000-0005-0000-0000-0000445E0000}"/>
    <cellStyle name="Normal 3 3 8 5 15" xfId="31464" xr:uid="{00000000-0005-0000-0000-0000455E0000}"/>
    <cellStyle name="Normal 3 3 8 5 2" xfId="13966" xr:uid="{00000000-0005-0000-0000-0000465E0000}"/>
    <cellStyle name="Normal 3 3 8 5 2 2" xfId="31470" xr:uid="{00000000-0005-0000-0000-0000475E0000}"/>
    <cellStyle name="Normal 3 3 8 5 3" xfId="13967" xr:uid="{00000000-0005-0000-0000-0000485E0000}"/>
    <cellStyle name="Normal 3 3 8 5 3 2" xfId="31471" xr:uid="{00000000-0005-0000-0000-0000495E0000}"/>
    <cellStyle name="Normal 3 3 8 5 4" xfId="13968" xr:uid="{00000000-0005-0000-0000-00004A5E0000}"/>
    <cellStyle name="Normal 3 3 8 5 4 2" xfId="31472" xr:uid="{00000000-0005-0000-0000-00004B5E0000}"/>
    <cellStyle name="Normal 3 3 8 5 5" xfId="13969" xr:uid="{00000000-0005-0000-0000-00004C5E0000}"/>
    <cellStyle name="Normal 3 3 8 5 5 2" xfId="31473" xr:uid="{00000000-0005-0000-0000-00004D5E0000}"/>
    <cellStyle name="Normal 3 3 8 5 6" xfId="13970" xr:uid="{00000000-0005-0000-0000-00004E5E0000}"/>
    <cellStyle name="Normal 3 3 8 5 6 2" xfId="31474" xr:uid="{00000000-0005-0000-0000-00004F5E0000}"/>
    <cellStyle name="Normal 3 3 8 5 7" xfId="13971" xr:uid="{00000000-0005-0000-0000-0000505E0000}"/>
    <cellStyle name="Normal 3 3 8 5 7 2" xfId="31475" xr:uid="{00000000-0005-0000-0000-0000515E0000}"/>
    <cellStyle name="Normal 3 3 8 5 8" xfId="13972" xr:uid="{00000000-0005-0000-0000-0000525E0000}"/>
    <cellStyle name="Normal 3 3 8 5 8 2" xfId="31476" xr:uid="{00000000-0005-0000-0000-0000535E0000}"/>
    <cellStyle name="Normal 3 3 8 5 9" xfId="13973" xr:uid="{00000000-0005-0000-0000-0000545E0000}"/>
    <cellStyle name="Normal 3 3 8 5 9 2" xfId="31477" xr:uid="{00000000-0005-0000-0000-0000555E0000}"/>
    <cellStyle name="Normal 3 3 8 6" xfId="13974" xr:uid="{00000000-0005-0000-0000-0000565E0000}"/>
    <cellStyle name="Normal 3 3 8 6 10" xfId="13975" xr:uid="{00000000-0005-0000-0000-0000575E0000}"/>
    <cellStyle name="Normal 3 3 8 6 10 2" xfId="31479" xr:uid="{00000000-0005-0000-0000-0000585E0000}"/>
    <cellStyle name="Normal 3 3 8 6 11" xfId="13976" xr:uid="{00000000-0005-0000-0000-0000595E0000}"/>
    <cellStyle name="Normal 3 3 8 6 11 2" xfId="31480" xr:uid="{00000000-0005-0000-0000-00005A5E0000}"/>
    <cellStyle name="Normal 3 3 8 6 12" xfId="13977" xr:uid="{00000000-0005-0000-0000-00005B5E0000}"/>
    <cellStyle name="Normal 3 3 8 6 12 2" xfId="31481" xr:uid="{00000000-0005-0000-0000-00005C5E0000}"/>
    <cellStyle name="Normal 3 3 8 6 13" xfId="13978" xr:uid="{00000000-0005-0000-0000-00005D5E0000}"/>
    <cellStyle name="Normal 3 3 8 6 13 2" xfId="31482" xr:uid="{00000000-0005-0000-0000-00005E5E0000}"/>
    <cellStyle name="Normal 3 3 8 6 14" xfId="13979" xr:uid="{00000000-0005-0000-0000-00005F5E0000}"/>
    <cellStyle name="Normal 3 3 8 6 14 2" xfId="31483" xr:uid="{00000000-0005-0000-0000-0000605E0000}"/>
    <cellStyle name="Normal 3 3 8 6 15" xfId="31478" xr:uid="{00000000-0005-0000-0000-0000615E0000}"/>
    <cellStyle name="Normal 3 3 8 6 2" xfId="13980" xr:uid="{00000000-0005-0000-0000-0000625E0000}"/>
    <cellStyle name="Normal 3 3 8 6 2 2" xfId="31484" xr:uid="{00000000-0005-0000-0000-0000635E0000}"/>
    <cellStyle name="Normal 3 3 8 6 3" xfId="13981" xr:uid="{00000000-0005-0000-0000-0000645E0000}"/>
    <cellStyle name="Normal 3 3 8 6 3 2" xfId="31485" xr:uid="{00000000-0005-0000-0000-0000655E0000}"/>
    <cellStyle name="Normal 3 3 8 6 4" xfId="13982" xr:uid="{00000000-0005-0000-0000-0000665E0000}"/>
    <cellStyle name="Normal 3 3 8 6 4 2" xfId="31486" xr:uid="{00000000-0005-0000-0000-0000675E0000}"/>
    <cellStyle name="Normal 3 3 8 6 5" xfId="13983" xr:uid="{00000000-0005-0000-0000-0000685E0000}"/>
    <cellStyle name="Normal 3 3 8 6 5 2" xfId="31487" xr:uid="{00000000-0005-0000-0000-0000695E0000}"/>
    <cellStyle name="Normal 3 3 8 6 6" xfId="13984" xr:uid="{00000000-0005-0000-0000-00006A5E0000}"/>
    <cellStyle name="Normal 3 3 8 6 6 2" xfId="31488" xr:uid="{00000000-0005-0000-0000-00006B5E0000}"/>
    <cellStyle name="Normal 3 3 8 6 7" xfId="13985" xr:uid="{00000000-0005-0000-0000-00006C5E0000}"/>
    <cellStyle name="Normal 3 3 8 6 7 2" xfId="31489" xr:uid="{00000000-0005-0000-0000-00006D5E0000}"/>
    <cellStyle name="Normal 3 3 8 6 8" xfId="13986" xr:uid="{00000000-0005-0000-0000-00006E5E0000}"/>
    <cellStyle name="Normal 3 3 8 6 8 2" xfId="31490" xr:uid="{00000000-0005-0000-0000-00006F5E0000}"/>
    <cellStyle name="Normal 3 3 8 6 9" xfId="13987" xr:uid="{00000000-0005-0000-0000-0000705E0000}"/>
    <cellStyle name="Normal 3 3 8 6 9 2" xfId="31491" xr:uid="{00000000-0005-0000-0000-0000715E0000}"/>
    <cellStyle name="Normal 3 3 8 7" xfId="13988" xr:uid="{00000000-0005-0000-0000-0000725E0000}"/>
    <cellStyle name="Normal 3 3 8 7 10" xfId="13989" xr:uid="{00000000-0005-0000-0000-0000735E0000}"/>
    <cellStyle name="Normal 3 3 8 7 10 2" xfId="31493" xr:uid="{00000000-0005-0000-0000-0000745E0000}"/>
    <cellStyle name="Normal 3 3 8 7 11" xfId="13990" xr:uid="{00000000-0005-0000-0000-0000755E0000}"/>
    <cellStyle name="Normal 3 3 8 7 11 2" xfId="31494" xr:uid="{00000000-0005-0000-0000-0000765E0000}"/>
    <cellStyle name="Normal 3 3 8 7 12" xfId="13991" xr:uid="{00000000-0005-0000-0000-0000775E0000}"/>
    <cellStyle name="Normal 3 3 8 7 12 2" xfId="31495" xr:uid="{00000000-0005-0000-0000-0000785E0000}"/>
    <cellStyle name="Normal 3 3 8 7 13" xfId="13992" xr:uid="{00000000-0005-0000-0000-0000795E0000}"/>
    <cellStyle name="Normal 3 3 8 7 13 2" xfId="31496" xr:uid="{00000000-0005-0000-0000-00007A5E0000}"/>
    <cellStyle name="Normal 3 3 8 7 14" xfId="13993" xr:uid="{00000000-0005-0000-0000-00007B5E0000}"/>
    <cellStyle name="Normal 3 3 8 7 14 2" xfId="31497" xr:uid="{00000000-0005-0000-0000-00007C5E0000}"/>
    <cellStyle name="Normal 3 3 8 7 15" xfId="31492" xr:uid="{00000000-0005-0000-0000-00007D5E0000}"/>
    <cellStyle name="Normal 3 3 8 7 2" xfId="13994" xr:uid="{00000000-0005-0000-0000-00007E5E0000}"/>
    <cellStyle name="Normal 3 3 8 7 2 2" xfId="31498" xr:uid="{00000000-0005-0000-0000-00007F5E0000}"/>
    <cellStyle name="Normal 3 3 8 7 3" xfId="13995" xr:uid="{00000000-0005-0000-0000-0000805E0000}"/>
    <cellStyle name="Normal 3 3 8 7 3 2" xfId="31499" xr:uid="{00000000-0005-0000-0000-0000815E0000}"/>
    <cellStyle name="Normal 3 3 8 7 4" xfId="13996" xr:uid="{00000000-0005-0000-0000-0000825E0000}"/>
    <cellStyle name="Normal 3 3 8 7 4 2" xfId="31500" xr:uid="{00000000-0005-0000-0000-0000835E0000}"/>
    <cellStyle name="Normal 3 3 8 7 5" xfId="13997" xr:uid="{00000000-0005-0000-0000-0000845E0000}"/>
    <cellStyle name="Normal 3 3 8 7 5 2" xfId="31501" xr:uid="{00000000-0005-0000-0000-0000855E0000}"/>
    <cellStyle name="Normal 3 3 8 7 6" xfId="13998" xr:uid="{00000000-0005-0000-0000-0000865E0000}"/>
    <cellStyle name="Normal 3 3 8 7 6 2" xfId="31502" xr:uid="{00000000-0005-0000-0000-0000875E0000}"/>
    <cellStyle name="Normal 3 3 8 7 7" xfId="13999" xr:uid="{00000000-0005-0000-0000-0000885E0000}"/>
    <cellStyle name="Normal 3 3 8 7 7 2" xfId="31503" xr:uid="{00000000-0005-0000-0000-0000895E0000}"/>
    <cellStyle name="Normal 3 3 8 7 8" xfId="14000" xr:uid="{00000000-0005-0000-0000-00008A5E0000}"/>
    <cellStyle name="Normal 3 3 8 7 8 2" xfId="31504" xr:uid="{00000000-0005-0000-0000-00008B5E0000}"/>
    <cellStyle name="Normal 3 3 8 7 9" xfId="14001" xr:uid="{00000000-0005-0000-0000-00008C5E0000}"/>
    <cellStyle name="Normal 3 3 8 7 9 2" xfId="31505" xr:uid="{00000000-0005-0000-0000-00008D5E0000}"/>
    <cellStyle name="Normal 3 3 8 8" xfId="14002" xr:uid="{00000000-0005-0000-0000-00008E5E0000}"/>
    <cellStyle name="Normal 3 3 8 8 10" xfId="14003" xr:uid="{00000000-0005-0000-0000-00008F5E0000}"/>
    <cellStyle name="Normal 3 3 8 8 10 2" xfId="31507" xr:uid="{00000000-0005-0000-0000-0000905E0000}"/>
    <cellStyle name="Normal 3 3 8 8 11" xfId="14004" xr:uid="{00000000-0005-0000-0000-0000915E0000}"/>
    <cellStyle name="Normal 3 3 8 8 11 2" xfId="31508" xr:uid="{00000000-0005-0000-0000-0000925E0000}"/>
    <cellStyle name="Normal 3 3 8 8 12" xfId="14005" xr:uid="{00000000-0005-0000-0000-0000935E0000}"/>
    <cellStyle name="Normal 3 3 8 8 12 2" xfId="31509" xr:uid="{00000000-0005-0000-0000-0000945E0000}"/>
    <cellStyle name="Normal 3 3 8 8 13" xfId="14006" xr:uid="{00000000-0005-0000-0000-0000955E0000}"/>
    <cellStyle name="Normal 3 3 8 8 13 2" xfId="31510" xr:uid="{00000000-0005-0000-0000-0000965E0000}"/>
    <cellStyle name="Normal 3 3 8 8 14" xfId="14007" xr:uid="{00000000-0005-0000-0000-0000975E0000}"/>
    <cellStyle name="Normal 3 3 8 8 14 2" xfId="31511" xr:uid="{00000000-0005-0000-0000-0000985E0000}"/>
    <cellStyle name="Normal 3 3 8 8 15" xfId="31506" xr:uid="{00000000-0005-0000-0000-0000995E0000}"/>
    <cellStyle name="Normal 3 3 8 8 2" xfId="14008" xr:uid="{00000000-0005-0000-0000-00009A5E0000}"/>
    <cellStyle name="Normal 3 3 8 8 2 2" xfId="31512" xr:uid="{00000000-0005-0000-0000-00009B5E0000}"/>
    <cellStyle name="Normal 3 3 8 8 3" xfId="14009" xr:uid="{00000000-0005-0000-0000-00009C5E0000}"/>
    <cellStyle name="Normal 3 3 8 8 3 2" xfId="31513" xr:uid="{00000000-0005-0000-0000-00009D5E0000}"/>
    <cellStyle name="Normal 3 3 8 8 4" xfId="14010" xr:uid="{00000000-0005-0000-0000-00009E5E0000}"/>
    <cellStyle name="Normal 3 3 8 8 4 2" xfId="31514" xr:uid="{00000000-0005-0000-0000-00009F5E0000}"/>
    <cellStyle name="Normal 3 3 8 8 5" xfId="14011" xr:uid="{00000000-0005-0000-0000-0000A05E0000}"/>
    <cellStyle name="Normal 3 3 8 8 5 2" xfId="31515" xr:uid="{00000000-0005-0000-0000-0000A15E0000}"/>
    <cellStyle name="Normal 3 3 8 8 6" xfId="14012" xr:uid="{00000000-0005-0000-0000-0000A25E0000}"/>
    <cellStyle name="Normal 3 3 8 8 6 2" xfId="31516" xr:uid="{00000000-0005-0000-0000-0000A35E0000}"/>
    <cellStyle name="Normal 3 3 8 8 7" xfId="14013" xr:uid="{00000000-0005-0000-0000-0000A45E0000}"/>
    <cellStyle name="Normal 3 3 8 8 7 2" xfId="31517" xr:uid="{00000000-0005-0000-0000-0000A55E0000}"/>
    <cellStyle name="Normal 3 3 8 8 8" xfId="14014" xr:uid="{00000000-0005-0000-0000-0000A65E0000}"/>
    <cellStyle name="Normal 3 3 8 8 8 2" xfId="31518" xr:uid="{00000000-0005-0000-0000-0000A75E0000}"/>
    <cellStyle name="Normal 3 3 8 8 9" xfId="14015" xr:uid="{00000000-0005-0000-0000-0000A85E0000}"/>
    <cellStyle name="Normal 3 3 8 8 9 2" xfId="31519" xr:uid="{00000000-0005-0000-0000-0000A95E0000}"/>
    <cellStyle name="Normal 3 3 8 9" xfId="14016" xr:uid="{00000000-0005-0000-0000-0000AA5E0000}"/>
    <cellStyle name="Normal 3 3 8 9 10" xfId="14017" xr:uid="{00000000-0005-0000-0000-0000AB5E0000}"/>
    <cellStyle name="Normal 3 3 8 9 10 2" xfId="31521" xr:uid="{00000000-0005-0000-0000-0000AC5E0000}"/>
    <cellStyle name="Normal 3 3 8 9 11" xfId="14018" xr:uid="{00000000-0005-0000-0000-0000AD5E0000}"/>
    <cellStyle name="Normal 3 3 8 9 11 2" xfId="31522" xr:uid="{00000000-0005-0000-0000-0000AE5E0000}"/>
    <cellStyle name="Normal 3 3 8 9 12" xfId="14019" xr:uid="{00000000-0005-0000-0000-0000AF5E0000}"/>
    <cellStyle name="Normal 3 3 8 9 12 2" xfId="31523" xr:uid="{00000000-0005-0000-0000-0000B05E0000}"/>
    <cellStyle name="Normal 3 3 8 9 13" xfId="14020" xr:uid="{00000000-0005-0000-0000-0000B15E0000}"/>
    <cellStyle name="Normal 3 3 8 9 13 2" xfId="31524" xr:uid="{00000000-0005-0000-0000-0000B25E0000}"/>
    <cellStyle name="Normal 3 3 8 9 14" xfId="14021" xr:uid="{00000000-0005-0000-0000-0000B35E0000}"/>
    <cellStyle name="Normal 3 3 8 9 14 2" xfId="31525" xr:uid="{00000000-0005-0000-0000-0000B45E0000}"/>
    <cellStyle name="Normal 3 3 8 9 15" xfId="31520" xr:uid="{00000000-0005-0000-0000-0000B55E0000}"/>
    <cellStyle name="Normal 3 3 8 9 2" xfId="14022" xr:uid="{00000000-0005-0000-0000-0000B65E0000}"/>
    <cellStyle name="Normal 3 3 8 9 2 2" xfId="31526" xr:uid="{00000000-0005-0000-0000-0000B75E0000}"/>
    <cellStyle name="Normal 3 3 8 9 3" xfId="14023" xr:uid="{00000000-0005-0000-0000-0000B85E0000}"/>
    <cellStyle name="Normal 3 3 8 9 3 2" xfId="31527" xr:uid="{00000000-0005-0000-0000-0000B95E0000}"/>
    <cellStyle name="Normal 3 3 8 9 4" xfId="14024" xr:uid="{00000000-0005-0000-0000-0000BA5E0000}"/>
    <cellStyle name="Normal 3 3 8 9 4 2" xfId="31528" xr:uid="{00000000-0005-0000-0000-0000BB5E0000}"/>
    <cellStyle name="Normal 3 3 8 9 5" xfId="14025" xr:uid="{00000000-0005-0000-0000-0000BC5E0000}"/>
    <cellStyle name="Normal 3 3 8 9 5 2" xfId="31529" xr:uid="{00000000-0005-0000-0000-0000BD5E0000}"/>
    <cellStyle name="Normal 3 3 8 9 6" xfId="14026" xr:uid="{00000000-0005-0000-0000-0000BE5E0000}"/>
    <cellStyle name="Normal 3 3 8 9 6 2" xfId="31530" xr:uid="{00000000-0005-0000-0000-0000BF5E0000}"/>
    <cellStyle name="Normal 3 3 8 9 7" xfId="14027" xr:uid="{00000000-0005-0000-0000-0000C05E0000}"/>
    <cellStyle name="Normal 3 3 8 9 7 2" xfId="31531" xr:uid="{00000000-0005-0000-0000-0000C15E0000}"/>
    <cellStyle name="Normal 3 3 8 9 8" xfId="14028" xr:uid="{00000000-0005-0000-0000-0000C25E0000}"/>
    <cellStyle name="Normal 3 3 8 9 8 2" xfId="31532" xr:uid="{00000000-0005-0000-0000-0000C35E0000}"/>
    <cellStyle name="Normal 3 3 8 9 9" xfId="14029" xr:uid="{00000000-0005-0000-0000-0000C45E0000}"/>
    <cellStyle name="Normal 3 3 8 9 9 2" xfId="31533" xr:uid="{00000000-0005-0000-0000-0000C55E0000}"/>
    <cellStyle name="Normal 3 3 9" xfId="14030" xr:uid="{00000000-0005-0000-0000-0000C65E0000}"/>
    <cellStyle name="Normal 3 3 9 10" xfId="14031" xr:uid="{00000000-0005-0000-0000-0000C75E0000}"/>
    <cellStyle name="Normal 3 3 9 10 10" xfId="14032" xr:uid="{00000000-0005-0000-0000-0000C85E0000}"/>
    <cellStyle name="Normal 3 3 9 10 10 2" xfId="31536" xr:uid="{00000000-0005-0000-0000-0000C95E0000}"/>
    <cellStyle name="Normal 3 3 9 10 11" xfId="14033" xr:uid="{00000000-0005-0000-0000-0000CA5E0000}"/>
    <cellStyle name="Normal 3 3 9 10 11 2" xfId="31537" xr:uid="{00000000-0005-0000-0000-0000CB5E0000}"/>
    <cellStyle name="Normal 3 3 9 10 12" xfId="14034" xr:uid="{00000000-0005-0000-0000-0000CC5E0000}"/>
    <cellStyle name="Normal 3 3 9 10 12 2" xfId="31538" xr:uid="{00000000-0005-0000-0000-0000CD5E0000}"/>
    <cellStyle name="Normal 3 3 9 10 13" xfId="14035" xr:uid="{00000000-0005-0000-0000-0000CE5E0000}"/>
    <cellStyle name="Normal 3 3 9 10 13 2" xfId="31539" xr:uid="{00000000-0005-0000-0000-0000CF5E0000}"/>
    <cellStyle name="Normal 3 3 9 10 14" xfId="14036" xr:uid="{00000000-0005-0000-0000-0000D05E0000}"/>
    <cellStyle name="Normal 3 3 9 10 14 2" xfId="31540" xr:uid="{00000000-0005-0000-0000-0000D15E0000}"/>
    <cellStyle name="Normal 3 3 9 10 15" xfId="31535" xr:uid="{00000000-0005-0000-0000-0000D25E0000}"/>
    <cellStyle name="Normal 3 3 9 10 2" xfId="14037" xr:uid="{00000000-0005-0000-0000-0000D35E0000}"/>
    <cellStyle name="Normal 3 3 9 10 2 2" xfId="31541" xr:uid="{00000000-0005-0000-0000-0000D45E0000}"/>
    <cellStyle name="Normal 3 3 9 10 3" xfId="14038" xr:uid="{00000000-0005-0000-0000-0000D55E0000}"/>
    <cellStyle name="Normal 3 3 9 10 3 2" xfId="31542" xr:uid="{00000000-0005-0000-0000-0000D65E0000}"/>
    <cellStyle name="Normal 3 3 9 10 4" xfId="14039" xr:uid="{00000000-0005-0000-0000-0000D75E0000}"/>
    <cellStyle name="Normal 3 3 9 10 4 2" xfId="31543" xr:uid="{00000000-0005-0000-0000-0000D85E0000}"/>
    <cellStyle name="Normal 3 3 9 10 5" xfId="14040" xr:uid="{00000000-0005-0000-0000-0000D95E0000}"/>
    <cellStyle name="Normal 3 3 9 10 5 2" xfId="31544" xr:uid="{00000000-0005-0000-0000-0000DA5E0000}"/>
    <cellStyle name="Normal 3 3 9 10 6" xfId="14041" xr:uid="{00000000-0005-0000-0000-0000DB5E0000}"/>
    <cellStyle name="Normal 3 3 9 10 6 2" xfId="31545" xr:uid="{00000000-0005-0000-0000-0000DC5E0000}"/>
    <cellStyle name="Normal 3 3 9 10 7" xfId="14042" xr:uid="{00000000-0005-0000-0000-0000DD5E0000}"/>
    <cellStyle name="Normal 3 3 9 10 7 2" xfId="31546" xr:uid="{00000000-0005-0000-0000-0000DE5E0000}"/>
    <cellStyle name="Normal 3 3 9 10 8" xfId="14043" xr:uid="{00000000-0005-0000-0000-0000DF5E0000}"/>
    <cellStyle name="Normal 3 3 9 10 8 2" xfId="31547" xr:uid="{00000000-0005-0000-0000-0000E05E0000}"/>
    <cellStyle name="Normal 3 3 9 10 9" xfId="14044" xr:uid="{00000000-0005-0000-0000-0000E15E0000}"/>
    <cellStyle name="Normal 3 3 9 10 9 2" xfId="31548" xr:uid="{00000000-0005-0000-0000-0000E25E0000}"/>
    <cellStyle name="Normal 3 3 9 11" xfId="14045" xr:uid="{00000000-0005-0000-0000-0000E35E0000}"/>
    <cellStyle name="Normal 3 3 9 11 2" xfId="31549" xr:uid="{00000000-0005-0000-0000-0000E45E0000}"/>
    <cellStyle name="Normal 3 3 9 12" xfId="14046" xr:uid="{00000000-0005-0000-0000-0000E55E0000}"/>
    <cellStyle name="Normal 3 3 9 12 2" xfId="31550" xr:uid="{00000000-0005-0000-0000-0000E65E0000}"/>
    <cellStyle name="Normal 3 3 9 13" xfId="14047" xr:uid="{00000000-0005-0000-0000-0000E75E0000}"/>
    <cellStyle name="Normal 3 3 9 13 2" xfId="31551" xr:uid="{00000000-0005-0000-0000-0000E85E0000}"/>
    <cellStyle name="Normal 3 3 9 14" xfId="14048" xr:uid="{00000000-0005-0000-0000-0000E95E0000}"/>
    <cellStyle name="Normal 3 3 9 14 2" xfId="31552" xr:uid="{00000000-0005-0000-0000-0000EA5E0000}"/>
    <cellStyle name="Normal 3 3 9 15" xfId="14049" xr:uid="{00000000-0005-0000-0000-0000EB5E0000}"/>
    <cellStyle name="Normal 3 3 9 15 2" xfId="31553" xr:uid="{00000000-0005-0000-0000-0000EC5E0000}"/>
    <cellStyle name="Normal 3 3 9 16" xfId="14050" xr:uid="{00000000-0005-0000-0000-0000ED5E0000}"/>
    <cellStyle name="Normal 3 3 9 16 2" xfId="31554" xr:uid="{00000000-0005-0000-0000-0000EE5E0000}"/>
    <cellStyle name="Normal 3 3 9 17" xfId="14051" xr:uid="{00000000-0005-0000-0000-0000EF5E0000}"/>
    <cellStyle name="Normal 3 3 9 17 2" xfId="31555" xr:uid="{00000000-0005-0000-0000-0000F05E0000}"/>
    <cellStyle name="Normal 3 3 9 18" xfId="14052" xr:uid="{00000000-0005-0000-0000-0000F15E0000}"/>
    <cellStyle name="Normal 3 3 9 18 2" xfId="31556" xr:uid="{00000000-0005-0000-0000-0000F25E0000}"/>
    <cellStyle name="Normal 3 3 9 19" xfId="14053" xr:uid="{00000000-0005-0000-0000-0000F35E0000}"/>
    <cellStyle name="Normal 3 3 9 19 2" xfId="31557" xr:uid="{00000000-0005-0000-0000-0000F45E0000}"/>
    <cellStyle name="Normal 3 3 9 2" xfId="14054" xr:uid="{00000000-0005-0000-0000-0000F55E0000}"/>
    <cellStyle name="Normal 3 3 9 2 10" xfId="14055" xr:uid="{00000000-0005-0000-0000-0000F65E0000}"/>
    <cellStyle name="Normal 3 3 9 2 10 2" xfId="31559" xr:uid="{00000000-0005-0000-0000-0000F75E0000}"/>
    <cellStyle name="Normal 3 3 9 2 11" xfId="14056" xr:uid="{00000000-0005-0000-0000-0000F85E0000}"/>
    <cellStyle name="Normal 3 3 9 2 11 2" xfId="31560" xr:uid="{00000000-0005-0000-0000-0000F95E0000}"/>
    <cellStyle name="Normal 3 3 9 2 12" xfId="14057" xr:uid="{00000000-0005-0000-0000-0000FA5E0000}"/>
    <cellStyle name="Normal 3 3 9 2 12 2" xfId="31561" xr:uid="{00000000-0005-0000-0000-0000FB5E0000}"/>
    <cellStyle name="Normal 3 3 9 2 13" xfId="14058" xr:uid="{00000000-0005-0000-0000-0000FC5E0000}"/>
    <cellStyle name="Normal 3 3 9 2 13 2" xfId="31562" xr:uid="{00000000-0005-0000-0000-0000FD5E0000}"/>
    <cellStyle name="Normal 3 3 9 2 14" xfId="14059" xr:uid="{00000000-0005-0000-0000-0000FE5E0000}"/>
    <cellStyle name="Normal 3 3 9 2 14 2" xfId="31563" xr:uid="{00000000-0005-0000-0000-0000FF5E0000}"/>
    <cellStyle name="Normal 3 3 9 2 15" xfId="14060" xr:uid="{00000000-0005-0000-0000-0000005F0000}"/>
    <cellStyle name="Normal 3 3 9 2 15 2" xfId="31564" xr:uid="{00000000-0005-0000-0000-0000015F0000}"/>
    <cellStyle name="Normal 3 3 9 2 16" xfId="31558" xr:uid="{00000000-0005-0000-0000-0000025F0000}"/>
    <cellStyle name="Normal 3 3 9 2 2" xfId="14061" xr:uid="{00000000-0005-0000-0000-0000035F0000}"/>
    <cellStyle name="Normal 3 3 9 2 2 10" xfId="14062" xr:uid="{00000000-0005-0000-0000-0000045F0000}"/>
    <cellStyle name="Normal 3 3 9 2 2 10 2" xfId="31566" xr:uid="{00000000-0005-0000-0000-0000055F0000}"/>
    <cellStyle name="Normal 3 3 9 2 2 11" xfId="14063" xr:uid="{00000000-0005-0000-0000-0000065F0000}"/>
    <cellStyle name="Normal 3 3 9 2 2 11 2" xfId="31567" xr:uid="{00000000-0005-0000-0000-0000075F0000}"/>
    <cellStyle name="Normal 3 3 9 2 2 12" xfId="14064" xr:uid="{00000000-0005-0000-0000-0000085F0000}"/>
    <cellStyle name="Normal 3 3 9 2 2 12 2" xfId="31568" xr:uid="{00000000-0005-0000-0000-0000095F0000}"/>
    <cellStyle name="Normal 3 3 9 2 2 13" xfId="14065" xr:uid="{00000000-0005-0000-0000-00000A5F0000}"/>
    <cellStyle name="Normal 3 3 9 2 2 13 2" xfId="31569" xr:uid="{00000000-0005-0000-0000-00000B5F0000}"/>
    <cellStyle name="Normal 3 3 9 2 2 14" xfId="14066" xr:uid="{00000000-0005-0000-0000-00000C5F0000}"/>
    <cellStyle name="Normal 3 3 9 2 2 14 2" xfId="31570" xr:uid="{00000000-0005-0000-0000-00000D5F0000}"/>
    <cellStyle name="Normal 3 3 9 2 2 15" xfId="31565" xr:uid="{00000000-0005-0000-0000-00000E5F0000}"/>
    <cellStyle name="Normal 3 3 9 2 2 2" xfId="14067" xr:uid="{00000000-0005-0000-0000-00000F5F0000}"/>
    <cellStyle name="Normal 3 3 9 2 2 2 2" xfId="31571" xr:uid="{00000000-0005-0000-0000-0000105F0000}"/>
    <cellStyle name="Normal 3 3 9 2 2 3" xfId="14068" xr:uid="{00000000-0005-0000-0000-0000115F0000}"/>
    <cellStyle name="Normal 3 3 9 2 2 3 2" xfId="31572" xr:uid="{00000000-0005-0000-0000-0000125F0000}"/>
    <cellStyle name="Normal 3 3 9 2 2 4" xfId="14069" xr:uid="{00000000-0005-0000-0000-0000135F0000}"/>
    <cellStyle name="Normal 3 3 9 2 2 4 2" xfId="31573" xr:uid="{00000000-0005-0000-0000-0000145F0000}"/>
    <cellStyle name="Normal 3 3 9 2 2 5" xfId="14070" xr:uid="{00000000-0005-0000-0000-0000155F0000}"/>
    <cellStyle name="Normal 3 3 9 2 2 5 2" xfId="31574" xr:uid="{00000000-0005-0000-0000-0000165F0000}"/>
    <cellStyle name="Normal 3 3 9 2 2 6" xfId="14071" xr:uid="{00000000-0005-0000-0000-0000175F0000}"/>
    <cellStyle name="Normal 3 3 9 2 2 6 2" xfId="31575" xr:uid="{00000000-0005-0000-0000-0000185F0000}"/>
    <cellStyle name="Normal 3 3 9 2 2 7" xfId="14072" xr:uid="{00000000-0005-0000-0000-0000195F0000}"/>
    <cellStyle name="Normal 3 3 9 2 2 7 2" xfId="31576" xr:uid="{00000000-0005-0000-0000-00001A5F0000}"/>
    <cellStyle name="Normal 3 3 9 2 2 8" xfId="14073" xr:uid="{00000000-0005-0000-0000-00001B5F0000}"/>
    <cellStyle name="Normal 3 3 9 2 2 8 2" xfId="31577" xr:uid="{00000000-0005-0000-0000-00001C5F0000}"/>
    <cellStyle name="Normal 3 3 9 2 2 9" xfId="14074" xr:uid="{00000000-0005-0000-0000-00001D5F0000}"/>
    <cellStyle name="Normal 3 3 9 2 2 9 2" xfId="31578" xr:uid="{00000000-0005-0000-0000-00001E5F0000}"/>
    <cellStyle name="Normal 3 3 9 2 3" xfId="14075" xr:uid="{00000000-0005-0000-0000-00001F5F0000}"/>
    <cellStyle name="Normal 3 3 9 2 3 2" xfId="31579" xr:uid="{00000000-0005-0000-0000-0000205F0000}"/>
    <cellStyle name="Normal 3 3 9 2 4" xfId="14076" xr:uid="{00000000-0005-0000-0000-0000215F0000}"/>
    <cellStyle name="Normal 3 3 9 2 4 2" xfId="31580" xr:uid="{00000000-0005-0000-0000-0000225F0000}"/>
    <cellStyle name="Normal 3 3 9 2 5" xfId="14077" xr:uid="{00000000-0005-0000-0000-0000235F0000}"/>
    <cellStyle name="Normal 3 3 9 2 5 2" xfId="31581" xr:uid="{00000000-0005-0000-0000-0000245F0000}"/>
    <cellStyle name="Normal 3 3 9 2 6" xfId="14078" xr:uid="{00000000-0005-0000-0000-0000255F0000}"/>
    <cellStyle name="Normal 3 3 9 2 6 2" xfId="31582" xr:uid="{00000000-0005-0000-0000-0000265F0000}"/>
    <cellStyle name="Normal 3 3 9 2 7" xfId="14079" xr:uid="{00000000-0005-0000-0000-0000275F0000}"/>
    <cellStyle name="Normal 3 3 9 2 7 2" xfId="31583" xr:uid="{00000000-0005-0000-0000-0000285F0000}"/>
    <cellStyle name="Normal 3 3 9 2 8" xfId="14080" xr:uid="{00000000-0005-0000-0000-0000295F0000}"/>
    <cellStyle name="Normal 3 3 9 2 8 2" xfId="31584" xr:uid="{00000000-0005-0000-0000-00002A5F0000}"/>
    <cellStyle name="Normal 3 3 9 2 9" xfId="14081" xr:uid="{00000000-0005-0000-0000-00002B5F0000}"/>
    <cellStyle name="Normal 3 3 9 2 9 2" xfId="31585" xr:uid="{00000000-0005-0000-0000-00002C5F0000}"/>
    <cellStyle name="Normal 3 3 9 20" xfId="14082" xr:uid="{00000000-0005-0000-0000-00002D5F0000}"/>
    <cellStyle name="Normal 3 3 9 20 2" xfId="31586" xr:uid="{00000000-0005-0000-0000-00002E5F0000}"/>
    <cellStyle name="Normal 3 3 9 21" xfId="14083" xr:uid="{00000000-0005-0000-0000-00002F5F0000}"/>
    <cellStyle name="Normal 3 3 9 21 2" xfId="31587" xr:uid="{00000000-0005-0000-0000-0000305F0000}"/>
    <cellStyle name="Normal 3 3 9 22" xfId="14084" xr:uid="{00000000-0005-0000-0000-0000315F0000}"/>
    <cellStyle name="Normal 3 3 9 22 2" xfId="31588" xr:uid="{00000000-0005-0000-0000-0000325F0000}"/>
    <cellStyle name="Normal 3 3 9 23" xfId="14085" xr:uid="{00000000-0005-0000-0000-0000335F0000}"/>
    <cellStyle name="Normal 3 3 9 23 2" xfId="31589" xr:uid="{00000000-0005-0000-0000-0000345F0000}"/>
    <cellStyle name="Normal 3 3 9 24" xfId="31534" xr:uid="{00000000-0005-0000-0000-0000355F0000}"/>
    <cellStyle name="Normal 3 3 9 3" xfId="14086" xr:uid="{00000000-0005-0000-0000-0000365F0000}"/>
    <cellStyle name="Normal 3 3 9 3 10" xfId="14087" xr:uid="{00000000-0005-0000-0000-0000375F0000}"/>
    <cellStyle name="Normal 3 3 9 3 10 2" xfId="31591" xr:uid="{00000000-0005-0000-0000-0000385F0000}"/>
    <cellStyle name="Normal 3 3 9 3 11" xfId="14088" xr:uid="{00000000-0005-0000-0000-0000395F0000}"/>
    <cellStyle name="Normal 3 3 9 3 11 2" xfId="31592" xr:uid="{00000000-0005-0000-0000-00003A5F0000}"/>
    <cellStyle name="Normal 3 3 9 3 12" xfId="14089" xr:uid="{00000000-0005-0000-0000-00003B5F0000}"/>
    <cellStyle name="Normal 3 3 9 3 12 2" xfId="31593" xr:uid="{00000000-0005-0000-0000-00003C5F0000}"/>
    <cellStyle name="Normal 3 3 9 3 13" xfId="14090" xr:uid="{00000000-0005-0000-0000-00003D5F0000}"/>
    <cellStyle name="Normal 3 3 9 3 13 2" xfId="31594" xr:uid="{00000000-0005-0000-0000-00003E5F0000}"/>
    <cellStyle name="Normal 3 3 9 3 14" xfId="14091" xr:uid="{00000000-0005-0000-0000-00003F5F0000}"/>
    <cellStyle name="Normal 3 3 9 3 14 2" xfId="31595" xr:uid="{00000000-0005-0000-0000-0000405F0000}"/>
    <cellStyle name="Normal 3 3 9 3 15" xfId="14092" xr:uid="{00000000-0005-0000-0000-0000415F0000}"/>
    <cellStyle name="Normal 3 3 9 3 15 2" xfId="31596" xr:uid="{00000000-0005-0000-0000-0000425F0000}"/>
    <cellStyle name="Normal 3 3 9 3 16" xfId="31590" xr:uid="{00000000-0005-0000-0000-0000435F0000}"/>
    <cellStyle name="Normal 3 3 9 3 2" xfId="14093" xr:uid="{00000000-0005-0000-0000-0000445F0000}"/>
    <cellStyle name="Normal 3 3 9 3 2 10" xfId="14094" xr:uid="{00000000-0005-0000-0000-0000455F0000}"/>
    <cellStyle name="Normal 3 3 9 3 2 10 2" xfId="31598" xr:uid="{00000000-0005-0000-0000-0000465F0000}"/>
    <cellStyle name="Normal 3 3 9 3 2 11" xfId="14095" xr:uid="{00000000-0005-0000-0000-0000475F0000}"/>
    <cellStyle name="Normal 3 3 9 3 2 11 2" xfId="31599" xr:uid="{00000000-0005-0000-0000-0000485F0000}"/>
    <cellStyle name="Normal 3 3 9 3 2 12" xfId="14096" xr:uid="{00000000-0005-0000-0000-0000495F0000}"/>
    <cellStyle name="Normal 3 3 9 3 2 12 2" xfId="31600" xr:uid="{00000000-0005-0000-0000-00004A5F0000}"/>
    <cellStyle name="Normal 3 3 9 3 2 13" xfId="14097" xr:uid="{00000000-0005-0000-0000-00004B5F0000}"/>
    <cellStyle name="Normal 3 3 9 3 2 13 2" xfId="31601" xr:uid="{00000000-0005-0000-0000-00004C5F0000}"/>
    <cellStyle name="Normal 3 3 9 3 2 14" xfId="14098" xr:uid="{00000000-0005-0000-0000-00004D5F0000}"/>
    <cellStyle name="Normal 3 3 9 3 2 14 2" xfId="31602" xr:uid="{00000000-0005-0000-0000-00004E5F0000}"/>
    <cellStyle name="Normal 3 3 9 3 2 15" xfId="31597" xr:uid="{00000000-0005-0000-0000-00004F5F0000}"/>
    <cellStyle name="Normal 3 3 9 3 2 2" xfId="14099" xr:uid="{00000000-0005-0000-0000-0000505F0000}"/>
    <cellStyle name="Normal 3 3 9 3 2 2 2" xfId="31603" xr:uid="{00000000-0005-0000-0000-0000515F0000}"/>
    <cellStyle name="Normal 3 3 9 3 2 3" xfId="14100" xr:uid="{00000000-0005-0000-0000-0000525F0000}"/>
    <cellStyle name="Normal 3 3 9 3 2 3 2" xfId="31604" xr:uid="{00000000-0005-0000-0000-0000535F0000}"/>
    <cellStyle name="Normal 3 3 9 3 2 4" xfId="14101" xr:uid="{00000000-0005-0000-0000-0000545F0000}"/>
    <cellStyle name="Normal 3 3 9 3 2 4 2" xfId="31605" xr:uid="{00000000-0005-0000-0000-0000555F0000}"/>
    <cellStyle name="Normal 3 3 9 3 2 5" xfId="14102" xr:uid="{00000000-0005-0000-0000-0000565F0000}"/>
    <cellStyle name="Normal 3 3 9 3 2 5 2" xfId="31606" xr:uid="{00000000-0005-0000-0000-0000575F0000}"/>
    <cellStyle name="Normal 3 3 9 3 2 6" xfId="14103" xr:uid="{00000000-0005-0000-0000-0000585F0000}"/>
    <cellStyle name="Normal 3 3 9 3 2 6 2" xfId="31607" xr:uid="{00000000-0005-0000-0000-0000595F0000}"/>
    <cellStyle name="Normal 3 3 9 3 2 7" xfId="14104" xr:uid="{00000000-0005-0000-0000-00005A5F0000}"/>
    <cellStyle name="Normal 3 3 9 3 2 7 2" xfId="31608" xr:uid="{00000000-0005-0000-0000-00005B5F0000}"/>
    <cellStyle name="Normal 3 3 9 3 2 8" xfId="14105" xr:uid="{00000000-0005-0000-0000-00005C5F0000}"/>
    <cellStyle name="Normal 3 3 9 3 2 8 2" xfId="31609" xr:uid="{00000000-0005-0000-0000-00005D5F0000}"/>
    <cellStyle name="Normal 3 3 9 3 2 9" xfId="14106" xr:uid="{00000000-0005-0000-0000-00005E5F0000}"/>
    <cellStyle name="Normal 3 3 9 3 2 9 2" xfId="31610" xr:uid="{00000000-0005-0000-0000-00005F5F0000}"/>
    <cellStyle name="Normal 3 3 9 3 3" xfId="14107" xr:uid="{00000000-0005-0000-0000-0000605F0000}"/>
    <cellStyle name="Normal 3 3 9 3 3 2" xfId="31611" xr:uid="{00000000-0005-0000-0000-0000615F0000}"/>
    <cellStyle name="Normal 3 3 9 3 4" xfId="14108" xr:uid="{00000000-0005-0000-0000-0000625F0000}"/>
    <cellStyle name="Normal 3 3 9 3 4 2" xfId="31612" xr:uid="{00000000-0005-0000-0000-0000635F0000}"/>
    <cellStyle name="Normal 3 3 9 3 5" xfId="14109" xr:uid="{00000000-0005-0000-0000-0000645F0000}"/>
    <cellStyle name="Normal 3 3 9 3 5 2" xfId="31613" xr:uid="{00000000-0005-0000-0000-0000655F0000}"/>
    <cellStyle name="Normal 3 3 9 3 6" xfId="14110" xr:uid="{00000000-0005-0000-0000-0000665F0000}"/>
    <cellStyle name="Normal 3 3 9 3 6 2" xfId="31614" xr:uid="{00000000-0005-0000-0000-0000675F0000}"/>
    <cellStyle name="Normal 3 3 9 3 7" xfId="14111" xr:uid="{00000000-0005-0000-0000-0000685F0000}"/>
    <cellStyle name="Normal 3 3 9 3 7 2" xfId="31615" xr:uid="{00000000-0005-0000-0000-0000695F0000}"/>
    <cellStyle name="Normal 3 3 9 3 8" xfId="14112" xr:uid="{00000000-0005-0000-0000-00006A5F0000}"/>
    <cellStyle name="Normal 3 3 9 3 8 2" xfId="31616" xr:uid="{00000000-0005-0000-0000-00006B5F0000}"/>
    <cellStyle name="Normal 3 3 9 3 9" xfId="14113" xr:uid="{00000000-0005-0000-0000-00006C5F0000}"/>
    <cellStyle name="Normal 3 3 9 3 9 2" xfId="31617" xr:uid="{00000000-0005-0000-0000-00006D5F0000}"/>
    <cellStyle name="Normal 3 3 9 4" xfId="14114" xr:uid="{00000000-0005-0000-0000-00006E5F0000}"/>
    <cellStyle name="Normal 3 3 9 4 10" xfId="14115" xr:uid="{00000000-0005-0000-0000-00006F5F0000}"/>
    <cellStyle name="Normal 3 3 9 4 10 2" xfId="31619" xr:uid="{00000000-0005-0000-0000-0000705F0000}"/>
    <cellStyle name="Normal 3 3 9 4 11" xfId="14116" xr:uid="{00000000-0005-0000-0000-0000715F0000}"/>
    <cellStyle name="Normal 3 3 9 4 11 2" xfId="31620" xr:uid="{00000000-0005-0000-0000-0000725F0000}"/>
    <cellStyle name="Normal 3 3 9 4 12" xfId="14117" xr:uid="{00000000-0005-0000-0000-0000735F0000}"/>
    <cellStyle name="Normal 3 3 9 4 12 2" xfId="31621" xr:uid="{00000000-0005-0000-0000-0000745F0000}"/>
    <cellStyle name="Normal 3 3 9 4 13" xfId="14118" xr:uid="{00000000-0005-0000-0000-0000755F0000}"/>
    <cellStyle name="Normal 3 3 9 4 13 2" xfId="31622" xr:uid="{00000000-0005-0000-0000-0000765F0000}"/>
    <cellStyle name="Normal 3 3 9 4 14" xfId="14119" xr:uid="{00000000-0005-0000-0000-0000775F0000}"/>
    <cellStyle name="Normal 3 3 9 4 14 2" xfId="31623" xr:uid="{00000000-0005-0000-0000-0000785F0000}"/>
    <cellStyle name="Normal 3 3 9 4 15" xfId="14120" xr:uid="{00000000-0005-0000-0000-0000795F0000}"/>
    <cellStyle name="Normal 3 3 9 4 15 2" xfId="31624" xr:uid="{00000000-0005-0000-0000-00007A5F0000}"/>
    <cellStyle name="Normal 3 3 9 4 16" xfId="31618" xr:uid="{00000000-0005-0000-0000-00007B5F0000}"/>
    <cellStyle name="Normal 3 3 9 4 2" xfId="14121" xr:uid="{00000000-0005-0000-0000-00007C5F0000}"/>
    <cellStyle name="Normal 3 3 9 4 2 10" xfId="14122" xr:uid="{00000000-0005-0000-0000-00007D5F0000}"/>
    <cellStyle name="Normal 3 3 9 4 2 10 2" xfId="31626" xr:uid="{00000000-0005-0000-0000-00007E5F0000}"/>
    <cellStyle name="Normal 3 3 9 4 2 11" xfId="14123" xr:uid="{00000000-0005-0000-0000-00007F5F0000}"/>
    <cellStyle name="Normal 3 3 9 4 2 11 2" xfId="31627" xr:uid="{00000000-0005-0000-0000-0000805F0000}"/>
    <cellStyle name="Normal 3 3 9 4 2 12" xfId="14124" xr:uid="{00000000-0005-0000-0000-0000815F0000}"/>
    <cellStyle name="Normal 3 3 9 4 2 12 2" xfId="31628" xr:uid="{00000000-0005-0000-0000-0000825F0000}"/>
    <cellStyle name="Normal 3 3 9 4 2 13" xfId="14125" xr:uid="{00000000-0005-0000-0000-0000835F0000}"/>
    <cellStyle name="Normal 3 3 9 4 2 13 2" xfId="31629" xr:uid="{00000000-0005-0000-0000-0000845F0000}"/>
    <cellStyle name="Normal 3 3 9 4 2 14" xfId="14126" xr:uid="{00000000-0005-0000-0000-0000855F0000}"/>
    <cellStyle name="Normal 3 3 9 4 2 14 2" xfId="31630" xr:uid="{00000000-0005-0000-0000-0000865F0000}"/>
    <cellStyle name="Normal 3 3 9 4 2 15" xfId="31625" xr:uid="{00000000-0005-0000-0000-0000875F0000}"/>
    <cellStyle name="Normal 3 3 9 4 2 2" xfId="14127" xr:uid="{00000000-0005-0000-0000-0000885F0000}"/>
    <cellStyle name="Normal 3 3 9 4 2 2 2" xfId="31631" xr:uid="{00000000-0005-0000-0000-0000895F0000}"/>
    <cellStyle name="Normal 3 3 9 4 2 3" xfId="14128" xr:uid="{00000000-0005-0000-0000-00008A5F0000}"/>
    <cellStyle name="Normal 3 3 9 4 2 3 2" xfId="31632" xr:uid="{00000000-0005-0000-0000-00008B5F0000}"/>
    <cellStyle name="Normal 3 3 9 4 2 4" xfId="14129" xr:uid="{00000000-0005-0000-0000-00008C5F0000}"/>
    <cellStyle name="Normal 3 3 9 4 2 4 2" xfId="31633" xr:uid="{00000000-0005-0000-0000-00008D5F0000}"/>
    <cellStyle name="Normal 3 3 9 4 2 5" xfId="14130" xr:uid="{00000000-0005-0000-0000-00008E5F0000}"/>
    <cellStyle name="Normal 3 3 9 4 2 5 2" xfId="31634" xr:uid="{00000000-0005-0000-0000-00008F5F0000}"/>
    <cellStyle name="Normal 3 3 9 4 2 6" xfId="14131" xr:uid="{00000000-0005-0000-0000-0000905F0000}"/>
    <cellStyle name="Normal 3 3 9 4 2 6 2" xfId="31635" xr:uid="{00000000-0005-0000-0000-0000915F0000}"/>
    <cellStyle name="Normal 3 3 9 4 2 7" xfId="14132" xr:uid="{00000000-0005-0000-0000-0000925F0000}"/>
    <cellStyle name="Normal 3 3 9 4 2 7 2" xfId="31636" xr:uid="{00000000-0005-0000-0000-0000935F0000}"/>
    <cellStyle name="Normal 3 3 9 4 2 8" xfId="14133" xr:uid="{00000000-0005-0000-0000-0000945F0000}"/>
    <cellStyle name="Normal 3 3 9 4 2 8 2" xfId="31637" xr:uid="{00000000-0005-0000-0000-0000955F0000}"/>
    <cellStyle name="Normal 3 3 9 4 2 9" xfId="14134" xr:uid="{00000000-0005-0000-0000-0000965F0000}"/>
    <cellStyle name="Normal 3 3 9 4 2 9 2" xfId="31638" xr:uid="{00000000-0005-0000-0000-0000975F0000}"/>
    <cellStyle name="Normal 3 3 9 4 3" xfId="14135" xr:uid="{00000000-0005-0000-0000-0000985F0000}"/>
    <cellStyle name="Normal 3 3 9 4 3 2" xfId="31639" xr:uid="{00000000-0005-0000-0000-0000995F0000}"/>
    <cellStyle name="Normal 3 3 9 4 4" xfId="14136" xr:uid="{00000000-0005-0000-0000-00009A5F0000}"/>
    <cellStyle name="Normal 3 3 9 4 4 2" xfId="31640" xr:uid="{00000000-0005-0000-0000-00009B5F0000}"/>
    <cellStyle name="Normal 3 3 9 4 5" xfId="14137" xr:uid="{00000000-0005-0000-0000-00009C5F0000}"/>
    <cellStyle name="Normal 3 3 9 4 5 2" xfId="31641" xr:uid="{00000000-0005-0000-0000-00009D5F0000}"/>
    <cellStyle name="Normal 3 3 9 4 6" xfId="14138" xr:uid="{00000000-0005-0000-0000-00009E5F0000}"/>
    <cellStyle name="Normal 3 3 9 4 6 2" xfId="31642" xr:uid="{00000000-0005-0000-0000-00009F5F0000}"/>
    <cellStyle name="Normal 3 3 9 4 7" xfId="14139" xr:uid="{00000000-0005-0000-0000-0000A05F0000}"/>
    <cellStyle name="Normal 3 3 9 4 7 2" xfId="31643" xr:uid="{00000000-0005-0000-0000-0000A15F0000}"/>
    <cellStyle name="Normal 3 3 9 4 8" xfId="14140" xr:uid="{00000000-0005-0000-0000-0000A25F0000}"/>
    <cellStyle name="Normal 3 3 9 4 8 2" xfId="31644" xr:uid="{00000000-0005-0000-0000-0000A35F0000}"/>
    <cellStyle name="Normal 3 3 9 4 9" xfId="14141" xr:uid="{00000000-0005-0000-0000-0000A45F0000}"/>
    <cellStyle name="Normal 3 3 9 4 9 2" xfId="31645" xr:uid="{00000000-0005-0000-0000-0000A55F0000}"/>
    <cellStyle name="Normal 3 3 9 5" xfId="14142" xr:uid="{00000000-0005-0000-0000-0000A65F0000}"/>
    <cellStyle name="Normal 3 3 9 5 10" xfId="14143" xr:uid="{00000000-0005-0000-0000-0000A75F0000}"/>
    <cellStyle name="Normal 3 3 9 5 10 2" xfId="31647" xr:uid="{00000000-0005-0000-0000-0000A85F0000}"/>
    <cellStyle name="Normal 3 3 9 5 11" xfId="14144" xr:uid="{00000000-0005-0000-0000-0000A95F0000}"/>
    <cellStyle name="Normal 3 3 9 5 11 2" xfId="31648" xr:uid="{00000000-0005-0000-0000-0000AA5F0000}"/>
    <cellStyle name="Normal 3 3 9 5 12" xfId="14145" xr:uid="{00000000-0005-0000-0000-0000AB5F0000}"/>
    <cellStyle name="Normal 3 3 9 5 12 2" xfId="31649" xr:uid="{00000000-0005-0000-0000-0000AC5F0000}"/>
    <cellStyle name="Normal 3 3 9 5 13" xfId="14146" xr:uid="{00000000-0005-0000-0000-0000AD5F0000}"/>
    <cellStyle name="Normal 3 3 9 5 13 2" xfId="31650" xr:uid="{00000000-0005-0000-0000-0000AE5F0000}"/>
    <cellStyle name="Normal 3 3 9 5 14" xfId="14147" xr:uid="{00000000-0005-0000-0000-0000AF5F0000}"/>
    <cellStyle name="Normal 3 3 9 5 14 2" xfId="31651" xr:uid="{00000000-0005-0000-0000-0000B05F0000}"/>
    <cellStyle name="Normal 3 3 9 5 15" xfId="31646" xr:uid="{00000000-0005-0000-0000-0000B15F0000}"/>
    <cellStyle name="Normal 3 3 9 5 2" xfId="14148" xr:uid="{00000000-0005-0000-0000-0000B25F0000}"/>
    <cellStyle name="Normal 3 3 9 5 2 2" xfId="31652" xr:uid="{00000000-0005-0000-0000-0000B35F0000}"/>
    <cellStyle name="Normal 3 3 9 5 3" xfId="14149" xr:uid="{00000000-0005-0000-0000-0000B45F0000}"/>
    <cellStyle name="Normal 3 3 9 5 3 2" xfId="31653" xr:uid="{00000000-0005-0000-0000-0000B55F0000}"/>
    <cellStyle name="Normal 3 3 9 5 4" xfId="14150" xr:uid="{00000000-0005-0000-0000-0000B65F0000}"/>
    <cellStyle name="Normal 3 3 9 5 4 2" xfId="31654" xr:uid="{00000000-0005-0000-0000-0000B75F0000}"/>
    <cellStyle name="Normal 3 3 9 5 5" xfId="14151" xr:uid="{00000000-0005-0000-0000-0000B85F0000}"/>
    <cellStyle name="Normal 3 3 9 5 5 2" xfId="31655" xr:uid="{00000000-0005-0000-0000-0000B95F0000}"/>
    <cellStyle name="Normal 3 3 9 5 6" xfId="14152" xr:uid="{00000000-0005-0000-0000-0000BA5F0000}"/>
    <cellStyle name="Normal 3 3 9 5 6 2" xfId="31656" xr:uid="{00000000-0005-0000-0000-0000BB5F0000}"/>
    <cellStyle name="Normal 3 3 9 5 7" xfId="14153" xr:uid="{00000000-0005-0000-0000-0000BC5F0000}"/>
    <cellStyle name="Normal 3 3 9 5 7 2" xfId="31657" xr:uid="{00000000-0005-0000-0000-0000BD5F0000}"/>
    <cellStyle name="Normal 3 3 9 5 8" xfId="14154" xr:uid="{00000000-0005-0000-0000-0000BE5F0000}"/>
    <cellStyle name="Normal 3 3 9 5 8 2" xfId="31658" xr:uid="{00000000-0005-0000-0000-0000BF5F0000}"/>
    <cellStyle name="Normal 3 3 9 5 9" xfId="14155" xr:uid="{00000000-0005-0000-0000-0000C05F0000}"/>
    <cellStyle name="Normal 3 3 9 5 9 2" xfId="31659" xr:uid="{00000000-0005-0000-0000-0000C15F0000}"/>
    <cellStyle name="Normal 3 3 9 6" xfId="14156" xr:uid="{00000000-0005-0000-0000-0000C25F0000}"/>
    <cellStyle name="Normal 3 3 9 6 10" xfId="14157" xr:uid="{00000000-0005-0000-0000-0000C35F0000}"/>
    <cellStyle name="Normal 3 3 9 6 10 2" xfId="31661" xr:uid="{00000000-0005-0000-0000-0000C45F0000}"/>
    <cellStyle name="Normal 3 3 9 6 11" xfId="14158" xr:uid="{00000000-0005-0000-0000-0000C55F0000}"/>
    <cellStyle name="Normal 3 3 9 6 11 2" xfId="31662" xr:uid="{00000000-0005-0000-0000-0000C65F0000}"/>
    <cellStyle name="Normal 3 3 9 6 12" xfId="14159" xr:uid="{00000000-0005-0000-0000-0000C75F0000}"/>
    <cellStyle name="Normal 3 3 9 6 12 2" xfId="31663" xr:uid="{00000000-0005-0000-0000-0000C85F0000}"/>
    <cellStyle name="Normal 3 3 9 6 13" xfId="14160" xr:uid="{00000000-0005-0000-0000-0000C95F0000}"/>
    <cellStyle name="Normal 3 3 9 6 13 2" xfId="31664" xr:uid="{00000000-0005-0000-0000-0000CA5F0000}"/>
    <cellStyle name="Normal 3 3 9 6 14" xfId="14161" xr:uid="{00000000-0005-0000-0000-0000CB5F0000}"/>
    <cellStyle name="Normal 3 3 9 6 14 2" xfId="31665" xr:uid="{00000000-0005-0000-0000-0000CC5F0000}"/>
    <cellStyle name="Normal 3 3 9 6 15" xfId="31660" xr:uid="{00000000-0005-0000-0000-0000CD5F0000}"/>
    <cellStyle name="Normal 3 3 9 6 2" xfId="14162" xr:uid="{00000000-0005-0000-0000-0000CE5F0000}"/>
    <cellStyle name="Normal 3 3 9 6 2 2" xfId="31666" xr:uid="{00000000-0005-0000-0000-0000CF5F0000}"/>
    <cellStyle name="Normal 3 3 9 6 3" xfId="14163" xr:uid="{00000000-0005-0000-0000-0000D05F0000}"/>
    <cellStyle name="Normal 3 3 9 6 3 2" xfId="31667" xr:uid="{00000000-0005-0000-0000-0000D15F0000}"/>
    <cellStyle name="Normal 3 3 9 6 4" xfId="14164" xr:uid="{00000000-0005-0000-0000-0000D25F0000}"/>
    <cellStyle name="Normal 3 3 9 6 4 2" xfId="31668" xr:uid="{00000000-0005-0000-0000-0000D35F0000}"/>
    <cellStyle name="Normal 3 3 9 6 5" xfId="14165" xr:uid="{00000000-0005-0000-0000-0000D45F0000}"/>
    <cellStyle name="Normal 3 3 9 6 5 2" xfId="31669" xr:uid="{00000000-0005-0000-0000-0000D55F0000}"/>
    <cellStyle name="Normal 3 3 9 6 6" xfId="14166" xr:uid="{00000000-0005-0000-0000-0000D65F0000}"/>
    <cellStyle name="Normal 3 3 9 6 6 2" xfId="31670" xr:uid="{00000000-0005-0000-0000-0000D75F0000}"/>
    <cellStyle name="Normal 3 3 9 6 7" xfId="14167" xr:uid="{00000000-0005-0000-0000-0000D85F0000}"/>
    <cellStyle name="Normal 3 3 9 6 7 2" xfId="31671" xr:uid="{00000000-0005-0000-0000-0000D95F0000}"/>
    <cellStyle name="Normal 3 3 9 6 8" xfId="14168" xr:uid="{00000000-0005-0000-0000-0000DA5F0000}"/>
    <cellStyle name="Normal 3 3 9 6 8 2" xfId="31672" xr:uid="{00000000-0005-0000-0000-0000DB5F0000}"/>
    <cellStyle name="Normal 3 3 9 6 9" xfId="14169" xr:uid="{00000000-0005-0000-0000-0000DC5F0000}"/>
    <cellStyle name="Normal 3 3 9 6 9 2" xfId="31673" xr:uid="{00000000-0005-0000-0000-0000DD5F0000}"/>
    <cellStyle name="Normal 3 3 9 7" xfId="14170" xr:uid="{00000000-0005-0000-0000-0000DE5F0000}"/>
    <cellStyle name="Normal 3 3 9 7 10" xfId="14171" xr:uid="{00000000-0005-0000-0000-0000DF5F0000}"/>
    <cellStyle name="Normal 3 3 9 7 10 2" xfId="31675" xr:uid="{00000000-0005-0000-0000-0000E05F0000}"/>
    <cellStyle name="Normal 3 3 9 7 11" xfId="14172" xr:uid="{00000000-0005-0000-0000-0000E15F0000}"/>
    <cellStyle name="Normal 3 3 9 7 11 2" xfId="31676" xr:uid="{00000000-0005-0000-0000-0000E25F0000}"/>
    <cellStyle name="Normal 3 3 9 7 12" xfId="14173" xr:uid="{00000000-0005-0000-0000-0000E35F0000}"/>
    <cellStyle name="Normal 3 3 9 7 12 2" xfId="31677" xr:uid="{00000000-0005-0000-0000-0000E45F0000}"/>
    <cellStyle name="Normal 3 3 9 7 13" xfId="14174" xr:uid="{00000000-0005-0000-0000-0000E55F0000}"/>
    <cellStyle name="Normal 3 3 9 7 13 2" xfId="31678" xr:uid="{00000000-0005-0000-0000-0000E65F0000}"/>
    <cellStyle name="Normal 3 3 9 7 14" xfId="14175" xr:uid="{00000000-0005-0000-0000-0000E75F0000}"/>
    <cellStyle name="Normal 3 3 9 7 14 2" xfId="31679" xr:uid="{00000000-0005-0000-0000-0000E85F0000}"/>
    <cellStyle name="Normal 3 3 9 7 15" xfId="31674" xr:uid="{00000000-0005-0000-0000-0000E95F0000}"/>
    <cellStyle name="Normal 3 3 9 7 2" xfId="14176" xr:uid="{00000000-0005-0000-0000-0000EA5F0000}"/>
    <cellStyle name="Normal 3 3 9 7 2 2" xfId="31680" xr:uid="{00000000-0005-0000-0000-0000EB5F0000}"/>
    <cellStyle name="Normal 3 3 9 7 3" xfId="14177" xr:uid="{00000000-0005-0000-0000-0000EC5F0000}"/>
    <cellStyle name="Normal 3 3 9 7 3 2" xfId="31681" xr:uid="{00000000-0005-0000-0000-0000ED5F0000}"/>
    <cellStyle name="Normal 3 3 9 7 4" xfId="14178" xr:uid="{00000000-0005-0000-0000-0000EE5F0000}"/>
    <cellStyle name="Normal 3 3 9 7 4 2" xfId="31682" xr:uid="{00000000-0005-0000-0000-0000EF5F0000}"/>
    <cellStyle name="Normal 3 3 9 7 5" xfId="14179" xr:uid="{00000000-0005-0000-0000-0000F05F0000}"/>
    <cellStyle name="Normal 3 3 9 7 5 2" xfId="31683" xr:uid="{00000000-0005-0000-0000-0000F15F0000}"/>
    <cellStyle name="Normal 3 3 9 7 6" xfId="14180" xr:uid="{00000000-0005-0000-0000-0000F25F0000}"/>
    <cellStyle name="Normal 3 3 9 7 6 2" xfId="31684" xr:uid="{00000000-0005-0000-0000-0000F35F0000}"/>
    <cellStyle name="Normal 3 3 9 7 7" xfId="14181" xr:uid="{00000000-0005-0000-0000-0000F45F0000}"/>
    <cellStyle name="Normal 3 3 9 7 7 2" xfId="31685" xr:uid="{00000000-0005-0000-0000-0000F55F0000}"/>
    <cellStyle name="Normal 3 3 9 7 8" xfId="14182" xr:uid="{00000000-0005-0000-0000-0000F65F0000}"/>
    <cellStyle name="Normal 3 3 9 7 8 2" xfId="31686" xr:uid="{00000000-0005-0000-0000-0000F75F0000}"/>
    <cellStyle name="Normal 3 3 9 7 9" xfId="14183" xr:uid="{00000000-0005-0000-0000-0000F85F0000}"/>
    <cellStyle name="Normal 3 3 9 7 9 2" xfId="31687" xr:uid="{00000000-0005-0000-0000-0000F95F0000}"/>
    <cellStyle name="Normal 3 3 9 8" xfId="14184" xr:uid="{00000000-0005-0000-0000-0000FA5F0000}"/>
    <cellStyle name="Normal 3 3 9 8 10" xfId="14185" xr:uid="{00000000-0005-0000-0000-0000FB5F0000}"/>
    <cellStyle name="Normal 3 3 9 8 10 2" xfId="31689" xr:uid="{00000000-0005-0000-0000-0000FC5F0000}"/>
    <cellStyle name="Normal 3 3 9 8 11" xfId="14186" xr:uid="{00000000-0005-0000-0000-0000FD5F0000}"/>
    <cellStyle name="Normal 3 3 9 8 11 2" xfId="31690" xr:uid="{00000000-0005-0000-0000-0000FE5F0000}"/>
    <cellStyle name="Normal 3 3 9 8 12" xfId="14187" xr:uid="{00000000-0005-0000-0000-0000FF5F0000}"/>
    <cellStyle name="Normal 3 3 9 8 12 2" xfId="31691" xr:uid="{00000000-0005-0000-0000-000000600000}"/>
    <cellStyle name="Normal 3 3 9 8 13" xfId="14188" xr:uid="{00000000-0005-0000-0000-000001600000}"/>
    <cellStyle name="Normal 3 3 9 8 13 2" xfId="31692" xr:uid="{00000000-0005-0000-0000-000002600000}"/>
    <cellStyle name="Normal 3 3 9 8 14" xfId="14189" xr:uid="{00000000-0005-0000-0000-000003600000}"/>
    <cellStyle name="Normal 3 3 9 8 14 2" xfId="31693" xr:uid="{00000000-0005-0000-0000-000004600000}"/>
    <cellStyle name="Normal 3 3 9 8 15" xfId="31688" xr:uid="{00000000-0005-0000-0000-000005600000}"/>
    <cellStyle name="Normal 3 3 9 8 2" xfId="14190" xr:uid="{00000000-0005-0000-0000-000006600000}"/>
    <cellStyle name="Normal 3 3 9 8 2 2" xfId="31694" xr:uid="{00000000-0005-0000-0000-000007600000}"/>
    <cellStyle name="Normal 3 3 9 8 3" xfId="14191" xr:uid="{00000000-0005-0000-0000-000008600000}"/>
    <cellStyle name="Normal 3 3 9 8 3 2" xfId="31695" xr:uid="{00000000-0005-0000-0000-000009600000}"/>
    <cellStyle name="Normal 3 3 9 8 4" xfId="14192" xr:uid="{00000000-0005-0000-0000-00000A600000}"/>
    <cellStyle name="Normal 3 3 9 8 4 2" xfId="31696" xr:uid="{00000000-0005-0000-0000-00000B600000}"/>
    <cellStyle name="Normal 3 3 9 8 5" xfId="14193" xr:uid="{00000000-0005-0000-0000-00000C600000}"/>
    <cellStyle name="Normal 3 3 9 8 5 2" xfId="31697" xr:uid="{00000000-0005-0000-0000-00000D600000}"/>
    <cellStyle name="Normal 3 3 9 8 6" xfId="14194" xr:uid="{00000000-0005-0000-0000-00000E600000}"/>
    <cellStyle name="Normal 3 3 9 8 6 2" xfId="31698" xr:uid="{00000000-0005-0000-0000-00000F600000}"/>
    <cellStyle name="Normal 3 3 9 8 7" xfId="14195" xr:uid="{00000000-0005-0000-0000-000010600000}"/>
    <cellStyle name="Normal 3 3 9 8 7 2" xfId="31699" xr:uid="{00000000-0005-0000-0000-000011600000}"/>
    <cellStyle name="Normal 3 3 9 8 8" xfId="14196" xr:uid="{00000000-0005-0000-0000-000012600000}"/>
    <cellStyle name="Normal 3 3 9 8 8 2" xfId="31700" xr:uid="{00000000-0005-0000-0000-000013600000}"/>
    <cellStyle name="Normal 3 3 9 8 9" xfId="14197" xr:uid="{00000000-0005-0000-0000-000014600000}"/>
    <cellStyle name="Normal 3 3 9 8 9 2" xfId="31701" xr:uid="{00000000-0005-0000-0000-000015600000}"/>
    <cellStyle name="Normal 3 3 9 9" xfId="14198" xr:uid="{00000000-0005-0000-0000-000016600000}"/>
    <cellStyle name="Normal 3 3 9 9 10" xfId="14199" xr:uid="{00000000-0005-0000-0000-000017600000}"/>
    <cellStyle name="Normal 3 3 9 9 10 2" xfId="31703" xr:uid="{00000000-0005-0000-0000-000018600000}"/>
    <cellStyle name="Normal 3 3 9 9 11" xfId="14200" xr:uid="{00000000-0005-0000-0000-000019600000}"/>
    <cellStyle name="Normal 3 3 9 9 11 2" xfId="31704" xr:uid="{00000000-0005-0000-0000-00001A600000}"/>
    <cellStyle name="Normal 3 3 9 9 12" xfId="14201" xr:uid="{00000000-0005-0000-0000-00001B600000}"/>
    <cellStyle name="Normal 3 3 9 9 12 2" xfId="31705" xr:uid="{00000000-0005-0000-0000-00001C600000}"/>
    <cellStyle name="Normal 3 3 9 9 13" xfId="14202" xr:uid="{00000000-0005-0000-0000-00001D600000}"/>
    <cellStyle name="Normal 3 3 9 9 13 2" xfId="31706" xr:uid="{00000000-0005-0000-0000-00001E600000}"/>
    <cellStyle name="Normal 3 3 9 9 14" xfId="14203" xr:uid="{00000000-0005-0000-0000-00001F600000}"/>
    <cellStyle name="Normal 3 3 9 9 14 2" xfId="31707" xr:uid="{00000000-0005-0000-0000-000020600000}"/>
    <cellStyle name="Normal 3 3 9 9 15" xfId="31702" xr:uid="{00000000-0005-0000-0000-000021600000}"/>
    <cellStyle name="Normal 3 3 9 9 2" xfId="14204" xr:uid="{00000000-0005-0000-0000-000022600000}"/>
    <cellStyle name="Normal 3 3 9 9 2 2" xfId="31708" xr:uid="{00000000-0005-0000-0000-000023600000}"/>
    <cellStyle name="Normal 3 3 9 9 3" xfId="14205" xr:uid="{00000000-0005-0000-0000-000024600000}"/>
    <cellStyle name="Normal 3 3 9 9 3 2" xfId="31709" xr:uid="{00000000-0005-0000-0000-000025600000}"/>
    <cellStyle name="Normal 3 3 9 9 4" xfId="14206" xr:uid="{00000000-0005-0000-0000-000026600000}"/>
    <cellStyle name="Normal 3 3 9 9 4 2" xfId="31710" xr:uid="{00000000-0005-0000-0000-000027600000}"/>
    <cellStyle name="Normal 3 3 9 9 5" xfId="14207" xr:uid="{00000000-0005-0000-0000-000028600000}"/>
    <cellStyle name="Normal 3 3 9 9 5 2" xfId="31711" xr:uid="{00000000-0005-0000-0000-000029600000}"/>
    <cellStyle name="Normal 3 3 9 9 6" xfId="14208" xr:uid="{00000000-0005-0000-0000-00002A600000}"/>
    <cellStyle name="Normal 3 3 9 9 6 2" xfId="31712" xr:uid="{00000000-0005-0000-0000-00002B600000}"/>
    <cellStyle name="Normal 3 3 9 9 7" xfId="14209" xr:uid="{00000000-0005-0000-0000-00002C600000}"/>
    <cellStyle name="Normal 3 3 9 9 7 2" xfId="31713" xr:uid="{00000000-0005-0000-0000-00002D600000}"/>
    <cellStyle name="Normal 3 3 9 9 8" xfId="14210" xr:uid="{00000000-0005-0000-0000-00002E600000}"/>
    <cellStyle name="Normal 3 3 9 9 8 2" xfId="31714" xr:uid="{00000000-0005-0000-0000-00002F600000}"/>
    <cellStyle name="Normal 3 3 9 9 9" xfId="14211" xr:uid="{00000000-0005-0000-0000-000030600000}"/>
    <cellStyle name="Normal 3 3 9 9 9 2" xfId="31715" xr:uid="{00000000-0005-0000-0000-000031600000}"/>
    <cellStyle name="Normal 3 30" xfId="14212" xr:uid="{00000000-0005-0000-0000-000032600000}"/>
    <cellStyle name="Normal 3 31" xfId="14213" xr:uid="{00000000-0005-0000-0000-000033600000}"/>
    <cellStyle name="Normal 3 32" xfId="14214" xr:uid="{00000000-0005-0000-0000-000034600000}"/>
    <cellStyle name="Normal 3 33" xfId="14215" xr:uid="{00000000-0005-0000-0000-000035600000}"/>
    <cellStyle name="Normal 3 34" xfId="14216" xr:uid="{00000000-0005-0000-0000-000036600000}"/>
    <cellStyle name="Normal 3 35" xfId="14217" xr:uid="{00000000-0005-0000-0000-000037600000}"/>
    <cellStyle name="Normal 3 36" xfId="14218" xr:uid="{00000000-0005-0000-0000-000038600000}"/>
    <cellStyle name="Normal 3 36 10" xfId="14219" xr:uid="{00000000-0005-0000-0000-000039600000}"/>
    <cellStyle name="Normal 3 36 10 10" xfId="14220" xr:uid="{00000000-0005-0000-0000-00003A600000}"/>
    <cellStyle name="Normal 3 36 10 10 2" xfId="31718" xr:uid="{00000000-0005-0000-0000-00003B600000}"/>
    <cellStyle name="Normal 3 36 10 11" xfId="14221" xr:uid="{00000000-0005-0000-0000-00003C600000}"/>
    <cellStyle name="Normal 3 36 10 11 2" xfId="31719" xr:uid="{00000000-0005-0000-0000-00003D600000}"/>
    <cellStyle name="Normal 3 36 10 12" xfId="14222" xr:uid="{00000000-0005-0000-0000-00003E600000}"/>
    <cellStyle name="Normal 3 36 10 12 2" xfId="31720" xr:uid="{00000000-0005-0000-0000-00003F600000}"/>
    <cellStyle name="Normal 3 36 10 13" xfId="14223" xr:uid="{00000000-0005-0000-0000-000040600000}"/>
    <cellStyle name="Normal 3 36 10 13 2" xfId="31721" xr:uid="{00000000-0005-0000-0000-000041600000}"/>
    <cellStyle name="Normal 3 36 10 14" xfId="14224" xr:uid="{00000000-0005-0000-0000-000042600000}"/>
    <cellStyle name="Normal 3 36 10 14 2" xfId="31722" xr:uid="{00000000-0005-0000-0000-000043600000}"/>
    <cellStyle name="Normal 3 36 10 15" xfId="31717" xr:uid="{00000000-0005-0000-0000-000044600000}"/>
    <cellStyle name="Normal 3 36 10 2" xfId="14225" xr:uid="{00000000-0005-0000-0000-000045600000}"/>
    <cellStyle name="Normal 3 36 10 2 2" xfId="31723" xr:uid="{00000000-0005-0000-0000-000046600000}"/>
    <cellStyle name="Normal 3 36 10 3" xfId="14226" xr:uid="{00000000-0005-0000-0000-000047600000}"/>
    <cellStyle name="Normal 3 36 10 3 2" xfId="31724" xr:uid="{00000000-0005-0000-0000-000048600000}"/>
    <cellStyle name="Normal 3 36 10 4" xfId="14227" xr:uid="{00000000-0005-0000-0000-000049600000}"/>
    <cellStyle name="Normal 3 36 10 4 2" xfId="31725" xr:uid="{00000000-0005-0000-0000-00004A600000}"/>
    <cellStyle name="Normal 3 36 10 5" xfId="14228" xr:uid="{00000000-0005-0000-0000-00004B600000}"/>
    <cellStyle name="Normal 3 36 10 5 2" xfId="31726" xr:uid="{00000000-0005-0000-0000-00004C600000}"/>
    <cellStyle name="Normal 3 36 10 6" xfId="14229" xr:uid="{00000000-0005-0000-0000-00004D600000}"/>
    <cellStyle name="Normal 3 36 10 6 2" xfId="31727" xr:uid="{00000000-0005-0000-0000-00004E600000}"/>
    <cellStyle name="Normal 3 36 10 7" xfId="14230" xr:uid="{00000000-0005-0000-0000-00004F600000}"/>
    <cellStyle name="Normal 3 36 10 7 2" xfId="31728" xr:uid="{00000000-0005-0000-0000-000050600000}"/>
    <cellStyle name="Normal 3 36 10 8" xfId="14231" xr:uid="{00000000-0005-0000-0000-000051600000}"/>
    <cellStyle name="Normal 3 36 10 8 2" xfId="31729" xr:uid="{00000000-0005-0000-0000-000052600000}"/>
    <cellStyle name="Normal 3 36 10 9" xfId="14232" xr:uid="{00000000-0005-0000-0000-000053600000}"/>
    <cellStyle name="Normal 3 36 10 9 2" xfId="31730" xr:uid="{00000000-0005-0000-0000-000054600000}"/>
    <cellStyle name="Normal 3 36 11" xfId="14233" xr:uid="{00000000-0005-0000-0000-000055600000}"/>
    <cellStyle name="Normal 3 36 11 2" xfId="31731" xr:uid="{00000000-0005-0000-0000-000056600000}"/>
    <cellStyle name="Normal 3 36 12" xfId="14234" xr:uid="{00000000-0005-0000-0000-000057600000}"/>
    <cellStyle name="Normal 3 36 12 2" xfId="31732" xr:uid="{00000000-0005-0000-0000-000058600000}"/>
    <cellStyle name="Normal 3 36 13" xfId="14235" xr:uid="{00000000-0005-0000-0000-000059600000}"/>
    <cellStyle name="Normal 3 36 13 2" xfId="31733" xr:uid="{00000000-0005-0000-0000-00005A600000}"/>
    <cellStyle name="Normal 3 36 14" xfId="14236" xr:uid="{00000000-0005-0000-0000-00005B600000}"/>
    <cellStyle name="Normal 3 36 14 2" xfId="31734" xr:uid="{00000000-0005-0000-0000-00005C600000}"/>
    <cellStyle name="Normal 3 36 15" xfId="14237" xr:uid="{00000000-0005-0000-0000-00005D600000}"/>
    <cellStyle name="Normal 3 36 15 2" xfId="31735" xr:uid="{00000000-0005-0000-0000-00005E600000}"/>
    <cellStyle name="Normal 3 36 16" xfId="14238" xr:uid="{00000000-0005-0000-0000-00005F600000}"/>
    <cellStyle name="Normal 3 36 16 2" xfId="31736" xr:uid="{00000000-0005-0000-0000-000060600000}"/>
    <cellStyle name="Normal 3 36 17" xfId="14239" xr:uid="{00000000-0005-0000-0000-000061600000}"/>
    <cellStyle name="Normal 3 36 17 2" xfId="31737" xr:uid="{00000000-0005-0000-0000-000062600000}"/>
    <cellStyle name="Normal 3 36 18" xfId="14240" xr:uid="{00000000-0005-0000-0000-000063600000}"/>
    <cellStyle name="Normal 3 36 18 2" xfId="31738" xr:uid="{00000000-0005-0000-0000-000064600000}"/>
    <cellStyle name="Normal 3 36 19" xfId="14241" xr:uid="{00000000-0005-0000-0000-000065600000}"/>
    <cellStyle name="Normal 3 36 19 2" xfId="31739" xr:uid="{00000000-0005-0000-0000-000066600000}"/>
    <cellStyle name="Normal 3 36 2" xfId="14242" xr:uid="{00000000-0005-0000-0000-000067600000}"/>
    <cellStyle name="Normal 3 36 2 10" xfId="14243" xr:uid="{00000000-0005-0000-0000-000068600000}"/>
    <cellStyle name="Normal 3 36 2 10 2" xfId="31741" xr:uid="{00000000-0005-0000-0000-000069600000}"/>
    <cellStyle name="Normal 3 36 2 11" xfId="14244" xr:uid="{00000000-0005-0000-0000-00006A600000}"/>
    <cellStyle name="Normal 3 36 2 11 2" xfId="31742" xr:uid="{00000000-0005-0000-0000-00006B600000}"/>
    <cellStyle name="Normal 3 36 2 12" xfId="14245" xr:uid="{00000000-0005-0000-0000-00006C600000}"/>
    <cellStyle name="Normal 3 36 2 12 2" xfId="31743" xr:uid="{00000000-0005-0000-0000-00006D600000}"/>
    <cellStyle name="Normal 3 36 2 13" xfId="14246" xr:uid="{00000000-0005-0000-0000-00006E600000}"/>
    <cellStyle name="Normal 3 36 2 13 2" xfId="31744" xr:uid="{00000000-0005-0000-0000-00006F600000}"/>
    <cellStyle name="Normal 3 36 2 14" xfId="14247" xr:uid="{00000000-0005-0000-0000-000070600000}"/>
    <cellStyle name="Normal 3 36 2 14 2" xfId="31745" xr:uid="{00000000-0005-0000-0000-000071600000}"/>
    <cellStyle name="Normal 3 36 2 15" xfId="14248" xr:uid="{00000000-0005-0000-0000-000072600000}"/>
    <cellStyle name="Normal 3 36 2 15 2" xfId="31746" xr:uid="{00000000-0005-0000-0000-000073600000}"/>
    <cellStyle name="Normal 3 36 2 16" xfId="31740" xr:uid="{00000000-0005-0000-0000-000074600000}"/>
    <cellStyle name="Normal 3 36 2 2" xfId="14249" xr:uid="{00000000-0005-0000-0000-000075600000}"/>
    <cellStyle name="Normal 3 36 2 2 10" xfId="14250" xr:uid="{00000000-0005-0000-0000-000076600000}"/>
    <cellStyle name="Normal 3 36 2 2 10 2" xfId="31748" xr:uid="{00000000-0005-0000-0000-000077600000}"/>
    <cellStyle name="Normal 3 36 2 2 11" xfId="14251" xr:uid="{00000000-0005-0000-0000-000078600000}"/>
    <cellStyle name="Normal 3 36 2 2 11 2" xfId="31749" xr:uid="{00000000-0005-0000-0000-000079600000}"/>
    <cellStyle name="Normal 3 36 2 2 12" xfId="14252" xr:uid="{00000000-0005-0000-0000-00007A600000}"/>
    <cellStyle name="Normal 3 36 2 2 12 2" xfId="31750" xr:uid="{00000000-0005-0000-0000-00007B600000}"/>
    <cellStyle name="Normal 3 36 2 2 13" xfId="14253" xr:uid="{00000000-0005-0000-0000-00007C600000}"/>
    <cellStyle name="Normal 3 36 2 2 13 2" xfId="31751" xr:uid="{00000000-0005-0000-0000-00007D600000}"/>
    <cellStyle name="Normal 3 36 2 2 14" xfId="14254" xr:uid="{00000000-0005-0000-0000-00007E600000}"/>
    <cellStyle name="Normal 3 36 2 2 14 2" xfId="31752" xr:uid="{00000000-0005-0000-0000-00007F600000}"/>
    <cellStyle name="Normal 3 36 2 2 15" xfId="31747" xr:uid="{00000000-0005-0000-0000-000080600000}"/>
    <cellStyle name="Normal 3 36 2 2 2" xfId="14255" xr:uid="{00000000-0005-0000-0000-000081600000}"/>
    <cellStyle name="Normal 3 36 2 2 2 2" xfId="31753" xr:uid="{00000000-0005-0000-0000-000082600000}"/>
    <cellStyle name="Normal 3 36 2 2 3" xfId="14256" xr:uid="{00000000-0005-0000-0000-000083600000}"/>
    <cellStyle name="Normal 3 36 2 2 3 2" xfId="31754" xr:uid="{00000000-0005-0000-0000-000084600000}"/>
    <cellStyle name="Normal 3 36 2 2 4" xfId="14257" xr:uid="{00000000-0005-0000-0000-000085600000}"/>
    <cellStyle name="Normal 3 36 2 2 4 2" xfId="31755" xr:uid="{00000000-0005-0000-0000-000086600000}"/>
    <cellStyle name="Normal 3 36 2 2 5" xfId="14258" xr:uid="{00000000-0005-0000-0000-000087600000}"/>
    <cellStyle name="Normal 3 36 2 2 5 2" xfId="31756" xr:uid="{00000000-0005-0000-0000-000088600000}"/>
    <cellStyle name="Normal 3 36 2 2 6" xfId="14259" xr:uid="{00000000-0005-0000-0000-000089600000}"/>
    <cellStyle name="Normal 3 36 2 2 6 2" xfId="31757" xr:uid="{00000000-0005-0000-0000-00008A600000}"/>
    <cellStyle name="Normal 3 36 2 2 7" xfId="14260" xr:uid="{00000000-0005-0000-0000-00008B600000}"/>
    <cellStyle name="Normal 3 36 2 2 7 2" xfId="31758" xr:uid="{00000000-0005-0000-0000-00008C600000}"/>
    <cellStyle name="Normal 3 36 2 2 8" xfId="14261" xr:uid="{00000000-0005-0000-0000-00008D600000}"/>
    <cellStyle name="Normal 3 36 2 2 8 2" xfId="31759" xr:uid="{00000000-0005-0000-0000-00008E600000}"/>
    <cellStyle name="Normal 3 36 2 2 9" xfId="14262" xr:uid="{00000000-0005-0000-0000-00008F600000}"/>
    <cellStyle name="Normal 3 36 2 2 9 2" xfId="31760" xr:uid="{00000000-0005-0000-0000-000090600000}"/>
    <cellStyle name="Normal 3 36 2 3" xfId="14263" xr:uid="{00000000-0005-0000-0000-000091600000}"/>
    <cellStyle name="Normal 3 36 2 3 2" xfId="31761" xr:uid="{00000000-0005-0000-0000-000092600000}"/>
    <cellStyle name="Normal 3 36 2 4" xfId="14264" xr:uid="{00000000-0005-0000-0000-000093600000}"/>
    <cellStyle name="Normal 3 36 2 4 2" xfId="31762" xr:uid="{00000000-0005-0000-0000-000094600000}"/>
    <cellStyle name="Normal 3 36 2 5" xfId="14265" xr:uid="{00000000-0005-0000-0000-000095600000}"/>
    <cellStyle name="Normal 3 36 2 5 2" xfId="31763" xr:uid="{00000000-0005-0000-0000-000096600000}"/>
    <cellStyle name="Normal 3 36 2 6" xfId="14266" xr:uid="{00000000-0005-0000-0000-000097600000}"/>
    <cellStyle name="Normal 3 36 2 6 2" xfId="31764" xr:uid="{00000000-0005-0000-0000-000098600000}"/>
    <cellStyle name="Normal 3 36 2 7" xfId="14267" xr:uid="{00000000-0005-0000-0000-000099600000}"/>
    <cellStyle name="Normal 3 36 2 7 2" xfId="31765" xr:uid="{00000000-0005-0000-0000-00009A600000}"/>
    <cellStyle name="Normal 3 36 2 8" xfId="14268" xr:uid="{00000000-0005-0000-0000-00009B600000}"/>
    <cellStyle name="Normal 3 36 2 8 2" xfId="31766" xr:uid="{00000000-0005-0000-0000-00009C600000}"/>
    <cellStyle name="Normal 3 36 2 9" xfId="14269" xr:uid="{00000000-0005-0000-0000-00009D600000}"/>
    <cellStyle name="Normal 3 36 2 9 2" xfId="31767" xr:uid="{00000000-0005-0000-0000-00009E600000}"/>
    <cellStyle name="Normal 3 36 20" xfId="14270" xr:uid="{00000000-0005-0000-0000-00009F600000}"/>
    <cellStyle name="Normal 3 36 20 2" xfId="31768" xr:uid="{00000000-0005-0000-0000-0000A0600000}"/>
    <cellStyle name="Normal 3 36 21" xfId="14271" xr:uid="{00000000-0005-0000-0000-0000A1600000}"/>
    <cellStyle name="Normal 3 36 21 2" xfId="31769" xr:uid="{00000000-0005-0000-0000-0000A2600000}"/>
    <cellStyle name="Normal 3 36 22" xfId="14272" xr:uid="{00000000-0005-0000-0000-0000A3600000}"/>
    <cellStyle name="Normal 3 36 22 2" xfId="31770" xr:uid="{00000000-0005-0000-0000-0000A4600000}"/>
    <cellStyle name="Normal 3 36 23" xfId="14273" xr:uid="{00000000-0005-0000-0000-0000A5600000}"/>
    <cellStyle name="Normal 3 36 23 2" xfId="31771" xr:uid="{00000000-0005-0000-0000-0000A6600000}"/>
    <cellStyle name="Normal 3 36 24" xfId="31716" xr:uid="{00000000-0005-0000-0000-0000A7600000}"/>
    <cellStyle name="Normal 3 36 3" xfId="14274" xr:uid="{00000000-0005-0000-0000-0000A8600000}"/>
    <cellStyle name="Normal 3 36 3 10" xfId="14275" xr:uid="{00000000-0005-0000-0000-0000A9600000}"/>
    <cellStyle name="Normal 3 36 3 10 2" xfId="31773" xr:uid="{00000000-0005-0000-0000-0000AA600000}"/>
    <cellStyle name="Normal 3 36 3 11" xfId="14276" xr:uid="{00000000-0005-0000-0000-0000AB600000}"/>
    <cellStyle name="Normal 3 36 3 11 2" xfId="31774" xr:uid="{00000000-0005-0000-0000-0000AC600000}"/>
    <cellStyle name="Normal 3 36 3 12" xfId="14277" xr:uid="{00000000-0005-0000-0000-0000AD600000}"/>
    <cellStyle name="Normal 3 36 3 12 2" xfId="31775" xr:uid="{00000000-0005-0000-0000-0000AE600000}"/>
    <cellStyle name="Normal 3 36 3 13" xfId="14278" xr:uid="{00000000-0005-0000-0000-0000AF600000}"/>
    <cellStyle name="Normal 3 36 3 13 2" xfId="31776" xr:uid="{00000000-0005-0000-0000-0000B0600000}"/>
    <cellStyle name="Normal 3 36 3 14" xfId="14279" xr:uid="{00000000-0005-0000-0000-0000B1600000}"/>
    <cellStyle name="Normal 3 36 3 14 2" xfId="31777" xr:uid="{00000000-0005-0000-0000-0000B2600000}"/>
    <cellStyle name="Normal 3 36 3 15" xfId="14280" xr:uid="{00000000-0005-0000-0000-0000B3600000}"/>
    <cellStyle name="Normal 3 36 3 15 2" xfId="31778" xr:uid="{00000000-0005-0000-0000-0000B4600000}"/>
    <cellStyle name="Normal 3 36 3 16" xfId="31772" xr:uid="{00000000-0005-0000-0000-0000B5600000}"/>
    <cellStyle name="Normal 3 36 3 2" xfId="14281" xr:uid="{00000000-0005-0000-0000-0000B6600000}"/>
    <cellStyle name="Normal 3 36 3 2 10" xfId="14282" xr:uid="{00000000-0005-0000-0000-0000B7600000}"/>
    <cellStyle name="Normal 3 36 3 2 10 2" xfId="31780" xr:uid="{00000000-0005-0000-0000-0000B8600000}"/>
    <cellStyle name="Normal 3 36 3 2 11" xfId="14283" xr:uid="{00000000-0005-0000-0000-0000B9600000}"/>
    <cellStyle name="Normal 3 36 3 2 11 2" xfId="31781" xr:uid="{00000000-0005-0000-0000-0000BA600000}"/>
    <cellStyle name="Normal 3 36 3 2 12" xfId="14284" xr:uid="{00000000-0005-0000-0000-0000BB600000}"/>
    <cellStyle name="Normal 3 36 3 2 12 2" xfId="31782" xr:uid="{00000000-0005-0000-0000-0000BC600000}"/>
    <cellStyle name="Normal 3 36 3 2 13" xfId="14285" xr:uid="{00000000-0005-0000-0000-0000BD600000}"/>
    <cellStyle name="Normal 3 36 3 2 13 2" xfId="31783" xr:uid="{00000000-0005-0000-0000-0000BE600000}"/>
    <cellStyle name="Normal 3 36 3 2 14" xfId="14286" xr:uid="{00000000-0005-0000-0000-0000BF600000}"/>
    <cellStyle name="Normal 3 36 3 2 14 2" xfId="31784" xr:uid="{00000000-0005-0000-0000-0000C0600000}"/>
    <cellStyle name="Normal 3 36 3 2 15" xfId="31779" xr:uid="{00000000-0005-0000-0000-0000C1600000}"/>
    <cellStyle name="Normal 3 36 3 2 2" xfId="14287" xr:uid="{00000000-0005-0000-0000-0000C2600000}"/>
    <cellStyle name="Normal 3 36 3 2 2 2" xfId="31785" xr:uid="{00000000-0005-0000-0000-0000C3600000}"/>
    <cellStyle name="Normal 3 36 3 2 3" xfId="14288" xr:uid="{00000000-0005-0000-0000-0000C4600000}"/>
    <cellStyle name="Normal 3 36 3 2 3 2" xfId="31786" xr:uid="{00000000-0005-0000-0000-0000C5600000}"/>
    <cellStyle name="Normal 3 36 3 2 4" xfId="14289" xr:uid="{00000000-0005-0000-0000-0000C6600000}"/>
    <cellStyle name="Normal 3 36 3 2 4 2" xfId="31787" xr:uid="{00000000-0005-0000-0000-0000C7600000}"/>
    <cellStyle name="Normal 3 36 3 2 5" xfId="14290" xr:uid="{00000000-0005-0000-0000-0000C8600000}"/>
    <cellStyle name="Normal 3 36 3 2 5 2" xfId="31788" xr:uid="{00000000-0005-0000-0000-0000C9600000}"/>
    <cellStyle name="Normal 3 36 3 2 6" xfId="14291" xr:uid="{00000000-0005-0000-0000-0000CA600000}"/>
    <cellStyle name="Normal 3 36 3 2 6 2" xfId="31789" xr:uid="{00000000-0005-0000-0000-0000CB600000}"/>
    <cellStyle name="Normal 3 36 3 2 7" xfId="14292" xr:uid="{00000000-0005-0000-0000-0000CC600000}"/>
    <cellStyle name="Normal 3 36 3 2 7 2" xfId="31790" xr:uid="{00000000-0005-0000-0000-0000CD600000}"/>
    <cellStyle name="Normal 3 36 3 2 8" xfId="14293" xr:uid="{00000000-0005-0000-0000-0000CE600000}"/>
    <cellStyle name="Normal 3 36 3 2 8 2" xfId="31791" xr:uid="{00000000-0005-0000-0000-0000CF600000}"/>
    <cellStyle name="Normal 3 36 3 2 9" xfId="14294" xr:uid="{00000000-0005-0000-0000-0000D0600000}"/>
    <cellStyle name="Normal 3 36 3 2 9 2" xfId="31792" xr:uid="{00000000-0005-0000-0000-0000D1600000}"/>
    <cellStyle name="Normal 3 36 3 3" xfId="14295" xr:uid="{00000000-0005-0000-0000-0000D2600000}"/>
    <cellStyle name="Normal 3 36 3 3 2" xfId="31793" xr:uid="{00000000-0005-0000-0000-0000D3600000}"/>
    <cellStyle name="Normal 3 36 3 4" xfId="14296" xr:uid="{00000000-0005-0000-0000-0000D4600000}"/>
    <cellStyle name="Normal 3 36 3 4 2" xfId="31794" xr:uid="{00000000-0005-0000-0000-0000D5600000}"/>
    <cellStyle name="Normal 3 36 3 5" xfId="14297" xr:uid="{00000000-0005-0000-0000-0000D6600000}"/>
    <cellStyle name="Normal 3 36 3 5 2" xfId="31795" xr:uid="{00000000-0005-0000-0000-0000D7600000}"/>
    <cellStyle name="Normal 3 36 3 6" xfId="14298" xr:uid="{00000000-0005-0000-0000-0000D8600000}"/>
    <cellStyle name="Normal 3 36 3 6 2" xfId="31796" xr:uid="{00000000-0005-0000-0000-0000D9600000}"/>
    <cellStyle name="Normal 3 36 3 7" xfId="14299" xr:uid="{00000000-0005-0000-0000-0000DA600000}"/>
    <cellStyle name="Normal 3 36 3 7 2" xfId="31797" xr:uid="{00000000-0005-0000-0000-0000DB600000}"/>
    <cellStyle name="Normal 3 36 3 8" xfId="14300" xr:uid="{00000000-0005-0000-0000-0000DC600000}"/>
    <cellStyle name="Normal 3 36 3 8 2" xfId="31798" xr:uid="{00000000-0005-0000-0000-0000DD600000}"/>
    <cellStyle name="Normal 3 36 3 9" xfId="14301" xr:uid="{00000000-0005-0000-0000-0000DE600000}"/>
    <cellStyle name="Normal 3 36 3 9 2" xfId="31799" xr:uid="{00000000-0005-0000-0000-0000DF600000}"/>
    <cellStyle name="Normal 3 36 4" xfId="14302" xr:uid="{00000000-0005-0000-0000-0000E0600000}"/>
    <cellStyle name="Normal 3 36 4 10" xfId="14303" xr:uid="{00000000-0005-0000-0000-0000E1600000}"/>
    <cellStyle name="Normal 3 36 4 10 2" xfId="31801" xr:uid="{00000000-0005-0000-0000-0000E2600000}"/>
    <cellStyle name="Normal 3 36 4 11" xfId="14304" xr:uid="{00000000-0005-0000-0000-0000E3600000}"/>
    <cellStyle name="Normal 3 36 4 11 2" xfId="31802" xr:uid="{00000000-0005-0000-0000-0000E4600000}"/>
    <cellStyle name="Normal 3 36 4 12" xfId="14305" xr:uid="{00000000-0005-0000-0000-0000E5600000}"/>
    <cellStyle name="Normal 3 36 4 12 2" xfId="31803" xr:uid="{00000000-0005-0000-0000-0000E6600000}"/>
    <cellStyle name="Normal 3 36 4 13" xfId="14306" xr:uid="{00000000-0005-0000-0000-0000E7600000}"/>
    <cellStyle name="Normal 3 36 4 13 2" xfId="31804" xr:uid="{00000000-0005-0000-0000-0000E8600000}"/>
    <cellStyle name="Normal 3 36 4 14" xfId="14307" xr:uid="{00000000-0005-0000-0000-0000E9600000}"/>
    <cellStyle name="Normal 3 36 4 14 2" xfId="31805" xr:uid="{00000000-0005-0000-0000-0000EA600000}"/>
    <cellStyle name="Normal 3 36 4 15" xfId="14308" xr:uid="{00000000-0005-0000-0000-0000EB600000}"/>
    <cellStyle name="Normal 3 36 4 15 2" xfId="31806" xr:uid="{00000000-0005-0000-0000-0000EC600000}"/>
    <cellStyle name="Normal 3 36 4 16" xfId="31800" xr:uid="{00000000-0005-0000-0000-0000ED600000}"/>
    <cellStyle name="Normal 3 36 4 2" xfId="14309" xr:uid="{00000000-0005-0000-0000-0000EE600000}"/>
    <cellStyle name="Normal 3 36 4 2 10" xfId="14310" xr:uid="{00000000-0005-0000-0000-0000EF600000}"/>
    <cellStyle name="Normal 3 36 4 2 10 2" xfId="31808" xr:uid="{00000000-0005-0000-0000-0000F0600000}"/>
    <cellStyle name="Normal 3 36 4 2 11" xfId="14311" xr:uid="{00000000-0005-0000-0000-0000F1600000}"/>
    <cellStyle name="Normal 3 36 4 2 11 2" xfId="31809" xr:uid="{00000000-0005-0000-0000-0000F2600000}"/>
    <cellStyle name="Normal 3 36 4 2 12" xfId="14312" xr:uid="{00000000-0005-0000-0000-0000F3600000}"/>
    <cellStyle name="Normal 3 36 4 2 12 2" xfId="31810" xr:uid="{00000000-0005-0000-0000-0000F4600000}"/>
    <cellStyle name="Normal 3 36 4 2 13" xfId="14313" xr:uid="{00000000-0005-0000-0000-0000F5600000}"/>
    <cellStyle name="Normal 3 36 4 2 13 2" xfId="31811" xr:uid="{00000000-0005-0000-0000-0000F6600000}"/>
    <cellStyle name="Normal 3 36 4 2 14" xfId="14314" xr:uid="{00000000-0005-0000-0000-0000F7600000}"/>
    <cellStyle name="Normal 3 36 4 2 14 2" xfId="31812" xr:uid="{00000000-0005-0000-0000-0000F8600000}"/>
    <cellStyle name="Normal 3 36 4 2 15" xfId="31807" xr:uid="{00000000-0005-0000-0000-0000F9600000}"/>
    <cellStyle name="Normal 3 36 4 2 2" xfId="14315" xr:uid="{00000000-0005-0000-0000-0000FA600000}"/>
    <cellStyle name="Normal 3 36 4 2 2 2" xfId="31813" xr:uid="{00000000-0005-0000-0000-0000FB600000}"/>
    <cellStyle name="Normal 3 36 4 2 3" xfId="14316" xr:uid="{00000000-0005-0000-0000-0000FC600000}"/>
    <cellStyle name="Normal 3 36 4 2 3 2" xfId="31814" xr:uid="{00000000-0005-0000-0000-0000FD600000}"/>
    <cellStyle name="Normal 3 36 4 2 4" xfId="14317" xr:uid="{00000000-0005-0000-0000-0000FE600000}"/>
    <cellStyle name="Normal 3 36 4 2 4 2" xfId="31815" xr:uid="{00000000-0005-0000-0000-0000FF600000}"/>
    <cellStyle name="Normal 3 36 4 2 5" xfId="14318" xr:uid="{00000000-0005-0000-0000-000000610000}"/>
    <cellStyle name="Normal 3 36 4 2 5 2" xfId="31816" xr:uid="{00000000-0005-0000-0000-000001610000}"/>
    <cellStyle name="Normal 3 36 4 2 6" xfId="14319" xr:uid="{00000000-0005-0000-0000-000002610000}"/>
    <cellStyle name="Normal 3 36 4 2 6 2" xfId="31817" xr:uid="{00000000-0005-0000-0000-000003610000}"/>
    <cellStyle name="Normal 3 36 4 2 7" xfId="14320" xr:uid="{00000000-0005-0000-0000-000004610000}"/>
    <cellStyle name="Normal 3 36 4 2 7 2" xfId="31818" xr:uid="{00000000-0005-0000-0000-000005610000}"/>
    <cellStyle name="Normal 3 36 4 2 8" xfId="14321" xr:uid="{00000000-0005-0000-0000-000006610000}"/>
    <cellStyle name="Normal 3 36 4 2 8 2" xfId="31819" xr:uid="{00000000-0005-0000-0000-000007610000}"/>
    <cellStyle name="Normal 3 36 4 2 9" xfId="14322" xr:uid="{00000000-0005-0000-0000-000008610000}"/>
    <cellStyle name="Normal 3 36 4 2 9 2" xfId="31820" xr:uid="{00000000-0005-0000-0000-000009610000}"/>
    <cellStyle name="Normal 3 36 4 3" xfId="14323" xr:uid="{00000000-0005-0000-0000-00000A610000}"/>
    <cellStyle name="Normal 3 36 4 3 2" xfId="31821" xr:uid="{00000000-0005-0000-0000-00000B610000}"/>
    <cellStyle name="Normal 3 36 4 4" xfId="14324" xr:uid="{00000000-0005-0000-0000-00000C610000}"/>
    <cellStyle name="Normal 3 36 4 4 2" xfId="31822" xr:uid="{00000000-0005-0000-0000-00000D610000}"/>
    <cellStyle name="Normal 3 36 4 5" xfId="14325" xr:uid="{00000000-0005-0000-0000-00000E610000}"/>
    <cellStyle name="Normal 3 36 4 5 2" xfId="31823" xr:uid="{00000000-0005-0000-0000-00000F610000}"/>
    <cellStyle name="Normal 3 36 4 6" xfId="14326" xr:uid="{00000000-0005-0000-0000-000010610000}"/>
    <cellStyle name="Normal 3 36 4 6 2" xfId="31824" xr:uid="{00000000-0005-0000-0000-000011610000}"/>
    <cellStyle name="Normal 3 36 4 7" xfId="14327" xr:uid="{00000000-0005-0000-0000-000012610000}"/>
    <cellStyle name="Normal 3 36 4 7 2" xfId="31825" xr:uid="{00000000-0005-0000-0000-000013610000}"/>
    <cellStyle name="Normal 3 36 4 8" xfId="14328" xr:uid="{00000000-0005-0000-0000-000014610000}"/>
    <cellStyle name="Normal 3 36 4 8 2" xfId="31826" xr:uid="{00000000-0005-0000-0000-000015610000}"/>
    <cellStyle name="Normal 3 36 4 9" xfId="14329" xr:uid="{00000000-0005-0000-0000-000016610000}"/>
    <cellStyle name="Normal 3 36 4 9 2" xfId="31827" xr:uid="{00000000-0005-0000-0000-000017610000}"/>
    <cellStyle name="Normal 3 36 5" xfId="14330" xr:uid="{00000000-0005-0000-0000-000018610000}"/>
    <cellStyle name="Normal 3 36 5 10" xfId="14331" xr:uid="{00000000-0005-0000-0000-000019610000}"/>
    <cellStyle name="Normal 3 36 5 10 2" xfId="31829" xr:uid="{00000000-0005-0000-0000-00001A610000}"/>
    <cellStyle name="Normal 3 36 5 11" xfId="14332" xr:uid="{00000000-0005-0000-0000-00001B610000}"/>
    <cellStyle name="Normal 3 36 5 11 2" xfId="31830" xr:uid="{00000000-0005-0000-0000-00001C610000}"/>
    <cellStyle name="Normal 3 36 5 12" xfId="14333" xr:uid="{00000000-0005-0000-0000-00001D610000}"/>
    <cellStyle name="Normal 3 36 5 12 2" xfId="31831" xr:uid="{00000000-0005-0000-0000-00001E610000}"/>
    <cellStyle name="Normal 3 36 5 13" xfId="14334" xr:uid="{00000000-0005-0000-0000-00001F610000}"/>
    <cellStyle name="Normal 3 36 5 13 2" xfId="31832" xr:uid="{00000000-0005-0000-0000-000020610000}"/>
    <cellStyle name="Normal 3 36 5 14" xfId="14335" xr:uid="{00000000-0005-0000-0000-000021610000}"/>
    <cellStyle name="Normal 3 36 5 14 2" xfId="31833" xr:uid="{00000000-0005-0000-0000-000022610000}"/>
    <cellStyle name="Normal 3 36 5 15" xfId="31828" xr:uid="{00000000-0005-0000-0000-000023610000}"/>
    <cellStyle name="Normal 3 36 5 2" xfId="14336" xr:uid="{00000000-0005-0000-0000-000024610000}"/>
    <cellStyle name="Normal 3 36 5 2 2" xfId="31834" xr:uid="{00000000-0005-0000-0000-000025610000}"/>
    <cellStyle name="Normal 3 36 5 3" xfId="14337" xr:uid="{00000000-0005-0000-0000-000026610000}"/>
    <cellStyle name="Normal 3 36 5 3 2" xfId="31835" xr:uid="{00000000-0005-0000-0000-000027610000}"/>
    <cellStyle name="Normal 3 36 5 4" xfId="14338" xr:uid="{00000000-0005-0000-0000-000028610000}"/>
    <cellStyle name="Normal 3 36 5 4 2" xfId="31836" xr:uid="{00000000-0005-0000-0000-000029610000}"/>
    <cellStyle name="Normal 3 36 5 5" xfId="14339" xr:uid="{00000000-0005-0000-0000-00002A610000}"/>
    <cellStyle name="Normal 3 36 5 5 2" xfId="31837" xr:uid="{00000000-0005-0000-0000-00002B610000}"/>
    <cellStyle name="Normal 3 36 5 6" xfId="14340" xr:uid="{00000000-0005-0000-0000-00002C610000}"/>
    <cellStyle name="Normal 3 36 5 6 2" xfId="31838" xr:uid="{00000000-0005-0000-0000-00002D610000}"/>
    <cellStyle name="Normal 3 36 5 7" xfId="14341" xr:uid="{00000000-0005-0000-0000-00002E610000}"/>
    <cellStyle name="Normal 3 36 5 7 2" xfId="31839" xr:uid="{00000000-0005-0000-0000-00002F610000}"/>
    <cellStyle name="Normal 3 36 5 8" xfId="14342" xr:uid="{00000000-0005-0000-0000-000030610000}"/>
    <cellStyle name="Normal 3 36 5 8 2" xfId="31840" xr:uid="{00000000-0005-0000-0000-000031610000}"/>
    <cellStyle name="Normal 3 36 5 9" xfId="14343" xr:uid="{00000000-0005-0000-0000-000032610000}"/>
    <cellStyle name="Normal 3 36 5 9 2" xfId="31841" xr:uid="{00000000-0005-0000-0000-000033610000}"/>
    <cellStyle name="Normal 3 36 6" xfId="14344" xr:uid="{00000000-0005-0000-0000-000034610000}"/>
    <cellStyle name="Normal 3 36 6 10" xfId="14345" xr:uid="{00000000-0005-0000-0000-000035610000}"/>
    <cellStyle name="Normal 3 36 6 10 2" xfId="31843" xr:uid="{00000000-0005-0000-0000-000036610000}"/>
    <cellStyle name="Normal 3 36 6 11" xfId="14346" xr:uid="{00000000-0005-0000-0000-000037610000}"/>
    <cellStyle name="Normal 3 36 6 11 2" xfId="31844" xr:uid="{00000000-0005-0000-0000-000038610000}"/>
    <cellStyle name="Normal 3 36 6 12" xfId="14347" xr:uid="{00000000-0005-0000-0000-000039610000}"/>
    <cellStyle name="Normal 3 36 6 12 2" xfId="31845" xr:uid="{00000000-0005-0000-0000-00003A610000}"/>
    <cellStyle name="Normal 3 36 6 13" xfId="14348" xr:uid="{00000000-0005-0000-0000-00003B610000}"/>
    <cellStyle name="Normal 3 36 6 13 2" xfId="31846" xr:uid="{00000000-0005-0000-0000-00003C610000}"/>
    <cellStyle name="Normal 3 36 6 14" xfId="14349" xr:uid="{00000000-0005-0000-0000-00003D610000}"/>
    <cellStyle name="Normal 3 36 6 14 2" xfId="31847" xr:uid="{00000000-0005-0000-0000-00003E610000}"/>
    <cellStyle name="Normal 3 36 6 15" xfId="31842" xr:uid="{00000000-0005-0000-0000-00003F610000}"/>
    <cellStyle name="Normal 3 36 6 2" xfId="14350" xr:uid="{00000000-0005-0000-0000-000040610000}"/>
    <cellStyle name="Normal 3 36 6 2 2" xfId="31848" xr:uid="{00000000-0005-0000-0000-000041610000}"/>
    <cellStyle name="Normal 3 36 6 3" xfId="14351" xr:uid="{00000000-0005-0000-0000-000042610000}"/>
    <cellStyle name="Normal 3 36 6 3 2" xfId="31849" xr:uid="{00000000-0005-0000-0000-000043610000}"/>
    <cellStyle name="Normal 3 36 6 4" xfId="14352" xr:uid="{00000000-0005-0000-0000-000044610000}"/>
    <cellStyle name="Normal 3 36 6 4 2" xfId="31850" xr:uid="{00000000-0005-0000-0000-000045610000}"/>
    <cellStyle name="Normal 3 36 6 5" xfId="14353" xr:uid="{00000000-0005-0000-0000-000046610000}"/>
    <cellStyle name="Normal 3 36 6 5 2" xfId="31851" xr:uid="{00000000-0005-0000-0000-000047610000}"/>
    <cellStyle name="Normal 3 36 6 6" xfId="14354" xr:uid="{00000000-0005-0000-0000-000048610000}"/>
    <cellStyle name="Normal 3 36 6 6 2" xfId="31852" xr:uid="{00000000-0005-0000-0000-000049610000}"/>
    <cellStyle name="Normal 3 36 6 7" xfId="14355" xr:uid="{00000000-0005-0000-0000-00004A610000}"/>
    <cellStyle name="Normal 3 36 6 7 2" xfId="31853" xr:uid="{00000000-0005-0000-0000-00004B610000}"/>
    <cellStyle name="Normal 3 36 6 8" xfId="14356" xr:uid="{00000000-0005-0000-0000-00004C610000}"/>
    <cellStyle name="Normal 3 36 6 8 2" xfId="31854" xr:uid="{00000000-0005-0000-0000-00004D610000}"/>
    <cellStyle name="Normal 3 36 6 9" xfId="14357" xr:uid="{00000000-0005-0000-0000-00004E610000}"/>
    <cellStyle name="Normal 3 36 6 9 2" xfId="31855" xr:uid="{00000000-0005-0000-0000-00004F610000}"/>
    <cellStyle name="Normal 3 36 7" xfId="14358" xr:uid="{00000000-0005-0000-0000-000050610000}"/>
    <cellStyle name="Normal 3 36 7 10" xfId="14359" xr:uid="{00000000-0005-0000-0000-000051610000}"/>
    <cellStyle name="Normal 3 36 7 10 2" xfId="31857" xr:uid="{00000000-0005-0000-0000-000052610000}"/>
    <cellStyle name="Normal 3 36 7 11" xfId="14360" xr:uid="{00000000-0005-0000-0000-000053610000}"/>
    <cellStyle name="Normal 3 36 7 11 2" xfId="31858" xr:uid="{00000000-0005-0000-0000-000054610000}"/>
    <cellStyle name="Normal 3 36 7 12" xfId="14361" xr:uid="{00000000-0005-0000-0000-000055610000}"/>
    <cellStyle name="Normal 3 36 7 12 2" xfId="31859" xr:uid="{00000000-0005-0000-0000-000056610000}"/>
    <cellStyle name="Normal 3 36 7 13" xfId="14362" xr:uid="{00000000-0005-0000-0000-000057610000}"/>
    <cellStyle name="Normal 3 36 7 13 2" xfId="31860" xr:uid="{00000000-0005-0000-0000-000058610000}"/>
    <cellStyle name="Normal 3 36 7 14" xfId="14363" xr:uid="{00000000-0005-0000-0000-000059610000}"/>
    <cellStyle name="Normal 3 36 7 14 2" xfId="31861" xr:uid="{00000000-0005-0000-0000-00005A610000}"/>
    <cellStyle name="Normal 3 36 7 15" xfId="31856" xr:uid="{00000000-0005-0000-0000-00005B610000}"/>
    <cellStyle name="Normal 3 36 7 2" xfId="14364" xr:uid="{00000000-0005-0000-0000-00005C610000}"/>
    <cellStyle name="Normal 3 36 7 2 2" xfId="31862" xr:uid="{00000000-0005-0000-0000-00005D610000}"/>
    <cellStyle name="Normal 3 36 7 3" xfId="14365" xr:uid="{00000000-0005-0000-0000-00005E610000}"/>
    <cellStyle name="Normal 3 36 7 3 2" xfId="31863" xr:uid="{00000000-0005-0000-0000-00005F610000}"/>
    <cellStyle name="Normal 3 36 7 4" xfId="14366" xr:uid="{00000000-0005-0000-0000-000060610000}"/>
    <cellStyle name="Normal 3 36 7 4 2" xfId="31864" xr:uid="{00000000-0005-0000-0000-000061610000}"/>
    <cellStyle name="Normal 3 36 7 5" xfId="14367" xr:uid="{00000000-0005-0000-0000-000062610000}"/>
    <cellStyle name="Normal 3 36 7 5 2" xfId="31865" xr:uid="{00000000-0005-0000-0000-000063610000}"/>
    <cellStyle name="Normal 3 36 7 6" xfId="14368" xr:uid="{00000000-0005-0000-0000-000064610000}"/>
    <cellStyle name="Normal 3 36 7 6 2" xfId="31866" xr:uid="{00000000-0005-0000-0000-000065610000}"/>
    <cellStyle name="Normal 3 36 7 7" xfId="14369" xr:uid="{00000000-0005-0000-0000-000066610000}"/>
    <cellStyle name="Normal 3 36 7 7 2" xfId="31867" xr:uid="{00000000-0005-0000-0000-000067610000}"/>
    <cellStyle name="Normal 3 36 7 8" xfId="14370" xr:uid="{00000000-0005-0000-0000-000068610000}"/>
    <cellStyle name="Normal 3 36 7 8 2" xfId="31868" xr:uid="{00000000-0005-0000-0000-000069610000}"/>
    <cellStyle name="Normal 3 36 7 9" xfId="14371" xr:uid="{00000000-0005-0000-0000-00006A610000}"/>
    <cellStyle name="Normal 3 36 7 9 2" xfId="31869" xr:uid="{00000000-0005-0000-0000-00006B610000}"/>
    <cellStyle name="Normal 3 36 8" xfId="14372" xr:uid="{00000000-0005-0000-0000-00006C610000}"/>
    <cellStyle name="Normal 3 36 8 10" xfId="14373" xr:uid="{00000000-0005-0000-0000-00006D610000}"/>
    <cellStyle name="Normal 3 36 8 10 2" xfId="31871" xr:uid="{00000000-0005-0000-0000-00006E610000}"/>
    <cellStyle name="Normal 3 36 8 11" xfId="14374" xr:uid="{00000000-0005-0000-0000-00006F610000}"/>
    <cellStyle name="Normal 3 36 8 11 2" xfId="31872" xr:uid="{00000000-0005-0000-0000-000070610000}"/>
    <cellStyle name="Normal 3 36 8 12" xfId="14375" xr:uid="{00000000-0005-0000-0000-000071610000}"/>
    <cellStyle name="Normal 3 36 8 12 2" xfId="31873" xr:uid="{00000000-0005-0000-0000-000072610000}"/>
    <cellStyle name="Normal 3 36 8 13" xfId="14376" xr:uid="{00000000-0005-0000-0000-000073610000}"/>
    <cellStyle name="Normal 3 36 8 13 2" xfId="31874" xr:uid="{00000000-0005-0000-0000-000074610000}"/>
    <cellStyle name="Normal 3 36 8 14" xfId="14377" xr:uid="{00000000-0005-0000-0000-000075610000}"/>
    <cellStyle name="Normal 3 36 8 14 2" xfId="31875" xr:uid="{00000000-0005-0000-0000-000076610000}"/>
    <cellStyle name="Normal 3 36 8 15" xfId="31870" xr:uid="{00000000-0005-0000-0000-000077610000}"/>
    <cellStyle name="Normal 3 36 8 2" xfId="14378" xr:uid="{00000000-0005-0000-0000-000078610000}"/>
    <cellStyle name="Normal 3 36 8 2 2" xfId="31876" xr:uid="{00000000-0005-0000-0000-000079610000}"/>
    <cellStyle name="Normal 3 36 8 3" xfId="14379" xr:uid="{00000000-0005-0000-0000-00007A610000}"/>
    <cellStyle name="Normal 3 36 8 3 2" xfId="31877" xr:uid="{00000000-0005-0000-0000-00007B610000}"/>
    <cellStyle name="Normal 3 36 8 4" xfId="14380" xr:uid="{00000000-0005-0000-0000-00007C610000}"/>
    <cellStyle name="Normal 3 36 8 4 2" xfId="31878" xr:uid="{00000000-0005-0000-0000-00007D610000}"/>
    <cellStyle name="Normal 3 36 8 5" xfId="14381" xr:uid="{00000000-0005-0000-0000-00007E610000}"/>
    <cellStyle name="Normal 3 36 8 5 2" xfId="31879" xr:uid="{00000000-0005-0000-0000-00007F610000}"/>
    <cellStyle name="Normal 3 36 8 6" xfId="14382" xr:uid="{00000000-0005-0000-0000-000080610000}"/>
    <cellStyle name="Normal 3 36 8 6 2" xfId="31880" xr:uid="{00000000-0005-0000-0000-000081610000}"/>
    <cellStyle name="Normal 3 36 8 7" xfId="14383" xr:uid="{00000000-0005-0000-0000-000082610000}"/>
    <cellStyle name="Normal 3 36 8 7 2" xfId="31881" xr:uid="{00000000-0005-0000-0000-000083610000}"/>
    <cellStyle name="Normal 3 36 8 8" xfId="14384" xr:uid="{00000000-0005-0000-0000-000084610000}"/>
    <cellStyle name="Normal 3 36 8 8 2" xfId="31882" xr:uid="{00000000-0005-0000-0000-000085610000}"/>
    <cellStyle name="Normal 3 36 8 9" xfId="14385" xr:uid="{00000000-0005-0000-0000-000086610000}"/>
    <cellStyle name="Normal 3 36 8 9 2" xfId="31883" xr:uid="{00000000-0005-0000-0000-000087610000}"/>
    <cellStyle name="Normal 3 36 9" xfId="14386" xr:uid="{00000000-0005-0000-0000-000088610000}"/>
    <cellStyle name="Normal 3 36 9 10" xfId="14387" xr:uid="{00000000-0005-0000-0000-000089610000}"/>
    <cellStyle name="Normal 3 36 9 10 2" xfId="31885" xr:uid="{00000000-0005-0000-0000-00008A610000}"/>
    <cellStyle name="Normal 3 36 9 11" xfId="14388" xr:uid="{00000000-0005-0000-0000-00008B610000}"/>
    <cellStyle name="Normal 3 36 9 11 2" xfId="31886" xr:uid="{00000000-0005-0000-0000-00008C610000}"/>
    <cellStyle name="Normal 3 36 9 12" xfId="14389" xr:uid="{00000000-0005-0000-0000-00008D610000}"/>
    <cellStyle name="Normal 3 36 9 12 2" xfId="31887" xr:uid="{00000000-0005-0000-0000-00008E610000}"/>
    <cellStyle name="Normal 3 36 9 13" xfId="14390" xr:uid="{00000000-0005-0000-0000-00008F610000}"/>
    <cellStyle name="Normal 3 36 9 13 2" xfId="31888" xr:uid="{00000000-0005-0000-0000-000090610000}"/>
    <cellStyle name="Normal 3 36 9 14" xfId="14391" xr:uid="{00000000-0005-0000-0000-000091610000}"/>
    <cellStyle name="Normal 3 36 9 14 2" xfId="31889" xr:uid="{00000000-0005-0000-0000-000092610000}"/>
    <cellStyle name="Normal 3 36 9 15" xfId="31884" xr:uid="{00000000-0005-0000-0000-000093610000}"/>
    <cellStyle name="Normal 3 36 9 2" xfId="14392" xr:uid="{00000000-0005-0000-0000-000094610000}"/>
    <cellStyle name="Normal 3 36 9 2 2" xfId="31890" xr:uid="{00000000-0005-0000-0000-000095610000}"/>
    <cellStyle name="Normal 3 36 9 3" xfId="14393" xr:uid="{00000000-0005-0000-0000-000096610000}"/>
    <cellStyle name="Normal 3 36 9 3 2" xfId="31891" xr:uid="{00000000-0005-0000-0000-000097610000}"/>
    <cellStyle name="Normal 3 36 9 4" xfId="14394" xr:uid="{00000000-0005-0000-0000-000098610000}"/>
    <cellStyle name="Normal 3 36 9 4 2" xfId="31892" xr:uid="{00000000-0005-0000-0000-000099610000}"/>
    <cellStyle name="Normal 3 36 9 5" xfId="14395" xr:uid="{00000000-0005-0000-0000-00009A610000}"/>
    <cellStyle name="Normal 3 36 9 5 2" xfId="31893" xr:uid="{00000000-0005-0000-0000-00009B610000}"/>
    <cellStyle name="Normal 3 36 9 6" xfId="14396" xr:uid="{00000000-0005-0000-0000-00009C610000}"/>
    <cellStyle name="Normal 3 36 9 6 2" xfId="31894" xr:uid="{00000000-0005-0000-0000-00009D610000}"/>
    <cellStyle name="Normal 3 36 9 7" xfId="14397" xr:uid="{00000000-0005-0000-0000-00009E610000}"/>
    <cellStyle name="Normal 3 36 9 7 2" xfId="31895" xr:uid="{00000000-0005-0000-0000-00009F610000}"/>
    <cellStyle name="Normal 3 36 9 8" xfId="14398" xr:uid="{00000000-0005-0000-0000-0000A0610000}"/>
    <cellStyle name="Normal 3 36 9 8 2" xfId="31896" xr:uid="{00000000-0005-0000-0000-0000A1610000}"/>
    <cellStyle name="Normal 3 36 9 9" xfId="14399" xr:uid="{00000000-0005-0000-0000-0000A2610000}"/>
    <cellStyle name="Normal 3 36 9 9 2" xfId="31897" xr:uid="{00000000-0005-0000-0000-0000A3610000}"/>
    <cellStyle name="Normal 3 37" xfId="14400" xr:uid="{00000000-0005-0000-0000-0000A4610000}"/>
    <cellStyle name="Normal 3 37 10" xfId="14401" xr:uid="{00000000-0005-0000-0000-0000A5610000}"/>
    <cellStyle name="Normal 3 37 10 10" xfId="14402" xr:uid="{00000000-0005-0000-0000-0000A6610000}"/>
    <cellStyle name="Normal 3 37 10 10 2" xfId="31900" xr:uid="{00000000-0005-0000-0000-0000A7610000}"/>
    <cellStyle name="Normal 3 37 10 11" xfId="14403" xr:uid="{00000000-0005-0000-0000-0000A8610000}"/>
    <cellStyle name="Normal 3 37 10 11 2" xfId="31901" xr:uid="{00000000-0005-0000-0000-0000A9610000}"/>
    <cellStyle name="Normal 3 37 10 12" xfId="14404" xr:uid="{00000000-0005-0000-0000-0000AA610000}"/>
    <cellStyle name="Normal 3 37 10 12 2" xfId="31902" xr:uid="{00000000-0005-0000-0000-0000AB610000}"/>
    <cellStyle name="Normal 3 37 10 13" xfId="14405" xr:uid="{00000000-0005-0000-0000-0000AC610000}"/>
    <cellStyle name="Normal 3 37 10 13 2" xfId="31903" xr:uid="{00000000-0005-0000-0000-0000AD610000}"/>
    <cellStyle name="Normal 3 37 10 14" xfId="14406" xr:uid="{00000000-0005-0000-0000-0000AE610000}"/>
    <cellStyle name="Normal 3 37 10 14 2" xfId="31904" xr:uid="{00000000-0005-0000-0000-0000AF610000}"/>
    <cellStyle name="Normal 3 37 10 15" xfId="31899" xr:uid="{00000000-0005-0000-0000-0000B0610000}"/>
    <cellStyle name="Normal 3 37 10 2" xfId="14407" xr:uid="{00000000-0005-0000-0000-0000B1610000}"/>
    <cellStyle name="Normal 3 37 10 2 2" xfId="31905" xr:uid="{00000000-0005-0000-0000-0000B2610000}"/>
    <cellStyle name="Normal 3 37 10 3" xfId="14408" xr:uid="{00000000-0005-0000-0000-0000B3610000}"/>
    <cellStyle name="Normal 3 37 10 3 2" xfId="31906" xr:uid="{00000000-0005-0000-0000-0000B4610000}"/>
    <cellStyle name="Normal 3 37 10 4" xfId="14409" xr:uid="{00000000-0005-0000-0000-0000B5610000}"/>
    <cellStyle name="Normal 3 37 10 4 2" xfId="31907" xr:uid="{00000000-0005-0000-0000-0000B6610000}"/>
    <cellStyle name="Normal 3 37 10 5" xfId="14410" xr:uid="{00000000-0005-0000-0000-0000B7610000}"/>
    <cellStyle name="Normal 3 37 10 5 2" xfId="31908" xr:uid="{00000000-0005-0000-0000-0000B8610000}"/>
    <cellStyle name="Normal 3 37 10 6" xfId="14411" xr:uid="{00000000-0005-0000-0000-0000B9610000}"/>
    <cellStyle name="Normal 3 37 10 6 2" xfId="31909" xr:uid="{00000000-0005-0000-0000-0000BA610000}"/>
    <cellStyle name="Normal 3 37 10 7" xfId="14412" xr:uid="{00000000-0005-0000-0000-0000BB610000}"/>
    <cellStyle name="Normal 3 37 10 7 2" xfId="31910" xr:uid="{00000000-0005-0000-0000-0000BC610000}"/>
    <cellStyle name="Normal 3 37 10 8" xfId="14413" xr:uid="{00000000-0005-0000-0000-0000BD610000}"/>
    <cellStyle name="Normal 3 37 10 8 2" xfId="31911" xr:uid="{00000000-0005-0000-0000-0000BE610000}"/>
    <cellStyle name="Normal 3 37 10 9" xfId="14414" xr:uid="{00000000-0005-0000-0000-0000BF610000}"/>
    <cellStyle name="Normal 3 37 10 9 2" xfId="31912" xr:uid="{00000000-0005-0000-0000-0000C0610000}"/>
    <cellStyle name="Normal 3 37 11" xfId="14415" xr:uid="{00000000-0005-0000-0000-0000C1610000}"/>
    <cellStyle name="Normal 3 37 11 2" xfId="31913" xr:uid="{00000000-0005-0000-0000-0000C2610000}"/>
    <cellStyle name="Normal 3 37 12" xfId="14416" xr:uid="{00000000-0005-0000-0000-0000C3610000}"/>
    <cellStyle name="Normal 3 37 12 2" xfId="31914" xr:uid="{00000000-0005-0000-0000-0000C4610000}"/>
    <cellStyle name="Normal 3 37 13" xfId="14417" xr:uid="{00000000-0005-0000-0000-0000C5610000}"/>
    <cellStyle name="Normal 3 37 13 2" xfId="31915" xr:uid="{00000000-0005-0000-0000-0000C6610000}"/>
    <cellStyle name="Normal 3 37 14" xfId="14418" xr:uid="{00000000-0005-0000-0000-0000C7610000}"/>
    <cellStyle name="Normal 3 37 14 2" xfId="31916" xr:uid="{00000000-0005-0000-0000-0000C8610000}"/>
    <cellStyle name="Normal 3 37 15" xfId="14419" xr:uid="{00000000-0005-0000-0000-0000C9610000}"/>
    <cellStyle name="Normal 3 37 15 2" xfId="31917" xr:uid="{00000000-0005-0000-0000-0000CA610000}"/>
    <cellStyle name="Normal 3 37 16" xfId="14420" xr:uid="{00000000-0005-0000-0000-0000CB610000}"/>
    <cellStyle name="Normal 3 37 16 2" xfId="31918" xr:uid="{00000000-0005-0000-0000-0000CC610000}"/>
    <cellStyle name="Normal 3 37 17" xfId="14421" xr:uid="{00000000-0005-0000-0000-0000CD610000}"/>
    <cellStyle name="Normal 3 37 17 2" xfId="31919" xr:uid="{00000000-0005-0000-0000-0000CE610000}"/>
    <cellStyle name="Normal 3 37 18" xfId="14422" xr:uid="{00000000-0005-0000-0000-0000CF610000}"/>
    <cellStyle name="Normal 3 37 18 2" xfId="31920" xr:uid="{00000000-0005-0000-0000-0000D0610000}"/>
    <cellStyle name="Normal 3 37 19" xfId="14423" xr:uid="{00000000-0005-0000-0000-0000D1610000}"/>
    <cellStyle name="Normal 3 37 19 2" xfId="31921" xr:uid="{00000000-0005-0000-0000-0000D2610000}"/>
    <cellStyle name="Normal 3 37 2" xfId="14424" xr:uid="{00000000-0005-0000-0000-0000D3610000}"/>
    <cellStyle name="Normal 3 37 2 10" xfId="14425" xr:uid="{00000000-0005-0000-0000-0000D4610000}"/>
    <cellStyle name="Normal 3 37 2 10 2" xfId="31923" xr:uid="{00000000-0005-0000-0000-0000D5610000}"/>
    <cellStyle name="Normal 3 37 2 11" xfId="14426" xr:uid="{00000000-0005-0000-0000-0000D6610000}"/>
    <cellStyle name="Normal 3 37 2 11 2" xfId="31924" xr:uid="{00000000-0005-0000-0000-0000D7610000}"/>
    <cellStyle name="Normal 3 37 2 12" xfId="14427" xr:uid="{00000000-0005-0000-0000-0000D8610000}"/>
    <cellStyle name="Normal 3 37 2 12 2" xfId="31925" xr:uid="{00000000-0005-0000-0000-0000D9610000}"/>
    <cellStyle name="Normal 3 37 2 13" xfId="14428" xr:uid="{00000000-0005-0000-0000-0000DA610000}"/>
    <cellStyle name="Normal 3 37 2 13 2" xfId="31926" xr:uid="{00000000-0005-0000-0000-0000DB610000}"/>
    <cellStyle name="Normal 3 37 2 14" xfId="14429" xr:uid="{00000000-0005-0000-0000-0000DC610000}"/>
    <cellStyle name="Normal 3 37 2 14 2" xfId="31927" xr:uid="{00000000-0005-0000-0000-0000DD610000}"/>
    <cellStyle name="Normal 3 37 2 15" xfId="14430" xr:uid="{00000000-0005-0000-0000-0000DE610000}"/>
    <cellStyle name="Normal 3 37 2 15 2" xfId="31928" xr:uid="{00000000-0005-0000-0000-0000DF610000}"/>
    <cellStyle name="Normal 3 37 2 16" xfId="31922" xr:uid="{00000000-0005-0000-0000-0000E0610000}"/>
    <cellStyle name="Normal 3 37 2 2" xfId="14431" xr:uid="{00000000-0005-0000-0000-0000E1610000}"/>
    <cellStyle name="Normal 3 37 2 2 10" xfId="14432" xr:uid="{00000000-0005-0000-0000-0000E2610000}"/>
    <cellStyle name="Normal 3 37 2 2 10 2" xfId="31930" xr:uid="{00000000-0005-0000-0000-0000E3610000}"/>
    <cellStyle name="Normal 3 37 2 2 11" xfId="14433" xr:uid="{00000000-0005-0000-0000-0000E4610000}"/>
    <cellStyle name="Normal 3 37 2 2 11 2" xfId="31931" xr:uid="{00000000-0005-0000-0000-0000E5610000}"/>
    <cellStyle name="Normal 3 37 2 2 12" xfId="14434" xr:uid="{00000000-0005-0000-0000-0000E6610000}"/>
    <cellStyle name="Normal 3 37 2 2 12 2" xfId="31932" xr:uid="{00000000-0005-0000-0000-0000E7610000}"/>
    <cellStyle name="Normal 3 37 2 2 13" xfId="14435" xr:uid="{00000000-0005-0000-0000-0000E8610000}"/>
    <cellStyle name="Normal 3 37 2 2 13 2" xfId="31933" xr:uid="{00000000-0005-0000-0000-0000E9610000}"/>
    <cellStyle name="Normal 3 37 2 2 14" xfId="14436" xr:uid="{00000000-0005-0000-0000-0000EA610000}"/>
    <cellStyle name="Normal 3 37 2 2 14 2" xfId="31934" xr:uid="{00000000-0005-0000-0000-0000EB610000}"/>
    <cellStyle name="Normal 3 37 2 2 15" xfId="31929" xr:uid="{00000000-0005-0000-0000-0000EC610000}"/>
    <cellStyle name="Normal 3 37 2 2 2" xfId="14437" xr:uid="{00000000-0005-0000-0000-0000ED610000}"/>
    <cellStyle name="Normal 3 37 2 2 2 2" xfId="31935" xr:uid="{00000000-0005-0000-0000-0000EE610000}"/>
    <cellStyle name="Normal 3 37 2 2 3" xfId="14438" xr:uid="{00000000-0005-0000-0000-0000EF610000}"/>
    <cellStyle name="Normal 3 37 2 2 3 2" xfId="31936" xr:uid="{00000000-0005-0000-0000-0000F0610000}"/>
    <cellStyle name="Normal 3 37 2 2 4" xfId="14439" xr:uid="{00000000-0005-0000-0000-0000F1610000}"/>
    <cellStyle name="Normal 3 37 2 2 4 2" xfId="31937" xr:uid="{00000000-0005-0000-0000-0000F2610000}"/>
    <cellStyle name="Normal 3 37 2 2 5" xfId="14440" xr:uid="{00000000-0005-0000-0000-0000F3610000}"/>
    <cellStyle name="Normal 3 37 2 2 5 2" xfId="31938" xr:uid="{00000000-0005-0000-0000-0000F4610000}"/>
    <cellStyle name="Normal 3 37 2 2 6" xfId="14441" xr:uid="{00000000-0005-0000-0000-0000F5610000}"/>
    <cellStyle name="Normal 3 37 2 2 6 2" xfId="31939" xr:uid="{00000000-0005-0000-0000-0000F6610000}"/>
    <cellStyle name="Normal 3 37 2 2 7" xfId="14442" xr:uid="{00000000-0005-0000-0000-0000F7610000}"/>
    <cellStyle name="Normal 3 37 2 2 7 2" xfId="31940" xr:uid="{00000000-0005-0000-0000-0000F8610000}"/>
    <cellStyle name="Normal 3 37 2 2 8" xfId="14443" xr:uid="{00000000-0005-0000-0000-0000F9610000}"/>
    <cellStyle name="Normal 3 37 2 2 8 2" xfId="31941" xr:uid="{00000000-0005-0000-0000-0000FA610000}"/>
    <cellStyle name="Normal 3 37 2 2 9" xfId="14444" xr:uid="{00000000-0005-0000-0000-0000FB610000}"/>
    <cellStyle name="Normal 3 37 2 2 9 2" xfId="31942" xr:uid="{00000000-0005-0000-0000-0000FC610000}"/>
    <cellStyle name="Normal 3 37 2 3" xfId="14445" xr:uid="{00000000-0005-0000-0000-0000FD610000}"/>
    <cellStyle name="Normal 3 37 2 3 2" xfId="31943" xr:uid="{00000000-0005-0000-0000-0000FE610000}"/>
    <cellStyle name="Normal 3 37 2 4" xfId="14446" xr:uid="{00000000-0005-0000-0000-0000FF610000}"/>
    <cellStyle name="Normal 3 37 2 4 2" xfId="31944" xr:uid="{00000000-0005-0000-0000-000000620000}"/>
    <cellStyle name="Normal 3 37 2 5" xfId="14447" xr:uid="{00000000-0005-0000-0000-000001620000}"/>
    <cellStyle name="Normal 3 37 2 5 2" xfId="31945" xr:uid="{00000000-0005-0000-0000-000002620000}"/>
    <cellStyle name="Normal 3 37 2 6" xfId="14448" xr:uid="{00000000-0005-0000-0000-000003620000}"/>
    <cellStyle name="Normal 3 37 2 6 2" xfId="31946" xr:uid="{00000000-0005-0000-0000-000004620000}"/>
    <cellStyle name="Normal 3 37 2 7" xfId="14449" xr:uid="{00000000-0005-0000-0000-000005620000}"/>
    <cellStyle name="Normal 3 37 2 7 2" xfId="31947" xr:uid="{00000000-0005-0000-0000-000006620000}"/>
    <cellStyle name="Normal 3 37 2 8" xfId="14450" xr:uid="{00000000-0005-0000-0000-000007620000}"/>
    <cellStyle name="Normal 3 37 2 8 2" xfId="31948" xr:uid="{00000000-0005-0000-0000-000008620000}"/>
    <cellStyle name="Normal 3 37 2 9" xfId="14451" xr:uid="{00000000-0005-0000-0000-000009620000}"/>
    <cellStyle name="Normal 3 37 2 9 2" xfId="31949" xr:uid="{00000000-0005-0000-0000-00000A620000}"/>
    <cellStyle name="Normal 3 37 20" xfId="14452" xr:uid="{00000000-0005-0000-0000-00000B620000}"/>
    <cellStyle name="Normal 3 37 20 2" xfId="31950" xr:uid="{00000000-0005-0000-0000-00000C620000}"/>
    <cellStyle name="Normal 3 37 21" xfId="14453" xr:uid="{00000000-0005-0000-0000-00000D620000}"/>
    <cellStyle name="Normal 3 37 21 2" xfId="31951" xr:uid="{00000000-0005-0000-0000-00000E620000}"/>
    <cellStyle name="Normal 3 37 22" xfId="14454" xr:uid="{00000000-0005-0000-0000-00000F620000}"/>
    <cellStyle name="Normal 3 37 22 2" xfId="31952" xr:uid="{00000000-0005-0000-0000-000010620000}"/>
    <cellStyle name="Normal 3 37 23" xfId="14455" xr:uid="{00000000-0005-0000-0000-000011620000}"/>
    <cellStyle name="Normal 3 37 23 2" xfId="31953" xr:uid="{00000000-0005-0000-0000-000012620000}"/>
    <cellStyle name="Normal 3 37 24" xfId="31898" xr:uid="{00000000-0005-0000-0000-000013620000}"/>
    <cellStyle name="Normal 3 37 3" xfId="14456" xr:uid="{00000000-0005-0000-0000-000014620000}"/>
    <cellStyle name="Normal 3 37 3 10" xfId="14457" xr:uid="{00000000-0005-0000-0000-000015620000}"/>
    <cellStyle name="Normal 3 37 3 10 2" xfId="31955" xr:uid="{00000000-0005-0000-0000-000016620000}"/>
    <cellStyle name="Normal 3 37 3 11" xfId="14458" xr:uid="{00000000-0005-0000-0000-000017620000}"/>
    <cellStyle name="Normal 3 37 3 11 2" xfId="31956" xr:uid="{00000000-0005-0000-0000-000018620000}"/>
    <cellStyle name="Normal 3 37 3 12" xfId="14459" xr:uid="{00000000-0005-0000-0000-000019620000}"/>
    <cellStyle name="Normal 3 37 3 12 2" xfId="31957" xr:uid="{00000000-0005-0000-0000-00001A620000}"/>
    <cellStyle name="Normal 3 37 3 13" xfId="14460" xr:uid="{00000000-0005-0000-0000-00001B620000}"/>
    <cellStyle name="Normal 3 37 3 13 2" xfId="31958" xr:uid="{00000000-0005-0000-0000-00001C620000}"/>
    <cellStyle name="Normal 3 37 3 14" xfId="14461" xr:uid="{00000000-0005-0000-0000-00001D620000}"/>
    <cellStyle name="Normal 3 37 3 14 2" xfId="31959" xr:uid="{00000000-0005-0000-0000-00001E620000}"/>
    <cellStyle name="Normal 3 37 3 15" xfId="14462" xr:uid="{00000000-0005-0000-0000-00001F620000}"/>
    <cellStyle name="Normal 3 37 3 15 2" xfId="31960" xr:uid="{00000000-0005-0000-0000-000020620000}"/>
    <cellStyle name="Normal 3 37 3 16" xfId="31954" xr:uid="{00000000-0005-0000-0000-000021620000}"/>
    <cellStyle name="Normal 3 37 3 2" xfId="14463" xr:uid="{00000000-0005-0000-0000-000022620000}"/>
    <cellStyle name="Normal 3 37 3 2 10" xfId="14464" xr:uid="{00000000-0005-0000-0000-000023620000}"/>
    <cellStyle name="Normal 3 37 3 2 10 2" xfId="31962" xr:uid="{00000000-0005-0000-0000-000024620000}"/>
    <cellStyle name="Normal 3 37 3 2 11" xfId="14465" xr:uid="{00000000-0005-0000-0000-000025620000}"/>
    <cellStyle name="Normal 3 37 3 2 11 2" xfId="31963" xr:uid="{00000000-0005-0000-0000-000026620000}"/>
    <cellStyle name="Normal 3 37 3 2 12" xfId="14466" xr:uid="{00000000-0005-0000-0000-000027620000}"/>
    <cellStyle name="Normal 3 37 3 2 12 2" xfId="31964" xr:uid="{00000000-0005-0000-0000-000028620000}"/>
    <cellStyle name="Normal 3 37 3 2 13" xfId="14467" xr:uid="{00000000-0005-0000-0000-000029620000}"/>
    <cellStyle name="Normal 3 37 3 2 13 2" xfId="31965" xr:uid="{00000000-0005-0000-0000-00002A620000}"/>
    <cellStyle name="Normal 3 37 3 2 14" xfId="14468" xr:uid="{00000000-0005-0000-0000-00002B620000}"/>
    <cellStyle name="Normal 3 37 3 2 14 2" xfId="31966" xr:uid="{00000000-0005-0000-0000-00002C620000}"/>
    <cellStyle name="Normal 3 37 3 2 15" xfId="31961" xr:uid="{00000000-0005-0000-0000-00002D620000}"/>
    <cellStyle name="Normal 3 37 3 2 2" xfId="14469" xr:uid="{00000000-0005-0000-0000-00002E620000}"/>
    <cellStyle name="Normal 3 37 3 2 2 2" xfId="31967" xr:uid="{00000000-0005-0000-0000-00002F620000}"/>
    <cellStyle name="Normal 3 37 3 2 3" xfId="14470" xr:uid="{00000000-0005-0000-0000-000030620000}"/>
    <cellStyle name="Normal 3 37 3 2 3 2" xfId="31968" xr:uid="{00000000-0005-0000-0000-000031620000}"/>
    <cellStyle name="Normal 3 37 3 2 4" xfId="14471" xr:uid="{00000000-0005-0000-0000-000032620000}"/>
    <cellStyle name="Normal 3 37 3 2 4 2" xfId="31969" xr:uid="{00000000-0005-0000-0000-000033620000}"/>
    <cellStyle name="Normal 3 37 3 2 5" xfId="14472" xr:uid="{00000000-0005-0000-0000-000034620000}"/>
    <cellStyle name="Normal 3 37 3 2 5 2" xfId="31970" xr:uid="{00000000-0005-0000-0000-000035620000}"/>
    <cellStyle name="Normal 3 37 3 2 6" xfId="14473" xr:uid="{00000000-0005-0000-0000-000036620000}"/>
    <cellStyle name="Normal 3 37 3 2 6 2" xfId="31971" xr:uid="{00000000-0005-0000-0000-000037620000}"/>
    <cellStyle name="Normal 3 37 3 2 7" xfId="14474" xr:uid="{00000000-0005-0000-0000-000038620000}"/>
    <cellStyle name="Normal 3 37 3 2 7 2" xfId="31972" xr:uid="{00000000-0005-0000-0000-000039620000}"/>
    <cellStyle name="Normal 3 37 3 2 8" xfId="14475" xr:uid="{00000000-0005-0000-0000-00003A620000}"/>
    <cellStyle name="Normal 3 37 3 2 8 2" xfId="31973" xr:uid="{00000000-0005-0000-0000-00003B620000}"/>
    <cellStyle name="Normal 3 37 3 2 9" xfId="14476" xr:uid="{00000000-0005-0000-0000-00003C620000}"/>
    <cellStyle name="Normal 3 37 3 2 9 2" xfId="31974" xr:uid="{00000000-0005-0000-0000-00003D620000}"/>
    <cellStyle name="Normal 3 37 3 3" xfId="14477" xr:uid="{00000000-0005-0000-0000-00003E620000}"/>
    <cellStyle name="Normal 3 37 3 3 2" xfId="31975" xr:uid="{00000000-0005-0000-0000-00003F620000}"/>
    <cellStyle name="Normal 3 37 3 4" xfId="14478" xr:uid="{00000000-0005-0000-0000-000040620000}"/>
    <cellStyle name="Normal 3 37 3 4 2" xfId="31976" xr:uid="{00000000-0005-0000-0000-000041620000}"/>
    <cellStyle name="Normal 3 37 3 5" xfId="14479" xr:uid="{00000000-0005-0000-0000-000042620000}"/>
    <cellStyle name="Normal 3 37 3 5 2" xfId="31977" xr:uid="{00000000-0005-0000-0000-000043620000}"/>
    <cellStyle name="Normal 3 37 3 6" xfId="14480" xr:uid="{00000000-0005-0000-0000-000044620000}"/>
    <cellStyle name="Normal 3 37 3 6 2" xfId="31978" xr:uid="{00000000-0005-0000-0000-000045620000}"/>
    <cellStyle name="Normal 3 37 3 7" xfId="14481" xr:uid="{00000000-0005-0000-0000-000046620000}"/>
    <cellStyle name="Normal 3 37 3 7 2" xfId="31979" xr:uid="{00000000-0005-0000-0000-000047620000}"/>
    <cellStyle name="Normal 3 37 3 8" xfId="14482" xr:uid="{00000000-0005-0000-0000-000048620000}"/>
    <cellStyle name="Normal 3 37 3 8 2" xfId="31980" xr:uid="{00000000-0005-0000-0000-000049620000}"/>
    <cellStyle name="Normal 3 37 3 9" xfId="14483" xr:uid="{00000000-0005-0000-0000-00004A620000}"/>
    <cellStyle name="Normal 3 37 3 9 2" xfId="31981" xr:uid="{00000000-0005-0000-0000-00004B620000}"/>
    <cellStyle name="Normal 3 37 4" xfId="14484" xr:uid="{00000000-0005-0000-0000-00004C620000}"/>
    <cellStyle name="Normal 3 37 4 10" xfId="14485" xr:uid="{00000000-0005-0000-0000-00004D620000}"/>
    <cellStyle name="Normal 3 37 4 10 2" xfId="31983" xr:uid="{00000000-0005-0000-0000-00004E620000}"/>
    <cellStyle name="Normal 3 37 4 11" xfId="14486" xr:uid="{00000000-0005-0000-0000-00004F620000}"/>
    <cellStyle name="Normal 3 37 4 11 2" xfId="31984" xr:uid="{00000000-0005-0000-0000-000050620000}"/>
    <cellStyle name="Normal 3 37 4 12" xfId="14487" xr:uid="{00000000-0005-0000-0000-000051620000}"/>
    <cellStyle name="Normal 3 37 4 12 2" xfId="31985" xr:uid="{00000000-0005-0000-0000-000052620000}"/>
    <cellStyle name="Normal 3 37 4 13" xfId="14488" xr:uid="{00000000-0005-0000-0000-000053620000}"/>
    <cellStyle name="Normal 3 37 4 13 2" xfId="31986" xr:uid="{00000000-0005-0000-0000-000054620000}"/>
    <cellStyle name="Normal 3 37 4 14" xfId="14489" xr:uid="{00000000-0005-0000-0000-000055620000}"/>
    <cellStyle name="Normal 3 37 4 14 2" xfId="31987" xr:uid="{00000000-0005-0000-0000-000056620000}"/>
    <cellStyle name="Normal 3 37 4 15" xfId="14490" xr:uid="{00000000-0005-0000-0000-000057620000}"/>
    <cellStyle name="Normal 3 37 4 15 2" xfId="31988" xr:uid="{00000000-0005-0000-0000-000058620000}"/>
    <cellStyle name="Normal 3 37 4 16" xfId="31982" xr:uid="{00000000-0005-0000-0000-000059620000}"/>
    <cellStyle name="Normal 3 37 4 2" xfId="14491" xr:uid="{00000000-0005-0000-0000-00005A620000}"/>
    <cellStyle name="Normal 3 37 4 2 10" xfId="14492" xr:uid="{00000000-0005-0000-0000-00005B620000}"/>
    <cellStyle name="Normal 3 37 4 2 10 2" xfId="31990" xr:uid="{00000000-0005-0000-0000-00005C620000}"/>
    <cellStyle name="Normal 3 37 4 2 11" xfId="14493" xr:uid="{00000000-0005-0000-0000-00005D620000}"/>
    <cellStyle name="Normal 3 37 4 2 11 2" xfId="31991" xr:uid="{00000000-0005-0000-0000-00005E620000}"/>
    <cellStyle name="Normal 3 37 4 2 12" xfId="14494" xr:uid="{00000000-0005-0000-0000-00005F620000}"/>
    <cellStyle name="Normal 3 37 4 2 12 2" xfId="31992" xr:uid="{00000000-0005-0000-0000-000060620000}"/>
    <cellStyle name="Normal 3 37 4 2 13" xfId="14495" xr:uid="{00000000-0005-0000-0000-000061620000}"/>
    <cellStyle name="Normal 3 37 4 2 13 2" xfId="31993" xr:uid="{00000000-0005-0000-0000-000062620000}"/>
    <cellStyle name="Normal 3 37 4 2 14" xfId="14496" xr:uid="{00000000-0005-0000-0000-000063620000}"/>
    <cellStyle name="Normal 3 37 4 2 14 2" xfId="31994" xr:uid="{00000000-0005-0000-0000-000064620000}"/>
    <cellStyle name="Normal 3 37 4 2 15" xfId="31989" xr:uid="{00000000-0005-0000-0000-000065620000}"/>
    <cellStyle name="Normal 3 37 4 2 2" xfId="14497" xr:uid="{00000000-0005-0000-0000-000066620000}"/>
    <cellStyle name="Normal 3 37 4 2 2 2" xfId="31995" xr:uid="{00000000-0005-0000-0000-000067620000}"/>
    <cellStyle name="Normal 3 37 4 2 3" xfId="14498" xr:uid="{00000000-0005-0000-0000-000068620000}"/>
    <cellStyle name="Normal 3 37 4 2 3 2" xfId="31996" xr:uid="{00000000-0005-0000-0000-000069620000}"/>
    <cellStyle name="Normal 3 37 4 2 4" xfId="14499" xr:uid="{00000000-0005-0000-0000-00006A620000}"/>
    <cellStyle name="Normal 3 37 4 2 4 2" xfId="31997" xr:uid="{00000000-0005-0000-0000-00006B620000}"/>
    <cellStyle name="Normal 3 37 4 2 5" xfId="14500" xr:uid="{00000000-0005-0000-0000-00006C620000}"/>
    <cellStyle name="Normal 3 37 4 2 5 2" xfId="31998" xr:uid="{00000000-0005-0000-0000-00006D620000}"/>
    <cellStyle name="Normal 3 37 4 2 6" xfId="14501" xr:uid="{00000000-0005-0000-0000-00006E620000}"/>
    <cellStyle name="Normal 3 37 4 2 6 2" xfId="31999" xr:uid="{00000000-0005-0000-0000-00006F620000}"/>
    <cellStyle name="Normal 3 37 4 2 7" xfId="14502" xr:uid="{00000000-0005-0000-0000-000070620000}"/>
    <cellStyle name="Normal 3 37 4 2 7 2" xfId="32000" xr:uid="{00000000-0005-0000-0000-000071620000}"/>
    <cellStyle name="Normal 3 37 4 2 8" xfId="14503" xr:uid="{00000000-0005-0000-0000-000072620000}"/>
    <cellStyle name="Normal 3 37 4 2 8 2" xfId="32001" xr:uid="{00000000-0005-0000-0000-000073620000}"/>
    <cellStyle name="Normal 3 37 4 2 9" xfId="14504" xr:uid="{00000000-0005-0000-0000-000074620000}"/>
    <cellStyle name="Normal 3 37 4 2 9 2" xfId="32002" xr:uid="{00000000-0005-0000-0000-000075620000}"/>
    <cellStyle name="Normal 3 37 4 3" xfId="14505" xr:uid="{00000000-0005-0000-0000-000076620000}"/>
    <cellStyle name="Normal 3 37 4 3 2" xfId="32003" xr:uid="{00000000-0005-0000-0000-000077620000}"/>
    <cellStyle name="Normal 3 37 4 4" xfId="14506" xr:uid="{00000000-0005-0000-0000-000078620000}"/>
    <cellStyle name="Normal 3 37 4 4 2" xfId="32004" xr:uid="{00000000-0005-0000-0000-000079620000}"/>
    <cellStyle name="Normal 3 37 4 5" xfId="14507" xr:uid="{00000000-0005-0000-0000-00007A620000}"/>
    <cellStyle name="Normal 3 37 4 5 2" xfId="32005" xr:uid="{00000000-0005-0000-0000-00007B620000}"/>
    <cellStyle name="Normal 3 37 4 6" xfId="14508" xr:uid="{00000000-0005-0000-0000-00007C620000}"/>
    <cellStyle name="Normal 3 37 4 6 2" xfId="32006" xr:uid="{00000000-0005-0000-0000-00007D620000}"/>
    <cellStyle name="Normal 3 37 4 7" xfId="14509" xr:uid="{00000000-0005-0000-0000-00007E620000}"/>
    <cellStyle name="Normal 3 37 4 7 2" xfId="32007" xr:uid="{00000000-0005-0000-0000-00007F620000}"/>
    <cellStyle name="Normal 3 37 4 8" xfId="14510" xr:uid="{00000000-0005-0000-0000-000080620000}"/>
    <cellStyle name="Normal 3 37 4 8 2" xfId="32008" xr:uid="{00000000-0005-0000-0000-000081620000}"/>
    <cellStyle name="Normal 3 37 4 9" xfId="14511" xr:uid="{00000000-0005-0000-0000-000082620000}"/>
    <cellStyle name="Normal 3 37 4 9 2" xfId="32009" xr:uid="{00000000-0005-0000-0000-000083620000}"/>
    <cellStyle name="Normal 3 37 5" xfId="14512" xr:uid="{00000000-0005-0000-0000-000084620000}"/>
    <cellStyle name="Normal 3 37 5 10" xfId="14513" xr:uid="{00000000-0005-0000-0000-000085620000}"/>
    <cellStyle name="Normal 3 37 5 10 2" xfId="32011" xr:uid="{00000000-0005-0000-0000-000086620000}"/>
    <cellStyle name="Normal 3 37 5 11" xfId="14514" xr:uid="{00000000-0005-0000-0000-000087620000}"/>
    <cellStyle name="Normal 3 37 5 11 2" xfId="32012" xr:uid="{00000000-0005-0000-0000-000088620000}"/>
    <cellStyle name="Normal 3 37 5 12" xfId="14515" xr:uid="{00000000-0005-0000-0000-000089620000}"/>
    <cellStyle name="Normal 3 37 5 12 2" xfId="32013" xr:uid="{00000000-0005-0000-0000-00008A620000}"/>
    <cellStyle name="Normal 3 37 5 13" xfId="14516" xr:uid="{00000000-0005-0000-0000-00008B620000}"/>
    <cellStyle name="Normal 3 37 5 13 2" xfId="32014" xr:uid="{00000000-0005-0000-0000-00008C620000}"/>
    <cellStyle name="Normal 3 37 5 14" xfId="14517" xr:uid="{00000000-0005-0000-0000-00008D620000}"/>
    <cellStyle name="Normal 3 37 5 14 2" xfId="32015" xr:uid="{00000000-0005-0000-0000-00008E620000}"/>
    <cellStyle name="Normal 3 37 5 15" xfId="32010" xr:uid="{00000000-0005-0000-0000-00008F620000}"/>
    <cellStyle name="Normal 3 37 5 2" xfId="14518" xr:uid="{00000000-0005-0000-0000-000090620000}"/>
    <cellStyle name="Normal 3 37 5 2 2" xfId="32016" xr:uid="{00000000-0005-0000-0000-000091620000}"/>
    <cellStyle name="Normal 3 37 5 3" xfId="14519" xr:uid="{00000000-0005-0000-0000-000092620000}"/>
    <cellStyle name="Normal 3 37 5 3 2" xfId="32017" xr:uid="{00000000-0005-0000-0000-000093620000}"/>
    <cellStyle name="Normal 3 37 5 4" xfId="14520" xr:uid="{00000000-0005-0000-0000-000094620000}"/>
    <cellStyle name="Normal 3 37 5 4 2" xfId="32018" xr:uid="{00000000-0005-0000-0000-000095620000}"/>
    <cellStyle name="Normal 3 37 5 5" xfId="14521" xr:uid="{00000000-0005-0000-0000-000096620000}"/>
    <cellStyle name="Normal 3 37 5 5 2" xfId="32019" xr:uid="{00000000-0005-0000-0000-000097620000}"/>
    <cellStyle name="Normal 3 37 5 6" xfId="14522" xr:uid="{00000000-0005-0000-0000-000098620000}"/>
    <cellStyle name="Normal 3 37 5 6 2" xfId="32020" xr:uid="{00000000-0005-0000-0000-000099620000}"/>
    <cellStyle name="Normal 3 37 5 7" xfId="14523" xr:uid="{00000000-0005-0000-0000-00009A620000}"/>
    <cellStyle name="Normal 3 37 5 7 2" xfId="32021" xr:uid="{00000000-0005-0000-0000-00009B620000}"/>
    <cellStyle name="Normal 3 37 5 8" xfId="14524" xr:uid="{00000000-0005-0000-0000-00009C620000}"/>
    <cellStyle name="Normal 3 37 5 8 2" xfId="32022" xr:uid="{00000000-0005-0000-0000-00009D620000}"/>
    <cellStyle name="Normal 3 37 5 9" xfId="14525" xr:uid="{00000000-0005-0000-0000-00009E620000}"/>
    <cellStyle name="Normal 3 37 5 9 2" xfId="32023" xr:uid="{00000000-0005-0000-0000-00009F620000}"/>
    <cellStyle name="Normal 3 37 6" xfId="14526" xr:uid="{00000000-0005-0000-0000-0000A0620000}"/>
    <cellStyle name="Normal 3 37 6 10" xfId="14527" xr:uid="{00000000-0005-0000-0000-0000A1620000}"/>
    <cellStyle name="Normal 3 37 6 10 2" xfId="32025" xr:uid="{00000000-0005-0000-0000-0000A2620000}"/>
    <cellStyle name="Normal 3 37 6 11" xfId="14528" xr:uid="{00000000-0005-0000-0000-0000A3620000}"/>
    <cellStyle name="Normal 3 37 6 11 2" xfId="32026" xr:uid="{00000000-0005-0000-0000-0000A4620000}"/>
    <cellStyle name="Normal 3 37 6 12" xfId="14529" xr:uid="{00000000-0005-0000-0000-0000A5620000}"/>
    <cellStyle name="Normal 3 37 6 12 2" xfId="32027" xr:uid="{00000000-0005-0000-0000-0000A6620000}"/>
    <cellStyle name="Normal 3 37 6 13" xfId="14530" xr:uid="{00000000-0005-0000-0000-0000A7620000}"/>
    <cellStyle name="Normal 3 37 6 13 2" xfId="32028" xr:uid="{00000000-0005-0000-0000-0000A8620000}"/>
    <cellStyle name="Normal 3 37 6 14" xfId="14531" xr:uid="{00000000-0005-0000-0000-0000A9620000}"/>
    <cellStyle name="Normal 3 37 6 14 2" xfId="32029" xr:uid="{00000000-0005-0000-0000-0000AA620000}"/>
    <cellStyle name="Normal 3 37 6 15" xfId="32024" xr:uid="{00000000-0005-0000-0000-0000AB620000}"/>
    <cellStyle name="Normal 3 37 6 2" xfId="14532" xr:uid="{00000000-0005-0000-0000-0000AC620000}"/>
    <cellStyle name="Normal 3 37 6 2 2" xfId="32030" xr:uid="{00000000-0005-0000-0000-0000AD620000}"/>
    <cellStyle name="Normal 3 37 6 3" xfId="14533" xr:uid="{00000000-0005-0000-0000-0000AE620000}"/>
    <cellStyle name="Normal 3 37 6 3 2" xfId="32031" xr:uid="{00000000-0005-0000-0000-0000AF620000}"/>
    <cellStyle name="Normal 3 37 6 4" xfId="14534" xr:uid="{00000000-0005-0000-0000-0000B0620000}"/>
    <cellStyle name="Normal 3 37 6 4 2" xfId="32032" xr:uid="{00000000-0005-0000-0000-0000B1620000}"/>
    <cellStyle name="Normal 3 37 6 5" xfId="14535" xr:uid="{00000000-0005-0000-0000-0000B2620000}"/>
    <cellStyle name="Normal 3 37 6 5 2" xfId="32033" xr:uid="{00000000-0005-0000-0000-0000B3620000}"/>
    <cellStyle name="Normal 3 37 6 6" xfId="14536" xr:uid="{00000000-0005-0000-0000-0000B4620000}"/>
    <cellStyle name="Normal 3 37 6 6 2" xfId="32034" xr:uid="{00000000-0005-0000-0000-0000B5620000}"/>
    <cellStyle name="Normal 3 37 6 7" xfId="14537" xr:uid="{00000000-0005-0000-0000-0000B6620000}"/>
    <cellStyle name="Normal 3 37 6 7 2" xfId="32035" xr:uid="{00000000-0005-0000-0000-0000B7620000}"/>
    <cellStyle name="Normal 3 37 6 8" xfId="14538" xr:uid="{00000000-0005-0000-0000-0000B8620000}"/>
    <cellStyle name="Normal 3 37 6 8 2" xfId="32036" xr:uid="{00000000-0005-0000-0000-0000B9620000}"/>
    <cellStyle name="Normal 3 37 6 9" xfId="14539" xr:uid="{00000000-0005-0000-0000-0000BA620000}"/>
    <cellStyle name="Normal 3 37 6 9 2" xfId="32037" xr:uid="{00000000-0005-0000-0000-0000BB620000}"/>
    <cellStyle name="Normal 3 37 7" xfId="14540" xr:uid="{00000000-0005-0000-0000-0000BC620000}"/>
    <cellStyle name="Normal 3 37 7 10" xfId="14541" xr:uid="{00000000-0005-0000-0000-0000BD620000}"/>
    <cellStyle name="Normal 3 37 7 10 2" xfId="32039" xr:uid="{00000000-0005-0000-0000-0000BE620000}"/>
    <cellStyle name="Normal 3 37 7 11" xfId="14542" xr:uid="{00000000-0005-0000-0000-0000BF620000}"/>
    <cellStyle name="Normal 3 37 7 11 2" xfId="32040" xr:uid="{00000000-0005-0000-0000-0000C0620000}"/>
    <cellStyle name="Normal 3 37 7 12" xfId="14543" xr:uid="{00000000-0005-0000-0000-0000C1620000}"/>
    <cellStyle name="Normal 3 37 7 12 2" xfId="32041" xr:uid="{00000000-0005-0000-0000-0000C2620000}"/>
    <cellStyle name="Normal 3 37 7 13" xfId="14544" xr:uid="{00000000-0005-0000-0000-0000C3620000}"/>
    <cellStyle name="Normal 3 37 7 13 2" xfId="32042" xr:uid="{00000000-0005-0000-0000-0000C4620000}"/>
    <cellStyle name="Normal 3 37 7 14" xfId="14545" xr:uid="{00000000-0005-0000-0000-0000C5620000}"/>
    <cellStyle name="Normal 3 37 7 14 2" xfId="32043" xr:uid="{00000000-0005-0000-0000-0000C6620000}"/>
    <cellStyle name="Normal 3 37 7 15" xfId="32038" xr:uid="{00000000-0005-0000-0000-0000C7620000}"/>
    <cellStyle name="Normal 3 37 7 2" xfId="14546" xr:uid="{00000000-0005-0000-0000-0000C8620000}"/>
    <cellStyle name="Normal 3 37 7 2 2" xfId="32044" xr:uid="{00000000-0005-0000-0000-0000C9620000}"/>
    <cellStyle name="Normal 3 37 7 3" xfId="14547" xr:uid="{00000000-0005-0000-0000-0000CA620000}"/>
    <cellStyle name="Normal 3 37 7 3 2" xfId="32045" xr:uid="{00000000-0005-0000-0000-0000CB620000}"/>
    <cellStyle name="Normal 3 37 7 4" xfId="14548" xr:uid="{00000000-0005-0000-0000-0000CC620000}"/>
    <cellStyle name="Normal 3 37 7 4 2" xfId="32046" xr:uid="{00000000-0005-0000-0000-0000CD620000}"/>
    <cellStyle name="Normal 3 37 7 5" xfId="14549" xr:uid="{00000000-0005-0000-0000-0000CE620000}"/>
    <cellStyle name="Normal 3 37 7 5 2" xfId="32047" xr:uid="{00000000-0005-0000-0000-0000CF620000}"/>
    <cellStyle name="Normal 3 37 7 6" xfId="14550" xr:uid="{00000000-0005-0000-0000-0000D0620000}"/>
    <cellStyle name="Normal 3 37 7 6 2" xfId="32048" xr:uid="{00000000-0005-0000-0000-0000D1620000}"/>
    <cellStyle name="Normal 3 37 7 7" xfId="14551" xr:uid="{00000000-0005-0000-0000-0000D2620000}"/>
    <cellStyle name="Normal 3 37 7 7 2" xfId="32049" xr:uid="{00000000-0005-0000-0000-0000D3620000}"/>
    <cellStyle name="Normal 3 37 7 8" xfId="14552" xr:uid="{00000000-0005-0000-0000-0000D4620000}"/>
    <cellStyle name="Normal 3 37 7 8 2" xfId="32050" xr:uid="{00000000-0005-0000-0000-0000D5620000}"/>
    <cellStyle name="Normal 3 37 7 9" xfId="14553" xr:uid="{00000000-0005-0000-0000-0000D6620000}"/>
    <cellStyle name="Normal 3 37 7 9 2" xfId="32051" xr:uid="{00000000-0005-0000-0000-0000D7620000}"/>
    <cellStyle name="Normal 3 37 8" xfId="14554" xr:uid="{00000000-0005-0000-0000-0000D8620000}"/>
    <cellStyle name="Normal 3 37 8 10" xfId="14555" xr:uid="{00000000-0005-0000-0000-0000D9620000}"/>
    <cellStyle name="Normal 3 37 8 10 2" xfId="32053" xr:uid="{00000000-0005-0000-0000-0000DA620000}"/>
    <cellStyle name="Normal 3 37 8 11" xfId="14556" xr:uid="{00000000-0005-0000-0000-0000DB620000}"/>
    <cellStyle name="Normal 3 37 8 11 2" xfId="32054" xr:uid="{00000000-0005-0000-0000-0000DC620000}"/>
    <cellStyle name="Normal 3 37 8 12" xfId="14557" xr:uid="{00000000-0005-0000-0000-0000DD620000}"/>
    <cellStyle name="Normal 3 37 8 12 2" xfId="32055" xr:uid="{00000000-0005-0000-0000-0000DE620000}"/>
    <cellStyle name="Normal 3 37 8 13" xfId="14558" xr:uid="{00000000-0005-0000-0000-0000DF620000}"/>
    <cellStyle name="Normal 3 37 8 13 2" xfId="32056" xr:uid="{00000000-0005-0000-0000-0000E0620000}"/>
    <cellStyle name="Normal 3 37 8 14" xfId="14559" xr:uid="{00000000-0005-0000-0000-0000E1620000}"/>
    <cellStyle name="Normal 3 37 8 14 2" xfId="32057" xr:uid="{00000000-0005-0000-0000-0000E2620000}"/>
    <cellStyle name="Normal 3 37 8 15" xfId="32052" xr:uid="{00000000-0005-0000-0000-0000E3620000}"/>
    <cellStyle name="Normal 3 37 8 2" xfId="14560" xr:uid="{00000000-0005-0000-0000-0000E4620000}"/>
    <cellStyle name="Normal 3 37 8 2 2" xfId="32058" xr:uid="{00000000-0005-0000-0000-0000E5620000}"/>
    <cellStyle name="Normal 3 37 8 3" xfId="14561" xr:uid="{00000000-0005-0000-0000-0000E6620000}"/>
    <cellStyle name="Normal 3 37 8 3 2" xfId="32059" xr:uid="{00000000-0005-0000-0000-0000E7620000}"/>
    <cellStyle name="Normal 3 37 8 4" xfId="14562" xr:uid="{00000000-0005-0000-0000-0000E8620000}"/>
    <cellStyle name="Normal 3 37 8 4 2" xfId="32060" xr:uid="{00000000-0005-0000-0000-0000E9620000}"/>
    <cellStyle name="Normal 3 37 8 5" xfId="14563" xr:uid="{00000000-0005-0000-0000-0000EA620000}"/>
    <cellStyle name="Normal 3 37 8 5 2" xfId="32061" xr:uid="{00000000-0005-0000-0000-0000EB620000}"/>
    <cellStyle name="Normal 3 37 8 6" xfId="14564" xr:uid="{00000000-0005-0000-0000-0000EC620000}"/>
    <cellStyle name="Normal 3 37 8 6 2" xfId="32062" xr:uid="{00000000-0005-0000-0000-0000ED620000}"/>
    <cellStyle name="Normal 3 37 8 7" xfId="14565" xr:uid="{00000000-0005-0000-0000-0000EE620000}"/>
    <cellStyle name="Normal 3 37 8 7 2" xfId="32063" xr:uid="{00000000-0005-0000-0000-0000EF620000}"/>
    <cellStyle name="Normal 3 37 8 8" xfId="14566" xr:uid="{00000000-0005-0000-0000-0000F0620000}"/>
    <cellStyle name="Normal 3 37 8 8 2" xfId="32064" xr:uid="{00000000-0005-0000-0000-0000F1620000}"/>
    <cellStyle name="Normal 3 37 8 9" xfId="14567" xr:uid="{00000000-0005-0000-0000-0000F2620000}"/>
    <cellStyle name="Normal 3 37 8 9 2" xfId="32065" xr:uid="{00000000-0005-0000-0000-0000F3620000}"/>
    <cellStyle name="Normal 3 37 9" xfId="14568" xr:uid="{00000000-0005-0000-0000-0000F4620000}"/>
    <cellStyle name="Normal 3 37 9 10" xfId="14569" xr:uid="{00000000-0005-0000-0000-0000F5620000}"/>
    <cellStyle name="Normal 3 37 9 10 2" xfId="32067" xr:uid="{00000000-0005-0000-0000-0000F6620000}"/>
    <cellStyle name="Normal 3 37 9 11" xfId="14570" xr:uid="{00000000-0005-0000-0000-0000F7620000}"/>
    <cellStyle name="Normal 3 37 9 11 2" xfId="32068" xr:uid="{00000000-0005-0000-0000-0000F8620000}"/>
    <cellStyle name="Normal 3 37 9 12" xfId="14571" xr:uid="{00000000-0005-0000-0000-0000F9620000}"/>
    <cellStyle name="Normal 3 37 9 12 2" xfId="32069" xr:uid="{00000000-0005-0000-0000-0000FA620000}"/>
    <cellStyle name="Normal 3 37 9 13" xfId="14572" xr:uid="{00000000-0005-0000-0000-0000FB620000}"/>
    <cellStyle name="Normal 3 37 9 13 2" xfId="32070" xr:uid="{00000000-0005-0000-0000-0000FC620000}"/>
    <cellStyle name="Normal 3 37 9 14" xfId="14573" xr:uid="{00000000-0005-0000-0000-0000FD620000}"/>
    <cellStyle name="Normal 3 37 9 14 2" xfId="32071" xr:uid="{00000000-0005-0000-0000-0000FE620000}"/>
    <cellStyle name="Normal 3 37 9 15" xfId="32066" xr:uid="{00000000-0005-0000-0000-0000FF620000}"/>
    <cellStyle name="Normal 3 37 9 2" xfId="14574" xr:uid="{00000000-0005-0000-0000-000000630000}"/>
    <cellStyle name="Normal 3 37 9 2 2" xfId="32072" xr:uid="{00000000-0005-0000-0000-000001630000}"/>
    <cellStyle name="Normal 3 37 9 3" xfId="14575" xr:uid="{00000000-0005-0000-0000-000002630000}"/>
    <cellStyle name="Normal 3 37 9 3 2" xfId="32073" xr:uid="{00000000-0005-0000-0000-000003630000}"/>
    <cellStyle name="Normal 3 37 9 4" xfId="14576" xr:uid="{00000000-0005-0000-0000-000004630000}"/>
    <cellStyle name="Normal 3 37 9 4 2" xfId="32074" xr:uid="{00000000-0005-0000-0000-000005630000}"/>
    <cellStyle name="Normal 3 37 9 5" xfId="14577" xr:uid="{00000000-0005-0000-0000-000006630000}"/>
    <cellStyle name="Normal 3 37 9 5 2" xfId="32075" xr:uid="{00000000-0005-0000-0000-000007630000}"/>
    <cellStyle name="Normal 3 37 9 6" xfId="14578" xr:uid="{00000000-0005-0000-0000-000008630000}"/>
    <cellStyle name="Normal 3 37 9 6 2" xfId="32076" xr:uid="{00000000-0005-0000-0000-000009630000}"/>
    <cellStyle name="Normal 3 37 9 7" xfId="14579" xr:uid="{00000000-0005-0000-0000-00000A630000}"/>
    <cellStyle name="Normal 3 37 9 7 2" xfId="32077" xr:uid="{00000000-0005-0000-0000-00000B630000}"/>
    <cellStyle name="Normal 3 37 9 8" xfId="14580" xr:uid="{00000000-0005-0000-0000-00000C630000}"/>
    <cellStyle name="Normal 3 37 9 8 2" xfId="32078" xr:uid="{00000000-0005-0000-0000-00000D630000}"/>
    <cellStyle name="Normal 3 37 9 9" xfId="14581" xr:uid="{00000000-0005-0000-0000-00000E630000}"/>
    <cellStyle name="Normal 3 37 9 9 2" xfId="32079" xr:uid="{00000000-0005-0000-0000-00000F630000}"/>
    <cellStyle name="Normal 3 38" xfId="14582" xr:uid="{00000000-0005-0000-0000-000010630000}"/>
    <cellStyle name="Normal 3 38 10" xfId="14583" xr:uid="{00000000-0005-0000-0000-000011630000}"/>
    <cellStyle name="Normal 3 38 10 10" xfId="14584" xr:uid="{00000000-0005-0000-0000-000012630000}"/>
    <cellStyle name="Normal 3 38 10 10 2" xfId="32082" xr:uid="{00000000-0005-0000-0000-000013630000}"/>
    <cellStyle name="Normal 3 38 10 11" xfId="14585" xr:uid="{00000000-0005-0000-0000-000014630000}"/>
    <cellStyle name="Normal 3 38 10 11 2" xfId="32083" xr:uid="{00000000-0005-0000-0000-000015630000}"/>
    <cellStyle name="Normal 3 38 10 12" xfId="14586" xr:uid="{00000000-0005-0000-0000-000016630000}"/>
    <cellStyle name="Normal 3 38 10 12 2" xfId="32084" xr:uid="{00000000-0005-0000-0000-000017630000}"/>
    <cellStyle name="Normal 3 38 10 13" xfId="14587" xr:uid="{00000000-0005-0000-0000-000018630000}"/>
    <cellStyle name="Normal 3 38 10 13 2" xfId="32085" xr:uid="{00000000-0005-0000-0000-000019630000}"/>
    <cellStyle name="Normal 3 38 10 14" xfId="14588" xr:uid="{00000000-0005-0000-0000-00001A630000}"/>
    <cellStyle name="Normal 3 38 10 14 2" xfId="32086" xr:uid="{00000000-0005-0000-0000-00001B630000}"/>
    <cellStyle name="Normal 3 38 10 15" xfId="32081" xr:uid="{00000000-0005-0000-0000-00001C630000}"/>
    <cellStyle name="Normal 3 38 10 2" xfId="14589" xr:uid="{00000000-0005-0000-0000-00001D630000}"/>
    <cellStyle name="Normal 3 38 10 2 2" xfId="32087" xr:uid="{00000000-0005-0000-0000-00001E630000}"/>
    <cellStyle name="Normal 3 38 10 3" xfId="14590" xr:uid="{00000000-0005-0000-0000-00001F630000}"/>
    <cellStyle name="Normal 3 38 10 3 2" xfId="32088" xr:uid="{00000000-0005-0000-0000-000020630000}"/>
    <cellStyle name="Normal 3 38 10 4" xfId="14591" xr:uid="{00000000-0005-0000-0000-000021630000}"/>
    <cellStyle name="Normal 3 38 10 4 2" xfId="32089" xr:uid="{00000000-0005-0000-0000-000022630000}"/>
    <cellStyle name="Normal 3 38 10 5" xfId="14592" xr:uid="{00000000-0005-0000-0000-000023630000}"/>
    <cellStyle name="Normal 3 38 10 5 2" xfId="32090" xr:uid="{00000000-0005-0000-0000-000024630000}"/>
    <cellStyle name="Normal 3 38 10 6" xfId="14593" xr:uid="{00000000-0005-0000-0000-000025630000}"/>
    <cellStyle name="Normal 3 38 10 6 2" xfId="32091" xr:uid="{00000000-0005-0000-0000-000026630000}"/>
    <cellStyle name="Normal 3 38 10 7" xfId="14594" xr:uid="{00000000-0005-0000-0000-000027630000}"/>
    <cellStyle name="Normal 3 38 10 7 2" xfId="32092" xr:uid="{00000000-0005-0000-0000-000028630000}"/>
    <cellStyle name="Normal 3 38 10 8" xfId="14595" xr:uid="{00000000-0005-0000-0000-000029630000}"/>
    <cellStyle name="Normal 3 38 10 8 2" xfId="32093" xr:uid="{00000000-0005-0000-0000-00002A630000}"/>
    <cellStyle name="Normal 3 38 10 9" xfId="14596" xr:uid="{00000000-0005-0000-0000-00002B630000}"/>
    <cellStyle name="Normal 3 38 10 9 2" xfId="32094" xr:uid="{00000000-0005-0000-0000-00002C630000}"/>
    <cellStyle name="Normal 3 38 11" xfId="14597" xr:uid="{00000000-0005-0000-0000-00002D630000}"/>
    <cellStyle name="Normal 3 38 11 2" xfId="32095" xr:uid="{00000000-0005-0000-0000-00002E630000}"/>
    <cellStyle name="Normal 3 38 12" xfId="14598" xr:uid="{00000000-0005-0000-0000-00002F630000}"/>
    <cellStyle name="Normal 3 38 12 2" xfId="32096" xr:uid="{00000000-0005-0000-0000-000030630000}"/>
    <cellStyle name="Normal 3 38 13" xfId="14599" xr:uid="{00000000-0005-0000-0000-000031630000}"/>
    <cellStyle name="Normal 3 38 13 2" xfId="32097" xr:uid="{00000000-0005-0000-0000-000032630000}"/>
    <cellStyle name="Normal 3 38 14" xfId="14600" xr:uid="{00000000-0005-0000-0000-000033630000}"/>
    <cellStyle name="Normal 3 38 14 2" xfId="32098" xr:uid="{00000000-0005-0000-0000-000034630000}"/>
    <cellStyle name="Normal 3 38 15" xfId="14601" xr:uid="{00000000-0005-0000-0000-000035630000}"/>
    <cellStyle name="Normal 3 38 15 2" xfId="32099" xr:uid="{00000000-0005-0000-0000-000036630000}"/>
    <cellStyle name="Normal 3 38 16" xfId="14602" xr:uid="{00000000-0005-0000-0000-000037630000}"/>
    <cellStyle name="Normal 3 38 16 2" xfId="32100" xr:uid="{00000000-0005-0000-0000-000038630000}"/>
    <cellStyle name="Normal 3 38 17" xfId="14603" xr:uid="{00000000-0005-0000-0000-000039630000}"/>
    <cellStyle name="Normal 3 38 17 2" xfId="32101" xr:uid="{00000000-0005-0000-0000-00003A630000}"/>
    <cellStyle name="Normal 3 38 18" xfId="14604" xr:uid="{00000000-0005-0000-0000-00003B630000}"/>
    <cellStyle name="Normal 3 38 18 2" xfId="32102" xr:uid="{00000000-0005-0000-0000-00003C630000}"/>
    <cellStyle name="Normal 3 38 19" xfId="14605" xr:uid="{00000000-0005-0000-0000-00003D630000}"/>
    <cellStyle name="Normal 3 38 19 2" xfId="32103" xr:uid="{00000000-0005-0000-0000-00003E630000}"/>
    <cellStyle name="Normal 3 38 2" xfId="14606" xr:uid="{00000000-0005-0000-0000-00003F630000}"/>
    <cellStyle name="Normal 3 38 2 10" xfId="14607" xr:uid="{00000000-0005-0000-0000-000040630000}"/>
    <cellStyle name="Normal 3 38 2 10 2" xfId="32105" xr:uid="{00000000-0005-0000-0000-000041630000}"/>
    <cellStyle name="Normal 3 38 2 11" xfId="14608" xr:uid="{00000000-0005-0000-0000-000042630000}"/>
    <cellStyle name="Normal 3 38 2 11 2" xfId="32106" xr:uid="{00000000-0005-0000-0000-000043630000}"/>
    <cellStyle name="Normal 3 38 2 12" xfId="14609" xr:uid="{00000000-0005-0000-0000-000044630000}"/>
    <cellStyle name="Normal 3 38 2 12 2" xfId="32107" xr:uid="{00000000-0005-0000-0000-000045630000}"/>
    <cellStyle name="Normal 3 38 2 13" xfId="14610" xr:uid="{00000000-0005-0000-0000-000046630000}"/>
    <cellStyle name="Normal 3 38 2 13 2" xfId="32108" xr:uid="{00000000-0005-0000-0000-000047630000}"/>
    <cellStyle name="Normal 3 38 2 14" xfId="14611" xr:uid="{00000000-0005-0000-0000-000048630000}"/>
    <cellStyle name="Normal 3 38 2 14 2" xfId="32109" xr:uid="{00000000-0005-0000-0000-000049630000}"/>
    <cellStyle name="Normal 3 38 2 15" xfId="14612" xr:uid="{00000000-0005-0000-0000-00004A630000}"/>
    <cellStyle name="Normal 3 38 2 15 2" xfId="32110" xr:uid="{00000000-0005-0000-0000-00004B630000}"/>
    <cellStyle name="Normal 3 38 2 16" xfId="32104" xr:uid="{00000000-0005-0000-0000-00004C630000}"/>
    <cellStyle name="Normal 3 38 2 2" xfId="14613" xr:uid="{00000000-0005-0000-0000-00004D630000}"/>
    <cellStyle name="Normal 3 38 2 2 10" xfId="14614" xr:uid="{00000000-0005-0000-0000-00004E630000}"/>
    <cellStyle name="Normal 3 38 2 2 10 2" xfId="32112" xr:uid="{00000000-0005-0000-0000-00004F630000}"/>
    <cellStyle name="Normal 3 38 2 2 11" xfId="14615" xr:uid="{00000000-0005-0000-0000-000050630000}"/>
    <cellStyle name="Normal 3 38 2 2 11 2" xfId="32113" xr:uid="{00000000-0005-0000-0000-000051630000}"/>
    <cellStyle name="Normal 3 38 2 2 12" xfId="14616" xr:uid="{00000000-0005-0000-0000-000052630000}"/>
    <cellStyle name="Normal 3 38 2 2 12 2" xfId="32114" xr:uid="{00000000-0005-0000-0000-000053630000}"/>
    <cellStyle name="Normal 3 38 2 2 13" xfId="14617" xr:uid="{00000000-0005-0000-0000-000054630000}"/>
    <cellStyle name="Normal 3 38 2 2 13 2" xfId="32115" xr:uid="{00000000-0005-0000-0000-000055630000}"/>
    <cellStyle name="Normal 3 38 2 2 14" xfId="14618" xr:uid="{00000000-0005-0000-0000-000056630000}"/>
    <cellStyle name="Normal 3 38 2 2 14 2" xfId="32116" xr:uid="{00000000-0005-0000-0000-000057630000}"/>
    <cellStyle name="Normal 3 38 2 2 15" xfId="32111" xr:uid="{00000000-0005-0000-0000-000058630000}"/>
    <cellStyle name="Normal 3 38 2 2 2" xfId="14619" xr:uid="{00000000-0005-0000-0000-000059630000}"/>
    <cellStyle name="Normal 3 38 2 2 2 2" xfId="32117" xr:uid="{00000000-0005-0000-0000-00005A630000}"/>
    <cellStyle name="Normal 3 38 2 2 3" xfId="14620" xr:uid="{00000000-0005-0000-0000-00005B630000}"/>
    <cellStyle name="Normal 3 38 2 2 3 2" xfId="32118" xr:uid="{00000000-0005-0000-0000-00005C630000}"/>
    <cellStyle name="Normal 3 38 2 2 4" xfId="14621" xr:uid="{00000000-0005-0000-0000-00005D630000}"/>
    <cellStyle name="Normal 3 38 2 2 4 2" xfId="32119" xr:uid="{00000000-0005-0000-0000-00005E630000}"/>
    <cellStyle name="Normal 3 38 2 2 5" xfId="14622" xr:uid="{00000000-0005-0000-0000-00005F630000}"/>
    <cellStyle name="Normal 3 38 2 2 5 2" xfId="32120" xr:uid="{00000000-0005-0000-0000-000060630000}"/>
    <cellStyle name="Normal 3 38 2 2 6" xfId="14623" xr:uid="{00000000-0005-0000-0000-000061630000}"/>
    <cellStyle name="Normal 3 38 2 2 6 2" xfId="32121" xr:uid="{00000000-0005-0000-0000-000062630000}"/>
    <cellStyle name="Normal 3 38 2 2 7" xfId="14624" xr:uid="{00000000-0005-0000-0000-000063630000}"/>
    <cellStyle name="Normal 3 38 2 2 7 2" xfId="32122" xr:uid="{00000000-0005-0000-0000-000064630000}"/>
    <cellStyle name="Normal 3 38 2 2 8" xfId="14625" xr:uid="{00000000-0005-0000-0000-000065630000}"/>
    <cellStyle name="Normal 3 38 2 2 8 2" xfId="32123" xr:uid="{00000000-0005-0000-0000-000066630000}"/>
    <cellStyle name="Normal 3 38 2 2 9" xfId="14626" xr:uid="{00000000-0005-0000-0000-000067630000}"/>
    <cellStyle name="Normal 3 38 2 2 9 2" xfId="32124" xr:uid="{00000000-0005-0000-0000-000068630000}"/>
    <cellStyle name="Normal 3 38 2 3" xfId="14627" xr:uid="{00000000-0005-0000-0000-000069630000}"/>
    <cellStyle name="Normal 3 38 2 3 2" xfId="32125" xr:uid="{00000000-0005-0000-0000-00006A630000}"/>
    <cellStyle name="Normal 3 38 2 4" xfId="14628" xr:uid="{00000000-0005-0000-0000-00006B630000}"/>
    <cellStyle name="Normal 3 38 2 4 2" xfId="32126" xr:uid="{00000000-0005-0000-0000-00006C630000}"/>
    <cellStyle name="Normal 3 38 2 5" xfId="14629" xr:uid="{00000000-0005-0000-0000-00006D630000}"/>
    <cellStyle name="Normal 3 38 2 5 2" xfId="32127" xr:uid="{00000000-0005-0000-0000-00006E630000}"/>
    <cellStyle name="Normal 3 38 2 6" xfId="14630" xr:uid="{00000000-0005-0000-0000-00006F630000}"/>
    <cellStyle name="Normal 3 38 2 6 2" xfId="32128" xr:uid="{00000000-0005-0000-0000-000070630000}"/>
    <cellStyle name="Normal 3 38 2 7" xfId="14631" xr:uid="{00000000-0005-0000-0000-000071630000}"/>
    <cellStyle name="Normal 3 38 2 7 2" xfId="32129" xr:uid="{00000000-0005-0000-0000-000072630000}"/>
    <cellStyle name="Normal 3 38 2 8" xfId="14632" xr:uid="{00000000-0005-0000-0000-000073630000}"/>
    <cellStyle name="Normal 3 38 2 8 2" xfId="32130" xr:uid="{00000000-0005-0000-0000-000074630000}"/>
    <cellStyle name="Normal 3 38 2 9" xfId="14633" xr:uid="{00000000-0005-0000-0000-000075630000}"/>
    <cellStyle name="Normal 3 38 2 9 2" xfId="32131" xr:uid="{00000000-0005-0000-0000-000076630000}"/>
    <cellStyle name="Normal 3 38 20" xfId="14634" xr:uid="{00000000-0005-0000-0000-000077630000}"/>
    <cellStyle name="Normal 3 38 20 2" xfId="32132" xr:uid="{00000000-0005-0000-0000-000078630000}"/>
    <cellStyle name="Normal 3 38 21" xfId="14635" xr:uid="{00000000-0005-0000-0000-000079630000}"/>
    <cellStyle name="Normal 3 38 21 2" xfId="32133" xr:uid="{00000000-0005-0000-0000-00007A630000}"/>
    <cellStyle name="Normal 3 38 22" xfId="14636" xr:uid="{00000000-0005-0000-0000-00007B630000}"/>
    <cellStyle name="Normal 3 38 22 2" xfId="32134" xr:uid="{00000000-0005-0000-0000-00007C630000}"/>
    <cellStyle name="Normal 3 38 23" xfId="14637" xr:uid="{00000000-0005-0000-0000-00007D630000}"/>
    <cellStyle name="Normal 3 38 23 2" xfId="32135" xr:uid="{00000000-0005-0000-0000-00007E630000}"/>
    <cellStyle name="Normal 3 38 24" xfId="32080" xr:uid="{00000000-0005-0000-0000-00007F630000}"/>
    <cellStyle name="Normal 3 38 3" xfId="14638" xr:uid="{00000000-0005-0000-0000-000080630000}"/>
    <cellStyle name="Normal 3 38 3 10" xfId="14639" xr:uid="{00000000-0005-0000-0000-000081630000}"/>
    <cellStyle name="Normal 3 38 3 10 2" xfId="32137" xr:uid="{00000000-0005-0000-0000-000082630000}"/>
    <cellStyle name="Normal 3 38 3 11" xfId="14640" xr:uid="{00000000-0005-0000-0000-000083630000}"/>
    <cellStyle name="Normal 3 38 3 11 2" xfId="32138" xr:uid="{00000000-0005-0000-0000-000084630000}"/>
    <cellStyle name="Normal 3 38 3 12" xfId="14641" xr:uid="{00000000-0005-0000-0000-000085630000}"/>
    <cellStyle name="Normal 3 38 3 12 2" xfId="32139" xr:uid="{00000000-0005-0000-0000-000086630000}"/>
    <cellStyle name="Normal 3 38 3 13" xfId="14642" xr:uid="{00000000-0005-0000-0000-000087630000}"/>
    <cellStyle name="Normal 3 38 3 13 2" xfId="32140" xr:uid="{00000000-0005-0000-0000-000088630000}"/>
    <cellStyle name="Normal 3 38 3 14" xfId="14643" xr:uid="{00000000-0005-0000-0000-000089630000}"/>
    <cellStyle name="Normal 3 38 3 14 2" xfId="32141" xr:uid="{00000000-0005-0000-0000-00008A630000}"/>
    <cellStyle name="Normal 3 38 3 15" xfId="14644" xr:uid="{00000000-0005-0000-0000-00008B630000}"/>
    <cellStyle name="Normal 3 38 3 15 2" xfId="32142" xr:uid="{00000000-0005-0000-0000-00008C630000}"/>
    <cellStyle name="Normal 3 38 3 16" xfId="32136" xr:uid="{00000000-0005-0000-0000-00008D630000}"/>
    <cellStyle name="Normal 3 38 3 2" xfId="14645" xr:uid="{00000000-0005-0000-0000-00008E630000}"/>
    <cellStyle name="Normal 3 38 3 2 10" xfId="14646" xr:uid="{00000000-0005-0000-0000-00008F630000}"/>
    <cellStyle name="Normal 3 38 3 2 10 2" xfId="32144" xr:uid="{00000000-0005-0000-0000-000090630000}"/>
    <cellStyle name="Normal 3 38 3 2 11" xfId="14647" xr:uid="{00000000-0005-0000-0000-000091630000}"/>
    <cellStyle name="Normal 3 38 3 2 11 2" xfId="32145" xr:uid="{00000000-0005-0000-0000-000092630000}"/>
    <cellStyle name="Normal 3 38 3 2 12" xfId="14648" xr:uid="{00000000-0005-0000-0000-000093630000}"/>
    <cellStyle name="Normal 3 38 3 2 12 2" xfId="32146" xr:uid="{00000000-0005-0000-0000-000094630000}"/>
    <cellStyle name="Normal 3 38 3 2 13" xfId="14649" xr:uid="{00000000-0005-0000-0000-000095630000}"/>
    <cellStyle name="Normal 3 38 3 2 13 2" xfId="32147" xr:uid="{00000000-0005-0000-0000-000096630000}"/>
    <cellStyle name="Normal 3 38 3 2 14" xfId="14650" xr:uid="{00000000-0005-0000-0000-000097630000}"/>
    <cellStyle name="Normal 3 38 3 2 14 2" xfId="32148" xr:uid="{00000000-0005-0000-0000-000098630000}"/>
    <cellStyle name="Normal 3 38 3 2 15" xfId="32143" xr:uid="{00000000-0005-0000-0000-000099630000}"/>
    <cellStyle name="Normal 3 38 3 2 2" xfId="14651" xr:uid="{00000000-0005-0000-0000-00009A630000}"/>
    <cellStyle name="Normal 3 38 3 2 2 2" xfId="32149" xr:uid="{00000000-0005-0000-0000-00009B630000}"/>
    <cellStyle name="Normal 3 38 3 2 3" xfId="14652" xr:uid="{00000000-0005-0000-0000-00009C630000}"/>
    <cellStyle name="Normal 3 38 3 2 3 2" xfId="32150" xr:uid="{00000000-0005-0000-0000-00009D630000}"/>
    <cellStyle name="Normal 3 38 3 2 4" xfId="14653" xr:uid="{00000000-0005-0000-0000-00009E630000}"/>
    <cellStyle name="Normal 3 38 3 2 4 2" xfId="32151" xr:uid="{00000000-0005-0000-0000-00009F630000}"/>
    <cellStyle name="Normal 3 38 3 2 5" xfId="14654" xr:uid="{00000000-0005-0000-0000-0000A0630000}"/>
    <cellStyle name="Normal 3 38 3 2 5 2" xfId="32152" xr:uid="{00000000-0005-0000-0000-0000A1630000}"/>
    <cellStyle name="Normal 3 38 3 2 6" xfId="14655" xr:uid="{00000000-0005-0000-0000-0000A2630000}"/>
    <cellStyle name="Normal 3 38 3 2 6 2" xfId="32153" xr:uid="{00000000-0005-0000-0000-0000A3630000}"/>
    <cellStyle name="Normal 3 38 3 2 7" xfId="14656" xr:uid="{00000000-0005-0000-0000-0000A4630000}"/>
    <cellStyle name="Normal 3 38 3 2 7 2" xfId="32154" xr:uid="{00000000-0005-0000-0000-0000A5630000}"/>
    <cellStyle name="Normal 3 38 3 2 8" xfId="14657" xr:uid="{00000000-0005-0000-0000-0000A6630000}"/>
    <cellStyle name="Normal 3 38 3 2 8 2" xfId="32155" xr:uid="{00000000-0005-0000-0000-0000A7630000}"/>
    <cellStyle name="Normal 3 38 3 2 9" xfId="14658" xr:uid="{00000000-0005-0000-0000-0000A8630000}"/>
    <cellStyle name="Normal 3 38 3 2 9 2" xfId="32156" xr:uid="{00000000-0005-0000-0000-0000A9630000}"/>
    <cellStyle name="Normal 3 38 3 3" xfId="14659" xr:uid="{00000000-0005-0000-0000-0000AA630000}"/>
    <cellStyle name="Normal 3 38 3 3 2" xfId="32157" xr:uid="{00000000-0005-0000-0000-0000AB630000}"/>
    <cellStyle name="Normal 3 38 3 4" xfId="14660" xr:uid="{00000000-0005-0000-0000-0000AC630000}"/>
    <cellStyle name="Normal 3 38 3 4 2" xfId="32158" xr:uid="{00000000-0005-0000-0000-0000AD630000}"/>
    <cellStyle name="Normal 3 38 3 5" xfId="14661" xr:uid="{00000000-0005-0000-0000-0000AE630000}"/>
    <cellStyle name="Normal 3 38 3 5 2" xfId="32159" xr:uid="{00000000-0005-0000-0000-0000AF630000}"/>
    <cellStyle name="Normal 3 38 3 6" xfId="14662" xr:uid="{00000000-0005-0000-0000-0000B0630000}"/>
    <cellStyle name="Normal 3 38 3 6 2" xfId="32160" xr:uid="{00000000-0005-0000-0000-0000B1630000}"/>
    <cellStyle name="Normal 3 38 3 7" xfId="14663" xr:uid="{00000000-0005-0000-0000-0000B2630000}"/>
    <cellStyle name="Normal 3 38 3 7 2" xfId="32161" xr:uid="{00000000-0005-0000-0000-0000B3630000}"/>
    <cellStyle name="Normal 3 38 3 8" xfId="14664" xr:uid="{00000000-0005-0000-0000-0000B4630000}"/>
    <cellStyle name="Normal 3 38 3 8 2" xfId="32162" xr:uid="{00000000-0005-0000-0000-0000B5630000}"/>
    <cellStyle name="Normal 3 38 3 9" xfId="14665" xr:uid="{00000000-0005-0000-0000-0000B6630000}"/>
    <cellStyle name="Normal 3 38 3 9 2" xfId="32163" xr:uid="{00000000-0005-0000-0000-0000B7630000}"/>
    <cellStyle name="Normal 3 38 4" xfId="14666" xr:uid="{00000000-0005-0000-0000-0000B8630000}"/>
    <cellStyle name="Normal 3 38 4 10" xfId="14667" xr:uid="{00000000-0005-0000-0000-0000B9630000}"/>
    <cellStyle name="Normal 3 38 4 10 2" xfId="32165" xr:uid="{00000000-0005-0000-0000-0000BA630000}"/>
    <cellStyle name="Normal 3 38 4 11" xfId="14668" xr:uid="{00000000-0005-0000-0000-0000BB630000}"/>
    <cellStyle name="Normal 3 38 4 11 2" xfId="32166" xr:uid="{00000000-0005-0000-0000-0000BC630000}"/>
    <cellStyle name="Normal 3 38 4 12" xfId="14669" xr:uid="{00000000-0005-0000-0000-0000BD630000}"/>
    <cellStyle name="Normal 3 38 4 12 2" xfId="32167" xr:uid="{00000000-0005-0000-0000-0000BE630000}"/>
    <cellStyle name="Normal 3 38 4 13" xfId="14670" xr:uid="{00000000-0005-0000-0000-0000BF630000}"/>
    <cellStyle name="Normal 3 38 4 13 2" xfId="32168" xr:uid="{00000000-0005-0000-0000-0000C0630000}"/>
    <cellStyle name="Normal 3 38 4 14" xfId="14671" xr:uid="{00000000-0005-0000-0000-0000C1630000}"/>
    <cellStyle name="Normal 3 38 4 14 2" xfId="32169" xr:uid="{00000000-0005-0000-0000-0000C2630000}"/>
    <cellStyle name="Normal 3 38 4 15" xfId="14672" xr:uid="{00000000-0005-0000-0000-0000C3630000}"/>
    <cellStyle name="Normal 3 38 4 15 2" xfId="32170" xr:uid="{00000000-0005-0000-0000-0000C4630000}"/>
    <cellStyle name="Normal 3 38 4 16" xfId="32164" xr:uid="{00000000-0005-0000-0000-0000C5630000}"/>
    <cellStyle name="Normal 3 38 4 2" xfId="14673" xr:uid="{00000000-0005-0000-0000-0000C6630000}"/>
    <cellStyle name="Normal 3 38 4 2 10" xfId="14674" xr:uid="{00000000-0005-0000-0000-0000C7630000}"/>
    <cellStyle name="Normal 3 38 4 2 10 2" xfId="32172" xr:uid="{00000000-0005-0000-0000-0000C8630000}"/>
    <cellStyle name="Normal 3 38 4 2 11" xfId="14675" xr:uid="{00000000-0005-0000-0000-0000C9630000}"/>
    <cellStyle name="Normal 3 38 4 2 11 2" xfId="32173" xr:uid="{00000000-0005-0000-0000-0000CA630000}"/>
    <cellStyle name="Normal 3 38 4 2 12" xfId="14676" xr:uid="{00000000-0005-0000-0000-0000CB630000}"/>
    <cellStyle name="Normal 3 38 4 2 12 2" xfId="32174" xr:uid="{00000000-0005-0000-0000-0000CC630000}"/>
    <cellStyle name="Normal 3 38 4 2 13" xfId="14677" xr:uid="{00000000-0005-0000-0000-0000CD630000}"/>
    <cellStyle name="Normal 3 38 4 2 13 2" xfId="32175" xr:uid="{00000000-0005-0000-0000-0000CE630000}"/>
    <cellStyle name="Normal 3 38 4 2 14" xfId="14678" xr:uid="{00000000-0005-0000-0000-0000CF630000}"/>
    <cellStyle name="Normal 3 38 4 2 14 2" xfId="32176" xr:uid="{00000000-0005-0000-0000-0000D0630000}"/>
    <cellStyle name="Normal 3 38 4 2 15" xfId="32171" xr:uid="{00000000-0005-0000-0000-0000D1630000}"/>
    <cellStyle name="Normal 3 38 4 2 2" xfId="14679" xr:uid="{00000000-0005-0000-0000-0000D2630000}"/>
    <cellStyle name="Normal 3 38 4 2 2 2" xfId="32177" xr:uid="{00000000-0005-0000-0000-0000D3630000}"/>
    <cellStyle name="Normal 3 38 4 2 3" xfId="14680" xr:uid="{00000000-0005-0000-0000-0000D4630000}"/>
    <cellStyle name="Normal 3 38 4 2 3 2" xfId="32178" xr:uid="{00000000-0005-0000-0000-0000D5630000}"/>
    <cellStyle name="Normal 3 38 4 2 4" xfId="14681" xr:uid="{00000000-0005-0000-0000-0000D6630000}"/>
    <cellStyle name="Normal 3 38 4 2 4 2" xfId="32179" xr:uid="{00000000-0005-0000-0000-0000D7630000}"/>
    <cellStyle name="Normal 3 38 4 2 5" xfId="14682" xr:uid="{00000000-0005-0000-0000-0000D8630000}"/>
    <cellStyle name="Normal 3 38 4 2 5 2" xfId="32180" xr:uid="{00000000-0005-0000-0000-0000D9630000}"/>
    <cellStyle name="Normal 3 38 4 2 6" xfId="14683" xr:uid="{00000000-0005-0000-0000-0000DA630000}"/>
    <cellStyle name="Normal 3 38 4 2 6 2" xfId="32181" xr:uid="{00000000-0005-0000-0000-0000DB630000}"/>
    <cellStyle name="Normal 3 38 4 2 7" xfId="14684" xr:uid="{00000000-0005-0000-0000-0000DC630000}"/>
    <cellStyle name="Normal 3 38 4 2 7 2" xfId="32182" xr:uid="{00000000-0005-0000-0000-0000DD630000}"/>
    <cellStyle name="Normal 3 38 4 2 8" xfId="14685" xr:uid="{00000000-0005-0000-0000-0000DE630000}"/>
    <cellStyle name="Normal 3 38 4 2 8 2" xfId="32183" xr:uid="{00000000-0005-0000-0000-0000DF630000}"/>
    <cellStyle name="Normal 3 38 4 2 9" xfId="14686" xr:uid="{00000000-0005-0000-0000-0000E0630000}"/>
    <cellStyle name="Normal 3 38 4 2 9 2" xfId="32184" xr:uid="{00000000-0005-0000-0000-0000E1630000}"/>
    <cellStyle name="Normal 3 38 4 3" xfId="14687" xr:uid="{00000000-0005-0000-0000-0000E2630000}"/>
    <cellStyle name="Normal 3 38 4 3 2" xfId="32185" xr:uid="{00000000-0005-0000-0000-0000E3630000}"/>
    <cellStyle name="Normal 3 38 4 4" xfId="14688" xr:uid="{00000000-0005-0000-0000-0000E4630000}"/>
    <cellStyle name="Normal 3 38 4 4 2" xfId="32186" xr:uid="{00000000-0005-0000-0000-0000E5630000}"/>
    <cellStyle name="Normal 3 38 4 5" xfId="14689" xr:uid="{00000000-0005-0000-0000-0000E6630000}"/>
    <cellStyle name="Normal 3 38 4 5 2" xfId="32187" xr:uid="{00000000-0005-0000-0000-0000E7630000}"/>
    <cellStyle name="Normal 3 38 4 6" xfId="14690" xr:uid="{00000000-0005-0000-0000-0000E8630000}"/>
    <cellStyle name="Normal 3 38 4 6 2" xfId="32188" xr:uid="{00000000-0005-0000-0000-0000E9630000}"/>
    <cellStyle name="Normal 3 38 4 7" xfId="14691" xr:uid="{00000000-0005-0000-0000-0000EA630000}"/>
    <cellStyle name="Normal 3 38 4 7 2" xfId="32189" xr:uid="{00000000-0005-0000-0000-0000EB630000}"/>
    <cellStyle name="Normal 3 38 4 8" xfId="14692" xr:uid="{00000000-0005-0000-0000-0000EC630000}"/>
    <cellStyle name="Normal 3 38 4 8 2" xfId="32190" xr:uid="{00000000-0005-0000-0000-0000ED630000}"/>
    <cellStyle name="Normal 3 38 4 9" xfId="14693" xr:uid="{00000000-0005-0000-0000-0000EE630000}"/>
    <cellStyle name="Normal 3 38 4 9 2" xfId="32191" xr:uid="{00000000-0005-0000-0000-0000EF630000}"/>
    <cellStyle name="Normal 3 38 5" xfId="14694" xr:uid="{00000000-0005-0000-0000-0000F0630000}"/>
    <cellStyle name="Normal 3 38 5 10" xfId="14695" xr:uid="{00000000-0005-0000-0000-0000F1630000}"/>
    <cellStyle name="Normal 3 38 5 10 2" xfId="32193" xr:uid="{00000000-0005-0000-0000-0000F2630000}"/>
    <cellStyle name="Normal 3 38 5 11" xfId="14696" xr:uid="{00000000-0005-0000-0000-0000F3630000}"/>
    <cellStyle name="Normal 3 38 5 11 2" xfId="32194" xr:uid="{00000000-0005-0000-0000-0000F4630000}"/>
    <cellStyle name="Normal 3 38 5 12" xfId="14697" xr:uid="{00000000-0005-0000-0000-0000F5630000}"/>
    <cellStyle name="Normal 3 38 5 12 2" xfId="32195" xr:uid="{00000000-0005-0000-0000-0000F6630000}"/>
    <cellStyle name="Normal 3 38 5 13" xfId="14698" xr:uid="{00000000-0005-0000-0000-0000F7630000}"/>
    <cellStyle name="Normal 3 38 5 13 2" xfId="32196" xr:uid="{00000000-0005-0000-0000-0000F8630000}"/>
    <cellStyle name="Normal 3 38 5 14" xfId="14699" xr:uid="{00000000-0005-0000-0000-0000F9630000}"/>
    <cellStyle name="Normal 3 38 5 14 2" xfId="32197" xr:uid="{00000000-0005-0000-0000-0000FA630000}"/>
    <cellStyle name="Normal 3 38 5 15" xfId="32192" xr:uid="{00000000-0005-0000-0000-0000FB630000}"/>
    <cellStyle name="Normal 3 38 5 2" xfId="14700" xr:uid="{00000000-0005-0000-0000-0000FC630000}"/>
    <cellStyle name="Normal 3 38 5 2 2" xfId="32198" xr:uid="{00000000-0005-0000-0000-0000FD630000}"/>
    <cellStyle name="Normal 3 38 5 3" xfId="14701" xr:uid="{00000000-0005-0000-0000-0000FE630000}"/>
    <cellStyle name="Normal 3 38 5 3 2" xfId="32199" xr:uid="{00000000-0005-0000-0000-0000FF630000}"/>
    <cellStyle name="Normal 3 38 5 4" xfId="14702" xr:uid="{00000000-0005-0000-0000-000000640000}"/>
    <cellStyle name="Normal 3 38 5 4 2" xfId="32200" xr:uid="{00000000-0005-0000-0000-000001640000}"/>
    <cellStyle name="Normal 3 38 5 5" xfId="14703" xr:uid="{00000000-0005-0000-0000-000002640000}"/>
    <cellStyle name="Normal 3 38 5 5 2" xfId="32201" xr:uid="{00000000-0005-0000-0000-000003640000}"/>
    <cellStyle name="Normal 3 38 5 6" xfId="14704" xr:uid="{00000000-0005-0000-0000-000004640000}"/>
    <cellStyle name="Normal 3 38 5 6 2" xfId="32202" xr:uid="{00000000-0005-0000-0000-000005640000}"/>
    <cellStyle name="Normal 3 38 5 7" xfId="14705" xr:uid="{00000000-0005-0000-0000-000006640000}"/>
    <cellStyle name="Normal 3 38 5 7 2" xfId="32203" xr:uid="{00000000-0005-0000-0000-000007640000}"/>
    <cellStyle name="Normal 3 38 5 8" xfId="14706" xr:uid="{00000000-0005-0000-0000-000008640000}"/>
    <cellStyle name="Normal 3 38 5 8 2" xfId="32204" xr:uid="{00000000-0005-0000-0000-000009640000}"/>
    <cellStyle name="Normal 3 38 5 9" xfId="14707" xr:uid="{00000000-0005-0000-0000-00000A640000}"/>
    <cellStyle name="Normal 3 38 5 9 2" xfId="32205" xr:uid="{00000000-0005-0000-0000-00000B640000}"/>
    <cellStyle name="Normal 3 38 6" xfId="14708" xr:uid="{00000000-0005-0000-0000-00000C640000}"/>
    <cellStyle name="Normal 3 38 6 10" xfId="14709" xr:uid="{00000000-0005-0000-0000-00000D640000}"/>
    <cellStyle name="Normal 3 38 6 10 2" xfId="32207" xr:uid="{00000000-0005-0000-0000-00000E640000}"/>
    <cellStyle name="Normal 3 38 6 11" xfId="14710" xr:uid="{00000000-0005-0000-0000-00000F640000}"/>
    <cellStyle name="Normal 3 38 6 11 2" xfId="32208" xr:uid="{00000000-0005-0000-0000-000010640000}"/>
    <cellStyle name="Normal 3 38 6 12" xfId="14711" xr:uid="{00000000-0005-0000-0000-000011640000}"/>
    <cellStyle name="Normal 3 38 6 12 2" xfId="32209" xr:uid="{00000000-0005-0000-0000-000012640000}"/>
    <cellStyle name="Normal 3 38 6 13" xfId="14712" xr:uid="{00000000-0005-0000-0000-000013640000}"/>
    <cellStyle name="Normal 3 38 6 13 2" xfId="32210" xr:uid="{00000000-0005-0000-0000-000014640000}"/>
    <cellStyle name="Normal 3 38 6 14" xfId="14713" xr:uid="{00000000-0005-0000-0000-000015640000}"/>
    <cellStyle name="Normal 3 38 6 14 2" xfId="32211" xr:uid="{00000000-0005-0000-0000-000016640000}"/>
    <cellStyle name="Normal 3 38 6 15" xfId="32206" xr:uid="{00000000-0005-0000-0000-000017640000}"/>
    <cellStyle name="Normal 3 38 6 2" xfId="14714" xr:uid="{00000000-0005-0000-0000-000018640000}"/>
    <cellStyle name="Normal 3 38 6 2 2" xfId="32212" xr:uid="{00000000-0005-0000-0000-000019640000}"/>
    <cellStyle name="Normal 3 38 6 3" xfId="14715" xr:uid="{00000000-0005-0000-0000-00001A640000}"/>
    <cellStyle name="Normal 3 38 6 3 2" xfId="32213" xr:uid="{00000000-0005-0000-0000-00001B640000}"/>
    <cellStyle name="Normal 3 38 6 4" xfId="14716" xr:uid="{00000000-0005-0000-0000-00001C640000}"/>
    <cellStyle name="Normal 3 38 6 4 2" xfId="32214" xr:uid="{00000000-0005-0000-0000-00001D640000}"/>
    <cellStyle name="Normal 3 38 6 5" xfId="14717" xr:uid="{00000000-0005-0000-0000-00001E640000}"/>
    <cellStyle name="Normal 3 38 6 5 2" xfId="32215" xr:uid="{00000000-0005-0000-0000-00001F640000}"/>
    <cellStyle name="Normal 3 38 6 6" xfId="14718" xr:uid="{00000000-0005-0000-0000-000020640000}"/>
    <cellStyle name="Normal 3 38 6 6 2" xfId="32216" xr:uid="{00000000-0005-0000-0000-000021640000}"/>
    <cellStyle name="Normal 3 38 6 7" xfId="14719" xr:uid="{00000000-0005-0000-0000-000022640000}"/>
    <cellStyle name="Normal 3 38 6 7 2" xfId="32217" xr:uid="{00000000-0005-0000-0000-000023640000}"/>
    <cellStyle name="Normal 3 38 6 8" xfId="14720" xr:uid="{00000000-0005-0000-0000-000024640000}"/>
    <cellStyle name="Normal 3 38 6 8 2" xfId="32218" xr:uid="{00000000-0005-0000-0000-000025640000}"/>
    <cellStyle name="Normal 3 38 6 9" xfId="14721" xr:uid="{00000000-0005-0000-0000-000026640000}"/>
    <cellStyle name="Normal 3 38 6 9 2" xfId="32219" xr:uid="{00000000-0005-0000-0000-000027640000}"/>
    <cellStyle name="Normal 3 38 7" xfId="14722" xr:uid="{00000000-0005-0000-0000-000028640000}"/>
    <cellStyle name="Normal 3 38 7 10" xfId="14723" xr:uid="{00000000-0005-0000-0000-000029640000}"/>
    <cellStyle name="Normal 3 38 7 10 2" xfId="32221" xr:uid="{00000000-0005-0000-0000-00002A640000}"/>
    <cellStyle name="Normal 3 38 7 11" xfId="14724" xr:uid="{00000000-0005-0000-0000-00002B640000}"/>
    <cellStyle name="Normal 3 38 7 11 2" xfId="32222" xr:uid="{00000000-0005-0000-0000-00002C640000}"/>
    <cellStyle name="Normal 3 38 7 12" xfId="14725" xr:uid="{00000000-0005-0000-0000-00002D640000}"/>
    <cellStyle name="Normal 3 38 7 12 2" xfId="32223" xr:uid="{00000000-0005-0000-0000-00002E640000}"/>
    <cellStyle name="Normal 3 38 7 13" xfId="14726" xr:uid="{00000000-0005-0000-0000-00002F640000}"/>
    <cellStyle name="Normal 3 38 7 13 2" xfId="32224" xr:uid="{00000000-0005-0000-0000-000030640000}"/>
    <cellStyle name="Normal 3 38 7 14" xfId="14727" xr:uid="{00000000-0005-0000-0000-000031640000}"/>
    <cellStyle name="Normal 3 38 7 14 2" xfId="32225" xr:uid="{00000000-0005-0000-0000-000032640000}"/>
    <cellStyle name="Normal 3 38 7 15" xfId="32220" xr:uid="{00000000-0005-0000-0000-000033640000}"/>
    <cellStyle name="Normal 3 38 7 2" xfId="14728" xr:uid="{00000000-0005-0000-0000-000034640000}"/>
    <cellStyle name="Normal 3 38 7 2 2" xfId="32226" xr:uid="{00000000-0005-0000-0000-000035640000}"/>
    <cellStyle name="Normal 3 38 7 3" xfId="14729" xr:uid="{00000000-0005-0000-0000-000036640000}"/>
    <cellStyle name="Normal 3 38 7 3 2" xfId="32227" xr:uid="{00000000-0005-0000-0000-000037640000}"/>
    <cellStyle name="Normal 3 38 7 4" xfId="14730" xr:uid="{00000000-0005-0000-0000-000038640000}"/>
    <cellStyle name="Normal 3 38 7 4 2" xfId="32228" xr:uid="{00000000-0005-0000-0000-000039640000}"/>
    <cellStyle name="Normal 3 38 7 5" xfId="14731" xr:uid="{00000000-0005-0000-0000-00003A640000}"/>
    <cellStyle name="Normal 3 38 7 5 2" xfId="32229" xr:uid="{00000000-0005-0000-0000-00003B640000}"/>
    <cellStyle name="Normal 3 38 7 6" xfId="14732" xr:uid="{00000000-0005-0000-0000-00003C640000}"/>
    <cellStyle name="Normal 3 38 7 6 2" xfId="32230" xr:uid="{00000000-0005-0000-0000-00003D640000}"/>
    <cellStyle name="Normal 3 38 7 7" xfId="14733" xr:uid="{00000000-0005-0000-0000-00003E640000}"/>
    <cellStyle name="Normal 3 38 7 7 2" xfId="32231" xr:uid="{00000000-0005-0000-0000-00003F640000}"/>
    <cellStyle name="Normal 3 38 7 8" xfId="14734" xr:uid="{00000000-0005-0000-0000-000040640000}"/>
    <cellStyle name="Normal 3 38 7 8 2" xfId="32232" xr:uid="{00000000-0005-0000-0000-000041640000}"/>
    <cellStyle name="Normal 3 38 7 9" xfId="14735" xr:uid="{00000000-0005-0000-0000-000042640000}"/>
    <cellStyle name="Normal 3 38 7 9 2" xfId="32233" xr:uid="{00000000-0005-0000-0000-000043640000}"/>
    <cellStyle name="Normal 3 38 8" xfId="14736" xr:uid="{00000000-0005-0000-0000-000044640000}"/>
    <cellStyle name="Normal 3 38 8 10" xfId="14737" xr:uid="{00000000-0005-0000-0000-000045640000}"/>
    <cellStyle name="Normal 3 38 8 10 2" xfId="32235" xr:uid="{00000000-0005-0000-0000-000046640000}"/>
    <cellStyle name="Normal 3 38 8 11" xfId="14738" xr:uid="{00000000-0005-0000-0000-000047640000}"/>
    <cellStyle name="Normal 3 38 8 11 2" xfId="32236" xr:uid="{00000000-0005-0000-0000-000048640000}"/>
    <cellStyle name="Normal 3 38 8 12" xfId="14739" xr:uid="{00000000-0005-0000-0000-000049640000}"/>
    <cellStyle name="Normal 3 38 8 12 2" xfId="32237" xr:uid="{00000000-0005-0000-0000-00004A640000}"/>
    <cellStyle name="Normal 3 38 8 13" xfId="14740" xr:uid="{00000000-0005-0000-0000-00004B640000}"/>
    <cellStyle name="Normal 3 38 8 13 2" xfId="32238" xr:uid="{00000000-0005-0000-0000-00004C640000}"/>
    <cellStyle name="Normal 3 38 8 14" xfId="14741" xr:uid="{00000000-0005-0000-0000-00004D640000}"/>
    <cellStyle name="Normal 3 38 8 14 2" xfId="32239" xr:uid="{00000000-0005-0000-0000-00004E640000}"/>
    <cellStyle name="Normal 3 38 8 15" xfId="32234" xr:uid="{00000000-0005-0000-0000-00004F640000}"/>
    <cellStyle name="Normal 3 38 8 2" xfId="14742" xr:uid="{00000000-0005-0000-0000-000050640000}"/>
    <cellStyle name="Normal 3 38 8 2 2" xfId="32240" xr:uid="{00000000-0005-0000-0000-000051640000}"/>
    <cellStyle name="Normal 3 38 8 3" xfId="14743" xr:uid="{00000000-0005-0000-0000-000052640000}"/>
    <cellStyle name="Normal 3 38 8 3 2" xfId="32241" xr:uid="{00000000-0005-0000-0000-000053640000}"/>
    <cellStyle name="Normal 3 38 8 4" xfId="14744" xr:uid="{00000000-0005-0000-0000-000054640000}"/>
    <cellStyle name="Normal 3 38 8 4 2" xfId="32242" xr:uid="{00000000-0005-0000-0000-000055640000}"/>
    <cellStyle name="Normal 3 38 8 5" xfId="14745" xr:uid="{00000000-0005-0000-0000-000056640000}"/>
    <cellStyle name="Normal 3 38 8 5 2" xfId="32243" xr:uid="{00000000-0005-0000-0000-000057640000}"/>
    <cellStyle name="Normal 3 38 8 6" xfId="14746" xr:uid="{00000000-0005-0000-0000-000058640000}"/>
    <cellStyle name="Normal 3 38 8 6 2" xfId="32244" xr:uid="{00000000-0005-0000-0000-000059640000}"/>
    <cellStyle name="Normal 3 38 8 7" xfId="14747" xr:uid="{00000000-0005-0000-0000-00005A640000}"/>
    <cellStyle name="Normal 3 38 8 7 2" xfId="32245" xr:uid="{00000000-0005-0000-0000-00005B640000}"/>
    <cellStyle name="Normal 3 38 8 8" xfId="14748" xr:uid="{00000000-0005-0000-0000-00005C640000}"/>
    <cellStyle name="Normal 3 38 8 8 2" xfId="32246" xr:uid="{00000000-0005-0000-0000-00005D640000}"/>
    <cellStyle name="Normal 3 38 8 9" xfId="14749" xr:uid="{00000000-0005-0000-0000-00005E640000}"/>
    <cellStyle name="Normal 3 38 8 9 2" xfId="32247" xr:uid="{00000000-0005-0000-0000-00005F640000}"/>
    <cellStyle name="Normal 3 38 9" xfId="14750" xr:uid="{00000000-0005-0000-0000-000060640000}"/>
    <cellStyle name="Normal 3 38 9 10" xfId="14751" xr:uid="{00000000-0005-0000-0000-000061640000}"/>
    <cellStyle name="Normal 3 38 9 10 2" xfId="32249" xr:uid="{00000000-0005-0000-0000-000062640000}"/>
    <cellStyle name="Normal 3 38 9 11" xfId="14752" xr:uid="{00000000-0005-0000-0000-000063640000}"/>
    <cellStyle name="Normal 3 38 9 11 2" xfId="32250" xr:uid="{00000000-0005-0000-0000-000064640000}"/>
    <cellStyle name="Normal 3 38 9 12" xfId="14753" xr:uid="{00000000-0005-0000-0000-000065640000}"/>
    <cellStyle name="Normal 3 38 9 12 2" xfId="32251" xr:uid="{00000000-0005-0000-0000-000066640000}"/>
    <cellStyle name="Normal 3 38 9 13" xfId="14754" xr:uid="{00000000-0005-0000-0000-000067640000}"/>
    <cellStyle name="Normal 3 38 9 13 2" xfId="32252" xr:uid="{00000000-0005-0000-0000-000068640000}"/>
    <cellStyle name="Normal 3 38 9 14" xfId="14755" xr:uid="{00000000-0005-0000-0000-000069640000}"/>
    <cellStyle name="Normal 3 38 9 14 2" xfId="32253" xr:uid="{00000000-0005-0000-0000-00006A640000}"/>
    <cellStyle name="Normal 3 38 9 15" xfId="32248" xr:uid="{00000000-0005-0000-0000-00006B640000}"/>
    <cellStyle name="Normal 3 38 9 2" xfId="14756" xr:uid="{00000000-0005-0000-0000-00006C640000}"/>
    <cellStyle name="Normal 3 38 9 2 2" xfId="32254" xr:uid="{00000000-0005-0000-0000-00006D640000}"/>
    <cellStyle name="Normal 3 38 9 3" xfId="14757" xr:uid="{00000000-0005-0000-0000-00006E640000}"/>
    <cellStyle name="Normal 3 38 9 3 2" xfId="32255" xr:uid="{00000000-0005-0000-0000-00006F640000}"/>
    <cellStyle name="Normal 3 38 9 4" xfId="14758" xr:uid="{00000000-0005-0000-0000-000070640000}"/>
    <cellStyle name="Normal 3 38 9 4 2" xfId="32256" xr:uid="{00000000-0005-0000-0000-000071640000}"/>
    <cellStyle name="Normal 3 38 9 5" xfId="14759" xr:uid="{00000000-0005-0000-0000-000072640000}"/>
    <cellStyle name="Normal 3 38 9 5 2" xfId="32257" xr:uid="{00000000-0005-0000-0000-000073640000}"/>
    <cellStyle name="Normal 3 38 9 6" xfId="14760" xr:uid="{00000000-0005-0000-0000-000074640000}"/>
    <cellStyle name="Normal 3 38 9 6 2" xfId="32258" xr:uid="{00000000-0005-0000-0000-000075640000}"/>
    <cellStyle name="Normal 3 38 9 7" xfId="14761" xr:uid="{00000000-0005-0000-0000-000076640000}"/>
    <cellStyle name="Normal 3 38 9 7 2" xfId="32259" xr:uid="{00000000-0005-0000-0000-000077640000}"/>
    <cellStyle name="Normal 3 38 9 8" xfId="14762" xr:uid="{00000000-0005-0000-0000-000078640000}"/>
    <cellStyle name="Normal 3 38 9 8 2" xfId="32260" xr:uid="{00000000-0005-0000-0000-000079640000}"/>
    <cellStyle name="Normal 3 38 9 9" xfId="14763" xr:uid="{00000000-0005-0000-0000-00007A640000}"/>
    <cellStyle name="Normal 3 38 9 9 2" xfId="32261" xr:uid="{00000000-0005-0000-0000-00007B640000}"/>
    <cellStyle name="Normal 3 39" xfId="14764" xr:uid="{00000000-0005-0000-0000-00007C640000}"/>
    <cellStyle name="Normal 3 4" xfId="324" xr:uid="{00000000-0005-0000-0000-00007D640000}"/>
    <cellStyle name="Normal 3 4 10" xfId="14765" xr:uid="{00000000-0005-0000-0000-00007E640000}"/>
    <cellStyle name="Normal 3 4 10 10" xfId="14766" xr:uid="{00000000-0005-0000-0000-00007F640000}"/>
    <cellStyle name="Normal 3 4 10 10 10" xfId="14767" xr:uid="{00000000-0005-0000-0000-000080640000}"/>
    <cellStyle name="Normal 3 4 10 10 10 2" xfId="32264" xr:uid="{00000000-0005-0000-0000-000081640000}"/>
    <cellStyle name="Normal 3 4 10 10 11" xfId="14768" xr:uid="{00000000-0005-0000-0000-000082640000}"/>
    <cellStyle name="Normal 3 4 10 10 11 2" xfId="32265" xr:uid="{00000000-0005-0000-0000-000083640000}"/>
    <cellStyle name="Normal 3 4 10 10 12" xfId="14769" xr:uid="{00000000-0005-0000-0000-000084640000}"/>
    <cellStyle name="Normal 3 4 10 10 12 2" xfId="32266" xr:uid="{00000000-0005-0000-0000-000085640000}"/>
    <cellStyle name="Normal 3 4 10 10 13" xfId="14770" xr:uid="{00000000-0005-0000-0000-000086640000}"/>
    <cellStyle name="Normal 3 4 10 10 13 2" xfId="32267" xr:uid="{00000000-0005-0000-0000-000087640000}"/>
    <cellStyle name="Normal 3 4 10 10 14" xfId="14771" xr:uid="{00000000-0005-0000-0000-000088640000}"/>
    <cellStyle name="Normal 3 4 10 10 14 2" xfId="32268" xr:uid="{00000000-0005-0000-0000-000089640000}"/>
    <cellStyle name="Normal 3 4 10 10 15" xfId="32263" xr:uid="{00000000-0005-0000-0000-00008A640000}"/>
    <cellStyle name="Normal 3 4 10 10 2" xfId="14772" xr:uid="{00000000-0005-0000-0000-00008B640000}"/>
    <cellStyle name="Normal 3 4 10 10 2 2" xfId="32269" xr:uid="{00000000-0005-0000-0000-00008C640000}"/>
    <cellStyle name="Normal 3 4 10 10 3" xfId="14773" xr:uid="{00000000-0005-0000-0000-00008D640000}"/>
    <cellStyle name="Normal 3 4 10 10 3 2" xfId="32270" xr:uid="{00000000-0005-0000-0000-00008E640000}"/>
    <cellStyle name="Normal 3 4 10 10 4" xfId="14774" xr:uid="{00000000-0005-0000-0000-00008F640000}"/>
    <cellStyle name="Normal 3 4 10 10 4 2" xfId="32271" xr:uid="{00000000-0005-0000-0000-000090640000}"/>
    <cellStyle name="Normal 3 4 10 10 5" xfId="14775" xr:uid="{00000000-0005-0000-0000-000091640000}"/>
    <cellStyle name="Normal 3 4 10 10 5 2" xfId="32272" xr:uid="{00000000-0005-0000-0000-000092640000}"/>
    <cellStyle name="Normal 3 4 10 10 6" xfId="14776" xr:uid="{00000000-0005-0000-0000-000093640000}"/>
    <cellStyle name="Normal 3 4 10 10 6 2" xfId="32273" xr:uid="{00000000-0005-0000-0000-000094640000}"/>
    <cellStyle name="Normal 3 4 10 10 7" xfId="14777" xr:uid="{00000000-0005-0000-0000-000095640000}"/>
    <cellStyle name="Normal 3 4 10 10 7 2" xfId="32274" xr:uid="{00000000-0005-0000-0000-000096640000}"/>
    <cellStyle name="Normal 3 4 10 10 8" xfId="14778" xr:uid="{00000000-0005-0000-0000-000097640000}"/>
    <cellStyle name="Normal 3 4 10 10 8 2" xfId="32275" xr:uid="{00000000-0005-0000-0000-000098640000}"/>
    <cellStyle name="Normal 3 4 10 10 9" xfId="14779" xr:uid="{00000000-0005-0000-0000-000099640000}"/>
    <cellStyle name="Normal 3 4 10 10 9 2" xfId="32276" xr:uid="{00000000-0005-0000-0000-00009A640000}"/>
    <cellStyle name="Normal 3 4 10 11" xfId="14780" xr:uid="{00000000-0005-0000-0000-00009B640000}"/>
    <cellStyle name="Normal 3 4 10 11 2" xfId="32277" xr:uid="{00000000-0005-0000-0000-00009C640000}"/>
    <cellStyle name="Normal 3 4 10 12" xfId="14781" xr:uid="{00000000-0005-0000-0000-00009D640000}"/>
    <cellStyle name="Normal 3 4 10 12 2" xfId="32278" xr:uid="{00000000-0005-0000-0000-00009E640000}"/>
    <cellStyle name="Normal 3 4 10 13" xfId="14782" xr:uid="{00000000-0005-0000-0000-00009F640000}"/>
    <cellStyle name="Normal 3 4 10 13 2" xfId="32279" xr:uid="{00000000-0005-0000-0000-0000A0640000}"/>
    <cellStyle name="Normal 3 4 10 14" xfId="14783" xr:uid="{00000000-0005-0000-0000-0000A1640000}"/>
    <cellStyle name="Normal 3 4 10 14 2" xfId="32280" xr:uid="{00000000-0005-0000-0000-0000A2640000}"/>
    <cellStyle name="Normal 3 4 10 15" xfId="14784" xr:uid="{00000000-0005-0000-0000-0000A3640000}"/>
    <cellStyle name="Normal 3 4 10 15 2" xfId="32281" xr:uid="{00000000-0005-0000-0000-0000A4640000}"/>
    <cellStyle name="Normal 3 4 10 16" xfId="14785" xr:uid="{00000000-0005-0000-0000-0000A5640000}"/>
    <cellStyle name="Normal 3 4 10 16 2" xfId="32282" xr:uid="{00000000-0005-0000-0000-0000A6640000}"/>
    <cellStyle name="Normal 3 4 10 17" xfId="14786" xr:uid="{00000000-0005-0000-0000-0000A7640000}"/>
    <cellStyle name="Normal 3 4 10 17 2" xfId="32283" xr:uid="{00000000-0005-0000-0000-0000A8640000}"/>
    <cellStyle name="Normal 3 4 10 18" xfId="14787" xr:uid="{00000000-0005-0000-0000-0000A9640000}"/>
    <cellStyle name="Normal 3 4 10 18 2" xfId="32284" xr:uid="{00000000-0005-0000-0000-0000AA640000}"/>
    <cellStyle name="Normal 3 4 10 19" xfId="14788" xr:uid="{00000000-0005-0000-0000-0000AB640000}"/>
    <cellStyle name="Normal 3 4 10 19 2" xfId="32285" xr:uid="{00000000-0005-0000-0000-0000AC640000}"/>
    <cellStyle name="Normal 3 4 10 2" xfId="14789" xr:uid="{00000000-0005-0000-0000-0000AD640000}"/>
    <cellStyle name="Normal 3 4 10 2 10" xfId="14790" xr:uid="{00000000-0005-0000-0000-0000AE640000}"/>
    <cellStyle name="Normal 3 4 10 2 10 2" xfId="32287" xr:uid="{00000000-0005-0000-0000-0000AF640000}"/>
    <cellStyle name="Normal 3 4 10 2 11" xfId="14791" xr:uid="{00000000-0005-0000-0000-0000B0640000}"/>
    <cellStyle name="Normal 3 4 10 2 11 2" xfId="32288" xr:uid="{00000000-0005-0000-0000-0000B1640000}"/>
    <cellStyle name="Normal 3 4 10 2 12" xfId="14792" xr:uid="{00000000-0005-0000-0000-0000B2640000}"/>
    <cellStyle name="Normal 3 4 10 2 12 2" xfId="32289" xr:uid="{00000000-0005-0000-0000-0000B3640000}"/>
    <cellStyle name="Normal 3 4 10 2 13" xfId="14793" xr:uid="{00000000-0005-0000-0000-0000B4640000}"/>
    <cellStyle name="Normal 3 4 10 2 13 2" xfId="32290" xr:uid="{00000000-0005-0000-0000-0000B5640000}"/>
    <cellStyle name="Normal 3 4 10 2 14" xfId="14794" xr:uid="{00000000-0005-0000-0000-0000B6640000}"/>
    <cellStyle name="Normal 3 4 10 2 14 2" xfId="32291" xr:uid="{00000000-0005-0000-0000-0000B7640000}"/>
    <cellStyle name="Normal 3 4 10 2 15" xfId="14795" xr:uid="{00000000-0005-0000-0000-0000B8640000}"/>
    <cellStyle name="Normal 3 4 10 2 15 2" xfId="32292" xr:uid="{00000000-0005-0000-0000-0000B9640000}"/>
    <cellStyle name="Normal 3 4 10 2 16" xfId="32286" xr:uid="{00000000-0005-0000-0000-0000BA640000}"/>
    <cellStyle name="Normal 3 4 10 2 2" xfId="14796" xr:uid="{00000000-0005-0000-0000-0000BB640000}"/>
    <cellStyle name="Normal 3 4 10 2 2 10" xfId="14797" xr:uid="{00000000-0005-0000-0000-0000BC640000}"/>
    <cellStyle name="Normal 3 4 10 2 2 10 2" xfId="32294" xr:uid="{00000000-0005-0000-0000-0000BD640000}"/>
    <cellStyle name="Normal 3 4 10 2 2 11" xfId="14798" xr:uid="{00000000-0005-0000-0000-0000BE640000}"/>
    <cellStyle name="Normal 3 4 10 2 2 11 2" xfId="32295" xr:uid="{00000000-0005-0000-0000-0000BF640000}"/>
    <cellStyle name="Normal 3 4 10 2 2 12" xfId="14799" xr:uid="{00000000-0005-0000-0000-0000C0640000}"/>
    <cellStyle name="Normal 3 4 10 2 2 12 2" xfId="32296" xr:uid="{00000000-0005-0000-0000-0000C1640000}"/>
    <cellStyle name="Normal 3 4 10 2 2 13" xfId="14800" xr:uid="{00000000-0005-0000-0000-0000C2640000}"/>
    <cellStyle name="Normal 3 4 10 2 2 13 2" xfId="32297" xr:uid="{00000000-0005-0000-0000-0000C3640000}"/>
    <cellStyle name="Normal 3 4 10 2 2 14" xfId="14801" xr:uid="{00000000-0005-0000-0000-0000C4640000}"/>
    <cellStyle name="Normal 3 4 10 2 2 14 2" xfId="32298" xr:uid="{00000000-0005-0000-0000-0000C5640000}"/>
    <cellStyle name="Normal 3 4 10 2 2 15" xfId="32293" xr:uid="{00000000-0005-0000-0000-0000C6640000}"/>
    <cellStyle name="Normal 3 4 10 2 2 2" xfId="14802" xr:uid="{00000000-0005-0000-0000-0000C7640000}"/>
    <cellStyle name="Normal 3 4 10 2 2 2 2" xfId="32299" xr:uid="{00000000-0005-0000-0000-0000C8640000}"/>
    <cellStyle name="Normal 3 4 10 2 2 3" xfId="14803" xr:uid="{00000000-0005-0000-0000-0000C9640000}"/>
    <cellStyle name="Normal 3 4 10 2 2 3 2" xfId="32300" xr:uid="{00000000-0005-0000-0000-0000CA640000}"/>
    <cellStyle name="Normal 3 4 10 2 2 4" xfId="14804" xr:uid="{00000000-0005-0000-0000-0000CB640000}"/>
    <cellStyle name="Normal 3 4 10 2 2 4 2" xfId="32301" xr:uid="{00000000-0005-0000-0000-0000CC640000}"/>
    <cellStyle name="Normal 3 4 10 2 2 5" xfId="14805" xr:uid="{00000000-0005-0000-0000-0000CD640000}"/>
    <cellStyle name="Normal 3 4 10 2 2 5 2" xfId="32302" xr:uid="{00000000-0005-0000-0000-0000CE640000}"/>
    <cellStyle name="Normal 3 4 10 2 2 6" xfId="14806" xr:uid="{00000000-0005-0000-0000-0000CF640000}"/>
    <cellStyle name="Normal 3 4 10 2 2 6 2" xfId="32303" xr:uid="{00000000-0005-0000-0000-0000D0640000}"/>
    <cellStyle name="Normal 3 4 10 2 2 7" xfId="14807" xr:uid="{00000000-0005-0000-0000-0000D1640000}"/>
    <cellStyle name="Normal 3 4 10 2 2 7 2" xfId="32304" xr:uid="{00000000-0005-0000-0000-0000D2640000}"/>
    <cellStyle name="Normal 3 4 10 2 2 8" xfId="14808" xr:uid="{00000000-0005-0000-0000-0000D3640000}"/>
    <cellStyle name="Normal 3 4 10 2 2 8 2" xfId="32305" xr:uid="{00000000-0005-0000-0000-0000D4640000}"/>
    <cellStyle name="Normal 3 4 10 2 2 9" xfId="14809" xr:uid="{00000000-0005-0000-0000-0000D5640000}"/>
    <cellStyle name="Normal 3 4 10 2 2 9 2" xfId="32306" xr:uid="{00000000-0005-0000-0000-0000D6640000}"/>
    <cellStyle name="Normal 3 4 10 2 3" xfId="14810" xr:uid="{00000000-0005-0000-0000-0000D7640000}"/>
    <cellStyle name="Normal 3 4 10 2 3 2" xfId="32307" xr:uid="{00000000-0005-0000-0000-0000D8640000}"/>
    <cellStyle name="Normal 3 4 10 2 4" xfId="14811" xr:uid="{00000000-0005-0000-0000-0000D9640000}"/>
    <cellStyle name="Normal 3 4 10 2 4 2" xfId="32308" xr:uid="{00000000-0005-0000-0000-0000DA640000}"/>
    <cellStyle name="Normal 3 4 10 2 5" xfId="14812" xr:uid="{00000000-0005-0000-0000-0000DB640000}"/>
    <cellStyle name="Normal 3 4 10 2 5 2" xfId="32309" xr:uid="{00000000-0005-0000-0000-0000DC640000}"/>
    <cellStyle name="Normal 3 4 10 2 6" xfId="14813" xr:uid="{00000000-0005-0000-0000-0000DD640000}"/>
    <cellStyle name="Normal 3 4 10 2 6 2" xfId="32310" xr:uid="{00000000-0005-0000-0000-0000DE640000}"/>
    <cellStyle name="Normal 3 4 10 2 7" xfId="14814" xr:uid="{00000000-0005-0000-0000-0000DF640000}"/>
    <cellStyle name="Normal 3 4 10 2 7 2" xfId="32311" xr:uid="{00000000-0005-0000-0000-0000E0640000}"/>
    <cellStyle name="Normal 3 4 10 2 8" xfId="14815" xr:uid="{00000000-0005-0000-0000-0000E1640000}"/>
    <cellStyle name="Normal 3 4 10 2 8 2" xfId="32312" xr:uid="{00000000-0005-0000-0000-0000E2640000}"/>
    <cellStyle name="Normal 3 4 10 2 9" xfId="14816" xr:uid="{00000000-0005-0000-0000-0000E3640000}"/>
    <cellStyle name="Normal 3 4 10 2 9 2" xfId="32313" xr:uid="{00000000-0005-0000-0000-0000E4640000}"/>
    <cellStyle name="Normal 3 4 10 20" xfId="14817" xr:uid="{00000000-0005-0000-0000-0000E5640000}"/>
    <cellStyle name="Normal 3 4 10 20 2" xfId="32314" xr:uid="{00000000-0005-0000-0000-0000E6640000}"/>
    <cellStyle name="Normal 3 4 10 21" xfId="14818" xr:uid="{00000000-0005-0000-0000-0000E7640000}"/>
    <cellStyle name="Normal 3 4 10 21 2" xfId="32315" xr:uid="{00000000-0005-0000-0000-0000E8640000}"/>
    <cellStyle name="Normal 3 4 10 22" xfId="14819" xr:uid="{00000000-0005-0000-0000-0000E9640000}"/>
    <cellStyle name="Normal 3 4 10 22 2" xfId="32316" xr:uid="{00000000-0005-0000-0000-0000EA640000}"/>
    <cellStyle name="Normal 3 4 10 23" xfId="14820" xr:uid="{00000000-0005-0000-0000-0000EB640000}"/>
    <cellStyle name="Normal 3 4 10 23 2" xfId="32317" xr:uid="{00000000-0005-0000-0000-0000EC640000}"/>
    <cellStyle name="Normal 3 4 10 24" xfId="32262" xr:uid="{00000000-0005-0000-0000-0000ED640000}"/>
    <cellStyle name="Normal 3 4 10 3" xfId="14821" xr:uid="{00000000-0005-0000-0000-0000EE640000}"/>
    <cellStyle name="Normal 3 4 10 3 10" xfId="14822" xr:uid="{00000000-0005-0000-0000-0000EF640000}"/>
    <cellStyle name="Normal 3 4 10 3 10 2" xfId="32319" xr:uid="{00000000-0005-0000-0000-0000F0640000}"/>
    <cellStyle name="Normal 3 4 10 3 11" xfId="14823" xr:uid="{00000000-0005-0000-0000-0000F1640000}"/>
    <cellStyle name="Normal 3 4 10 3 11 2" xfId="32320" xr:uid="{00000000-0005-0000-0000-0000F2640000}"/>
    <cellStyle name="Normal 3 4 10 3 12" xfId="14824" xr:uid="{00000000-0005-0000-0000-0000F3640000}"/>
    <cellStyle name="Normal 3 4 10 3 12 2" xfId="32321" xr:uid="{00000000-0005-0000-0000-0000F4640000}"/>
    <cellStyle name="Normal 3 4 10 3 13" xfId="14825" xr:uid="{00000000-0005-0000-0000-0000F5640000}"/>
    <cellStyle name="Normal 3 4 10 3 13 2" xfId="32322" xr:uid="{00000000-0005-0000-0000-0000F6640000}"/>
    <cellStyle name="Normal 3 4 10 3 14" xfId="14826" xr:uid="{00000000-0005-0000-0000-0000F7640000}"/>
    <cellStyle name="Normal 3 4 10 3 14 2" xfId="32323" xr:uid="{00000000-0005-0000-0000-0000F8640000}"/>
    <cellStyle name="Normal 3 4 10 3 15" xfId="14827" xr:uid="{00000000-0005-0000-0000-0000F9640000}"/>
    <cellStyle name="Normal 3 4 10 3 15 2" xfId="32324" xr:uid="{00000000-0005-0000-0000-0000FA640000}"/>
    <cellStyle name="Normal 3 4 10 3 16" xfId="32318" xr:uid="{00000000-0005-0000-0000-0000FB640000}"/>
    <cellStyle name="Normal 3 4 10 3 2" xfId="14828" xr:uid="{00000000-0005-0000-0000-0000FC640000}"/>
    <cellStyle name="Normal 3 4 10 3 2 10" xfId="14829" xr:uid="{00000000-0005-0000-0000-0000FD640000}"/>
    <cellStyle name="Normal 3 4 10 3 2 10 2" xfId="32326" xr:uid="{00000000-0005-0000-0000-0000FE640000}"/>
    <cellStyle name="Normal 3 4 10 3 2 11" xfId="14830" xr:uid="{00000000-0005-0000-0000-0000FF640000}"/>
    <cellStyle name="Normal 3 4 10 3 2 11 2" xfId="32327" xr:uid="{00000000-0005-0000-0000-000000650000}"/>
    <cellStyle name="Normal 3 4 10 3 2 12" xfId="14831" xr:uid="{00000000-0005-0000-0000-000001650000}"/>
    <cellStyle name="Normal 3 4 10 3 2 12 2" xfId="32328" xr:uid="{00000000-0005-0000-0000-000002650000}"/>
    <cellStyle name="Normal 3 4 10 3 2 13" xfId="14832" xr:uid="{00000000-0005-0000-0000-000003650000}"/>
    <cellStyle name="Normal 3 4 10 3 2 13 2" xfId="32329" xr:uid="{00000000-0005-0000-0000-000004650000}"/>
    <cellStyle name="Normal 3 4 10 3 2 14" xfId="14833" xr:uid="{00000000-0005-0000-0000-000005650000}"/>
    <cellStyle name="Normal 3 4 10 3 2 14 2" xfId="32330" xr:uid="{00000000-0005-0000-0000-000006650000}"/>
    <cellStyle name="Normal 3 4 10 3 2 15" xfId="32325" xr:uid="{00000000-0005-0000-0000-000007650000}"/>
    <cellStyle name="Normal 3 4 10 3 2 2" xfId="14834" xr:uid="{00000000-0005-0000-0000-000008650000}"/>
    <cellStyle name="Normal 3 4 10 3 2 2 2" xfId="32331" xr:uid="{00000000-0005-0000-0000-000009650000}"/>
    <cellStyle name="Normal 3 4 10 3 2 3" xfId="14835" xr:uid="{00000000-0005-0000-0000-00000A650000}"/>
    <cellStyle name="Normal 3 4 10 3 2 3 2" xfId="32332" xr:uid="{00000000-0005-0000-0000-00000B650000}"/>
    <cellStyle name="Normal 3 4 10 3 2 4" xfId="14836" xr:uid="{00000000-0005-0000-0000-00000C650000}"/>
    <cellStyle name="Normal 3 4 10 3 2 4 2" xfId="32333" xr:uid="{00000000-0005-0000-0000-00000D650000}"/>
    <cellStyle name="Normal 3 4 10 3 2 5" xfId="14837" xr:uid="{00000000-0005-0000-0000-00000E650000}"/>
    <cellStyle name="Normal 3 4 10 3 2 5 2" xfId="32334" xr:uid="{00000000-0005-0000-0000-00000F650000}"/>
    <cellStyle name="Normal 3 4 10 3 2 6" xfId="14838" xr:uid="{00000000-0005-0000-0000-000010650000}"/>
    <cellStyle name="Normal 3 4 10 3 2 6 2" xfId="32335" xr:uid="{00000000-0005-0000-0000-000011650000}"/>
    <cellStyle name="Normal 3 4 10 3 2 7" xfId="14839" xr:uid="{00000000-0005-0000-0000-000012650000}"/>
    <cellStyle name="Normal 3 4 10 3 2 7 2" xfId="32336" xr:uid="{00000000-0005-0000-0000-000013650000}"/>
    <cellStyle name="Normal 3 4 10 3 2 8" xfId="14840" xr:uid="{00000000-0005-0000-0000-000014650000}"/>
    <cellStyle name="Normal 3 4 10 3 2 8 2" xfId="32337" xr:uid="{00000000-0005-0000-0000-000015650000}"/>
    <cellStyle name="Normal 3 4 10 3 2 9" xfId="14841" xr:uid="{00000000-0005-0000-0000-000016650000}"/>
    <cellStyle name="Normal 3 4 10 3 2 9 2" xfId="32338" xr:uid="{00000000-0005-0000-0000-000017650000}"/>
    <cellStyle name="Normal 3 4 10 3 3" xfId="14842" xr:uid="{00000000-0005-0000-0000-000018650000}"/>
    <cellStyle name="Normal 3 4 10 3 3 2" xfId="32339" xr:uid="{00000000-0005-0000-0000-000019650000}"/>
    <cellStyle name="Normal 3 4 10 3 4" xfId="14843" xr:uid="{00000000-0005-0000-0000-00001A650000}"/>
    <cellStyle name="Normal 3 4 10 3 4 2" xfId="32340" xr:uid="{00000000-0005-0000-0000-00001B650000}"/>
    <cellStyle name="Normal 3 4 10 3 5" xfId="14844" xr:uid="{00000000-0005-0000-0000-00001C650000}"/>
    <cellStyle name="Normal 3 4 10 3 5 2" xfId="32341" xr:uid="{00000000-0005-0000-0000-00001D650000}"/>
    <cellStyle name="Normal 3 4 10 3 6" xfId="14845" xr:uid="{00000000-0005-0000-0000-00001E650000}"/>
    <cellStyle name="Normal 3 4 10 3 6 2" xfId="32342" xr:uid="{00000000-0005-0000-0000-00001F650000}"/>
    <cellStyle name="Normal 3 4 10 3 7" xfId="14846" xr:uid="{00000000-0005-0000-0000-000020650000}"/>
    <cellStyle name="Normal 3 4 10 3 7 2" xfId="32343" xr:uid="{00000000-0005-0000-0000-000021650000}"/>
    <cellStyle name="Normal 3 4 10 3 8" xfId="14847" xr:uid="{00000000-0005-0000-0000-000022650000}"/>
    <cellStyle name="Normal 3 4 10 3 8 2" xfId="32344" xr:uid="{00000000-0005-0000-0000-000023650000}"/>
    <cellStyle name="Normal 3 4 10 3 9" xfId="14848" xr:uid="{00000000-0005-0000-0000-000024650000}"/>
    <cellStyle name="Normal 3 4 10 3 9 2" xfId="32345" xr:uid="{00000000-0005-0000-0000-000025650000}"/>
    <cellStyle name="Normal 3 4 10 4" xfId="14849" xr:uid="{00000000-0005-0000-0000-000026650000}"/>
    <cellStyle name="Normal 3 4 10 4 10" xfId="14850" xr:uid="{00000000-0005-0000-0000-000027650000}"/>
    <cellStyle name="Normal 3 4 10 4 10 2" xfId="32347" xr:uid="{00000000-0005-0000-0000-000028650000}"/>
    <cellStyle name="Normal 3 4 10 4 11" xfId="14851" xr:uid="{00000000-0005-0000-0000-000029650000}"/>
    <cellStyle name="Normal 3 4 10 4 11 2" xfId="32348" xr:uid="{00000000-0005-0000-0000-00002A650000}"/>
    <cellStyle name="Normal 3 4 10 4 12" xfId="14852" xr:uid="{00000000-0005-0000-0000-00002B650000}"/>
    <cellStyle name="Normal 3 4 10 4 12 2" xfId="32349" xr:uid="{00000000-0005-0000-0000-00002C650000}"/>
    <cellStyle name="Normal 3 4 10 4 13" xfId="14853" xr:uid="{00000000-0005-0000-0000-00002D650000}"/>
    <cellStyle name="Normal 3 4 10 4 13 2" xfId="32350" xr:uid="{00000000-0005-0000-0000-00002E650000}"/>
    <cellStyle name="Normal 3 4 10 4 14" xfId="14854" xr:uid="{00000000-0005-0000-0000-00002F650000}"/>
    <cellStyle name="Normal 3 4 10 4 14 2" xfId="32351" xr:uid="{00000000-0005-0000-0000-000030650000}"/>
    <cellStyle name="Normal 3 4 10 4 15" xfId="14855" xr:uid="{00000000-0005-0000-0000-000031650000}"/>
    <cellStyle name="Normal 3 4 10 4 15 2" xfId="32352" xr:uid="{00000000-0005-0000-0000-000032650000}"/>
    <cellStyle name="Normal 3 4 10 4 16" xfId="32346" xr:uid="{00000000-0005-0000-0000-000033650000}"/>
    <cellStyle name="Normal 3 4 10 4 2" xfId="14856" xr:uid="{00000000-0005-0000-0000-000034650000}"/>
    <cellStyle name="Normal 3 4 10 4 2 10" xfId="14857" xr:uid="{00000000-0005-0000-0000-000035650000}"/>
    <cellStyle name="Normal 3 4 10 4 2 10 2" xfId="32354" xr:uid="{00000000-0005-0000-0000-000036650000}"/>
    <cellStyle name="Normal 3 4 10 4 2 11" xfId="14858" xr:uid="{00000000-0005-0000-0000-000037650000}"/>
    <cellStyle name="Normal 3 4 10 4 2 11 2" xfId="32355" xr:uid="{00000000-0005-0000-0000-000038650000}"/>
    <cellStyle name="Normal 3 4 10 4 2 12" xfId="14859" xr:uid="{00000000-0005-0000-0000-000039650000}"/>
    <cellStyle name="Normal 3 4 10 4 2 12 2" xfId="32356" xr:uid="{00000000-0005-0000-0000-00003A650000}"/>
    <cellStyle name="Normal 3 4 10 4 2 13" xfId="14860" xr:uid="{00000000-0005-0000-0000-00003B650000}"/>
    <cellStyle name="Normal 3 4 10 4 2 13 2" xfId="32357" xr:uid="{00000000-0005-0000-0000-00003C650000}"/>
    <cellStyle name="Normal 3 4 10 4 2 14" xfId="14861" xr:uid="{00000000-0005-0000-0000-00003D650000}"/>
    <cellStyle name="Normal 3 4 10 4 2 14 2" xfId="32358" xr:uid="{00000000-0005-0000-0000-00003E650000}"/>
    <cellStyle name="Normal 3 4 10 4 2 15" xfId="32353" xr:uid="{00000000-0005-0000-0000-00003F650000}"/>
    <cellStyle name="Normal 3 4 10 4 2 2" xfId="14862" xr:uid="{00000000-0005-0000-0000-000040650000}"/>
    <cellStyle name="Normal 3 4 10 4 2 2 2" xfId="32359" xr:uid="{00000000-0005-0000-0000-000041650000}"/>
    <cellStyle name="Normal 3 4 10 4 2 3" xfId="14863" xr:uid="{00000000-0005-0000-0000-000042650000}"/>
    <cellStyle name="Normal 3 4 10 4 2 3 2" xfId="32360" xr:uid="{00000000-0005-0000-0000-000043650000}"/>
    <cellStyle name="Normal 3 4 10 4 2 4" xfId="14864" xr:uid="{00000000-0005-0000-0000-000044650000}"/>
    <cellStyle name="Normal 3 4 10 4 2 4 2" xfId="32361" xr:uid="{00000000-0005-0000-0000-000045650000}"/>
    <cellStyle name="Normal 3 4 10 4 2 5" xfId="14865" xr:uid="{00000000-0005-0000-0000-000046650000}"/>
    <cellStyle name="Normal 3 4 10 4 2 5 2" xfId="32362" xr:uid="{00000000-0005-0000-0000-000047650000}"/>
    <cellStyle name="Normal 3 4 10 4 2 6" xfId="14866" xr:uid="{00000000-0005-0000-0000-000048650000}"/>
    <cellStyle name="Normal 3 4 10 4 2 6 2" xfId="32363" xr:uid="{00000000-0005-0000-0000-000049650000}"/>
    <cellStyle name="Normal 3 4 10 4 2 7" xfId="14867" xr:uid="{00000000-0005-0000-0000-00004A650000}"/>
    <cellStyle name="Normal 3 4 10 4 2 7 2" xfId="32364" xr:uid="{00000000-0005-0000-0000-00004B650000}"/>
    <cellStyle name="Normal 3 4 10 4 2 8" xfId="14868" xr:uid="{00000000-0005-0000-0000-00004C650000}"/>
    <cellStyle name="Normal 3 4 10 4 2 8 2" xfId="32365" xr:uid="{00000000-0005-0000-0000-00004D650000}"/>
    <cellStyle name="Normal 3 4 10 4 2 9" xfId="14869" xr:uid="{00000000-0005-0000-0000-00004E650000}"/>
    <cellStyle name="Normal 3 4 10 4 2 9 2" xfId="32366" xr:uid="{00000000-0005-0000-0000-00004F650000}"/>
    <cellStyle name="Normal 3 4 10 4 3" xfId="14870" xr:uid="{00000000-0005-0000-0000-000050650000}"/>
    <cellStyle name="Normal 3 4 10 4 3 2" xfId="32367" xr:uid="{00000000-0005-0000-0000-000051650000}"/>
    <cellStyle name="Normal 3 4 10 4 4" xfId="14871" xr:uid="{00000000-0005-0000-0000-000052650000}"/>
    <cellStyle name="Normal 3 4 10 4 4 2" xfId="32368" xr:uid="{00000000-0005-0000-0000-000053650000}"/>
    <cellStyle name="Normal 3 4 10 4 5" xfId="14872" xr:uid="{00000000-0005-0000-0000-000054650000}"/>
    <cellStyle name="Normal 3 4 10 4 5 2" xfId="32369" xr:uid="{00000000-0005-0000-0000-000055650000}"/>
    <cellStyle name="Normal 3 4 10 4 6" xfId="14873" xr:uid="{00000000-0005-0000-0000-000056650000}"/>
    <cellStyle name="Normal 3 4 10 4 6 2" xfId="32370" xr:uid="{00000000-0005-0000-0000-000057650000}"/>
    <cellStyle name="Normal 3 4 10 4 7" xfId="14874" xr:uid="{00000000-0005-0000-0000-000058650000}"/>
    <cellStyle name="Normal 3 4 10 4 7 2" xfId="32371" xr:uid="{00000000-0005-0000-0000-000059650000}"/>
    <cellStyle name="Normal 3 4 10 4 8" xfId="14875" xr:uid="{00000000-0005-0000-0000-00005A650000}"/>
    <cellStyle name="Normal 3 4 10 4 8 2" xfId="32372" xr:uid="{00000000-0005-0000-0000-00005B650000}"/>
    <cellStyle name="Normal 3 4 10 4 9" xfId="14876" xr:uid="{00000000-0005-0000-0000-00005C650000}"/>
    <cellStyle name="Normal 3 4 10 4 9 2" xfId="32373" xr:uid="{00000000-0005-0000-0000-00005D650000}"/>
    <cellStyle name="Normal 3 4 10 5" xfId="14877" xr:uid="{00000000-0005-0000-0000-00005E650000}"/>
    <cellStyle name="Normal 3 4 10 5 10" xfId="14878" xr:uid="{00000000-0005-0000-0000-00005F650000}"/>
    <cellStyle name="Normal 3 4 10 5 10 2" xfId="32375" xr:uid="{00000000-0005-0000-0000-000060650000}"/>
    <cellStyle name="Normal 3 4 10 5 11" xfId="14879" xr:uid="{00000000-0005-0000-0000-000061650000}"/>
    <cellStyle name="Normal 3 4 10 5 11 2" xfId="32376" xr:uid="{00000000-0005-0000-0000-000062650000}"/>
    <cellStyle name="Normal 3 4 10 5 12" xfId="14880" xr:uid="{00000000-0005-0000-0000-000063650000}"/>
    <cellStyle name="Normal 3 4 10 5 12 2" xfId="32377" xr:uid="{00000000-0005-0000-0000-000064650000}"/>
    <cellStyle name="Normal 3 4 10 5 13" xfId="14881" xr:uid="{00000000-0005-0000-0000-000065650000}"/>
    <cellStyle name="Normal 3 4 10 5 13 2" xfId="32378" xr:uid="{00000000-0005-0000-0000-000066650000}"/>
    <cellStyle name="Normal 3 4 10 5 14" xfId="14882" xr:uid="{00000000-0005-0000-0000-000067650000}"/>
    <cellStyle name="Normal 3 4 10 5 14 2" xfId="32379" xr:uid="{00000000-0005-0000-0000-000068650000}"/>
    <cellStyle name="Normal 3 4 10 5 15" xfId="32374" xr:uid="{00000000-0005-0000-0000-000069650000}"/>
    <cellStyle name="Normal 3 4 10 5 2" xfId="14883" xr:uid="{00000000-0005-0000-0000-00006A650000}"/>
    <cellStyle name="Normal 3 4 10 5 2 2" xfId="32380" xr:uid="{00000000-0005-0000-0000-00006B650000}"/>
    <cellStyle name="Normal 3 4 10 5 3" xfId="14884" xr:uid="{00000000-0005-0000-0000-00006C650000}"/>
    <cellStyle name="Normal 3 4 10 5 3 2" xfId="32381" xr:uid="{00000000-0005-0000-0000-00006D650000}"/>
    <cellStyle name="Normal 3 4 10 5 4" xfId="14885" xr:uid="{00000000-0005-0000-0000-00006E650000}"/>
    <cellStyle name="Normal 3 4 10 5 4 2" xfId="32382" xr:uid="{00000000-0005-0000-0000-00006F650000}"/>
    <cellStyle name="Normal 3 4 10 5 5" xfId="14886" xr:uid="{00000000-0005-0000-0000-000070650000}"/>
    <cellStyle name="Normal 3 4 10 5 5 2" xfId="32383" xr:uid="{00000000-0005-0000-0000-000071650000}"/>
    <cellStyle name="Normal 3 4 10 5 6" xfId="14887" xr:uid="{00000000-0005-0000-0000-000072650000}"/>
    <cellStyle name="Normal 3 4 10 5 6 2" xfId="32384" xr:uid="{00000000-0005-0000-0000-000073650000}"/>
    <cellStyle name="Normal 3 4 10 5 7" xfId="14888" xr:uid="{00000000-0005-0000-0000-000074650000}"/>
    <cellStyle name="Normal 3 4 10 5 7 2" xfId="32385" xr:uid="{00000000-0005-0000-0000-000075650000}"/>
    <cellStyle name="Normal 3 4 10 5 8" xfId="14889" xr:uid="{00000000-0005-0000-0000-000076650000}"/>
    <cellStyle name="Normal 3 4 10 5 8 2" xfId="32386" xr:uid="{00000000-0005-0000-0000-000077650000}"/>
    <cellStyle name="Normal 3 4 10 5 9" xfId="14890" xr:uid="{00000000-0005-0000-0000-000078650000}"/>
    <cellStyle name="Normal 3 4 10 5 9 2" xfId="32387" xr:uid="{00000000-0005-0000-0000-000079650000}"/>
    <cellStyle name="Normal 3 4 10 6" xfId="14891" xr:uid="{00000000-0005-0000-0000-00007A650000}"/>
    <cellStyle name="Normal 3 4 10 6 10" xfId="14892" xr:uid="{00000000-0005-0000-0000-00007B650000}"/>
    <cellStyle name="Normal 3 4 10 6 10 2" xfId="32389" xr:uid="{00000000-0005-0000-0000-00007C650000}"/>
    <cellStyle name="Normal 3 4 10 6 11" xfId="14893" xr:uid="{00000000-0005-0000-0000-00007D650000}"/>
    <cellStyle name="Normal 3 4 10 6 11 2" xfId="32390" xr:uid="{00000000-0005-0000-0000-00007E650000}"/>
    <cellStyle name="Normal 3 4 10 6 12" xfId="14894" xr:uid="{00000000-0005-0000-0000-00007F650000}"/>
    <cellStyle name="Normal 3 4 10 6 12 2" xfId="32391" xr:uid="{00000000-0005-0000-0000-000080650000}"/>
    <cellStyle name="Normal 3 4 10 6 13" xfId="14895" xr:uid="{00000000-0005-0000-0000-000081650000}"/>
    <cellStyle name="Normal 3 4 10 6 13 2" xfId="32392" xr:uid="{00000000-0005-0000-0000-000082650000}"/>
    <cellStyle name="Normal 3 4 10 6 14" xfId="14896" xr:uid="{00000000-0005-0000-0000-000083650000}"/>
    <cellStyle name="Normal 3 4 10 6 14 2" xfId="32393" xr:uid="{00000000-0005-0000-0000-000084650000}"/>
    <cellStyle name="Normal 3 4 10 6 15" xfId="32388" xr:uid="{00000000-0005-0000-0000-000085650000}"/>
    <cellStyle name="Normal 3 4 10 6 2" xfId="14897" xr:uid="{00000000-0005-0000-0000-000086650000}"/>
    <cellStyle name="Normal 3 4 10 6 2 2" xfId="32394" xr:uid="{00000000-0005-0000-0000-000087650000}"/>
    <cellStyle name="Normal 3 4 10 6 3" xfId="14898" xr:uid="{00000000-0005-0000-0000-000088650000}"/>
    <cellStyle name="Normal 3 4 10 6 3 2" xfId="32395" xr:uid="{00000000-0005-0000-0000-000089650000}"/>
    <cellStyle name="Normal 3 4 10 6 4" xfId="14899" xr:uid="{00000000-0005-0000-0000-00008A650000}"/>
    <cellStyle name="Normal 3 4 10 6 4 2" xfId="32396" xr:uid="{00000000-0005-0000-0000-00008B650000}"/>
    <cellStyle name="Normal 3 4 10 6 5" xfId="14900" xr:uid="{00000000-0005-0000-0000-00008C650000}"/>
    <cellStyle name="Normal 3 4 10 6 5 2" xfId="32397" xr:uid="{00000000-0005-0000-0000-00008D650000}"/>
    <cellStyle name="Normal 3 4 10 6 6" xfId="14901" xr:uid="{00000000-0005-0000-0000-00008E650000}"/>
    <cellStyle name="Normal 3 4 10 6 6 2" xfId="32398" xr:uid="{00000000-0005-0000-0000-00008F650000}"/>
    <cellStyle name="Normal 3 4 10 6 7" xfId="14902" xr:uid="{00000000-0005-0000-0000-000090650000}"/>
    <cellStyle name="Normal 3 4 10 6 7 2" xfId="32399" xr:uid="{00000000-0005-0000-0000-000091650000}"/>
    <cellStyle name="Normal 3 4 10 6 8" xfId="14903" xr:uid="{00000000-0005-0000-0000-000092650000}"/>
    <cellStyle name="Normal 3 4 10 6 8 2" xfId="32400" xr:uid="{00000000-0005-0000-0000-000093650000}"/>
    <cellStyle name="Normal 3 4 10 6 9" xfId="14904" xr:uid="{00000000-0005-0000-0000-000094650000}"/>
    <cellStyle name="Normal 3 4 10 6 9 2" xfId="32401" xr:uid="{00000000-0005-0000-0000-000095650000}"/>
    <cellStyle name="Normal 3 4 10 7" xfId="14905" xr:uid="{00000000-0005-0000-0000-000096650000}"/>
    <cellStyle name="Normal 3 4 10 7 10" xfId="14906" xr:uid="{00000000-0005-0000-0000-000097650000}"/>
    <cellStyle name="Normal 3 4 10 7 10 2" xfId="32403" xr:uid="{00000000-0005-0000-0000-000098650000}"/>
    <cellStyle name="Normal 3 4 10 7 11" xfId="14907" xr:uid="{00000000-0005-0000-0000-000099650000}"/>
    <cellStyle name="Normal 3 4 10 7 11 2" xfId="32404" xr:uid="{00000000-0005-0000-0000-00009A650000}"/>
    <cellStyle name="Normal 3 4 10 7 12" xfId="14908" xr:uid="{00000000-0005-0000-0000-00009B650000}"/>
    <cellStyle name="Normal 3 4 10 7 12 2" xfId="32405" xr:uid="{00000000-0005-0000-0000-00009C650000}"/>
    <cellStyle name="Normal 3 4 10 7 13" xfId="14909" xr:uid="{00000000-0005-0000-0000-00009D650000}"/>
    <cellStyle name="Normal 3 4 10 7 13 2" xfId="32406" xr:uid="{00000000-0005-0000-0000-00009E650000}"/>
    <cellStyle name="Normal 3 4 10 7 14" xfId="14910" xr:uid="{00000000-0005-0000-0000-00009F650000}"/>
    <cellStyle name="Normal 3 4 10 7 14 2" xfId="32407" xr:uid="{00000000-0005-0000-0000-0000A0650000}"/>
    <cellStyle name="Normal 3 4 10 7 15" xfId="32402" xr:uid="{00000000-0005-0000-0000-0000A1650000}"/>
    <cellStyle name="Normal 3 4 10 7 2" xfId="14911" xr:uid="{00000000-0005-0000-0000-0000A2650000}"/>
    <cellStyle name="Normal 3 4 10 7 2 2" xfId="32408" xr:uid="{00000000-0005-0000-0000-0000A3650000}"/>
    <cellStyle name="Normal 3 4 10 7 3" xfId="14912" xr:uid="{00000000-0005-0000-0000-0000A4650000}"/>
    <cellStyle name="Normal 3 4 10 7 3 2" xfId="32409" xr:uid="{00000000-0005-0000-0000-0000A5650000}"/>
    <cellStyle name="Normal 3 4 10 7 4" xfId="14913" xr:uid="{00000000-0005-0000-0000-0000A6650000}"/>
    <cellStyle name="Normal 3 4 10 7 4 2" xfId="32410" xr:uid="{00000000-0005-0000-0000-0000A7650000}"/>
    <cellStyle name="Normal 3 4 10 7 5" xfId="14914" xr:uid="{00000000-0005-0000-0000-0000A8650000}"/>
    <cellStyle name="Normal 3 4 10 7 5 2" xfId="32411" xr:uid="{00000000-0005-0000-0000-0000A9650000}"/>
    <cellStyle name="Normal 3 4 10 7 6" xfId="14915" xr:uid="{00000000-0005-0000-0000-0000AA650000}"/>
    <cellStyle name="Normal 3 4 10 7 6 2" xfId="32412" xr:uid="{00000000-0005-0000-0000-0000AB650000}"/>
    <cellStyle name="Normal 3 4 10 7 7" xfId="14916" xr:uid="{00000000-0005-0000-0000-0000AC650000}"/>
    <cellStyle name="Normal 3 4 10 7 7 2" xfId="32413" xr:uid="{00000000-0005-0000-0000-0000AD650000}"/>
    <cellStyle name="Normal 3 4 10 7 8" xfId="14917" xr:uid="{00000000-0005-0000-0000-0000AE650000}"/>
    <cellStyle name="Normal 3 4 10 7 8 2" xfId="32414" xr:uid="{00000000-0005-0000-0000-0000AF650000}"/>
    <cellStyle name="Normal 3 4 10 7 9" xfId="14918" xr:uid="{00000000-0005-0000-0000-0000B0650000}"/>
    <cellStyle name="Normal 3 4 10 7 9 2" xfId="32415" xr:uid="{00000000-0005-0000-0000-0000B1650000}"/>
    <cellStyle name="Normal 3 4 10 8" xfId="14919" xr:uid="{00000000-0005-0000-0000-0000B2650000}"/>
    <cellStyle name="Normal 3 4 10 8 10" xfId="14920" xr:uid="{00000000-0005-0000-0000-0000B3650000}"/>
    <cellStyle name="Normal 3 4 10 8 10 2" xfId="32417" xr:uid="{00000000-0005-0000-0000-0000B4650000}"/>
    <cellStyle name="Normal 3 4 10 8 11" xfId="14921" xr:uid="{00000000-0005-0000-0000-0000B5650000}"/>
    <cellStyle name="Normal 3 4 10 8 11 2" xfId="32418" xr:uid="{00000000-0005-0000-0000-0000B6650000}"/>
    <cellStyle name="Normal 3 4 10 8 12" xfId="14922" xr:uid="{00000000-0005-0000-0000-0000B7650000}"/>
    <cellStyle name="Normal 3 4 10 8 12 2" xfId="32419" xr:uid="{00000000-0005-0000-0000-0000B8650000}"/>
    <cellStyle name="Normal 3 4 10 8 13" xfId="14923" xr:uid="{00000000-0005-0000-0000-0000B9650000}"/>
    <cellStyle name="Normal 3 4 10 8 13 2" xfId="32420" xr:uid="{00000000-0005-0000-0000-0000BA650000}"/>
    <cellStyle name="Normal 3 4 10 8 14" xfId="14924" xr:uid="{00000000-0005-0000-0000-0000BB650000}"/>
    <cellStyle name="Normal 3 4 10 8 14 2" xfId="32421" xr:uid="{00000000-0005-0000-0000-0000BC650000}"/>
    <cellStyle name="Normal 3 4 10 8 15" xfId="32416" xr:uid="{00000000-0005-0000-0000-0000BD650000}"/>
    <cellStyle name="Normal 3 4 10 8 2" xfId="14925" xr:uid="{00000000-0005-0000-0000-0000BE650000}"/>
    <cellStyle name="Normal 3 4 10 8 2 2" xfId="32422" xr:uid="{00000000-0005-0000-0000-0000BF650000}"/>
    <cellStyle name="Normal 3 4 10 8 3" xfId="14926" xr:uid="{00000000-0005-0000-0000-0000C0650000}"/>
    <cellStyle name="Normal 3 4 10 8 3 2" xfId="32423" xr:uid="{00000000-0005-0000-0000-0000C1650000}"/>
    <cellStyle name="Normal 3 4 10 8 4" xfId="14927" xr:uid="{00000000-0005-0000-0000-0000C2650000}"/>
    <cellStyle name="Normal 3 4 10 8 4 2" xfId="32424" xr:uid="{00000000-0005-0000-0000-0000C3650000}"/>
    <cellStyle name="Normal 3 4 10 8 5" xfId="14928" xr:uid="{00000000-0005-0000-0000-0000C4650000}"/>
    <cellStyle name="Normal 3 4 10 8 5 2" xfId="32425" xr:uid="{00000000-0005-0000-0000-0000C5650000}"/>
    <cellStyle name="Normal 3 4 10 8 6" xfId="14929" xr:uid="{00000000-0005-0000-0000-0000C6650000}"/>
    <cellStyle name="Normal 3 4 10 8 6 2" xfId="32426" xr:uid="{00000000-0005-0000-0000-0000C7650000}"/>
    <cellStyle name="Normal 3 4 10 8 7" xfId="14930" xr:uid="{00000000-0005-0000-0000-0000C8650000}"/>
    <cellStyle name="Normal 3 4 10 8 7 2" xfId="32427" xr:uid="{00000000-0005-0000-0000-0000C9650000}"/>
    <cellStyle name="Normal 3 4 10 8 8" xfId="14931" xr:uid="{00000000-0005-0000-0000-0000CA650000}"/>
    <cellStyle name="Normal 3 4 10 8 8 2" xfId="32428" xr:uid="{00000000-0005-0000-0000-0000CB650000}"/>
    <cellStyle name="Normal 3 4 10 8 9" xfId="14932" xr:uid="{00000000-0005-0000-0000-0000CC650000}"/>
    <cellStyle name="Normal 3 4 10 8 9 2" xfId="32429" xr:uid="{00000000-0005-0000-0000-0000CD650000}"/>
    <cellStyle name="Normal 3 4 10 9" xfId="14933" xr:uid="{00000000-0005-0000-0000-0000CE650000}"/>
    <cellStyle name="Normal 3 4 10 9 10" xfId="14934" xr:uid="{00000000-0005-0000-0000-0000CF650000}"/>
    <cellStyle name="Normal 3 4 10 9 10 2" xfId="32431" xr:uid="{00000000-0005-0000-0000-0000D0650000}"/>
    <cellStyle name="Normal 3 4 10 9 11" xfId="14935" xr:uid="{00000000-0005-0000-0000-0000D1650000}"/>
    <cellStyle name="Normal 3 4 10 9 11 2" xfId="32432" xr:uid="{00000000-0005-0000-0000-0000D2650000}"/>
    <cellStyle name="Normal 3 4 10 9 12" xfId="14936" xr:uid="{00000000-0005-0000-0000-0000D3650000}"/>
    <cellStyle name="Normal 3 4 10 9 12 2" xfId="32433" xr:uid="{00000000-0005-0000-0000-0000D4650000}"/>
    <cellStyle name="Normal 3 4 10 9 13" xfId="14937" xr:uid="{00000000-0005-0000-0000-0000D5650000}"/>
    <cellStyle name="Normal 3 4 10 9 13 2" xfId="32434" xr:uid="{00000000-0005-0000-0000-0000D6650000}"/>
    <cellStyle name="Normal 3 4 10 9 14" xfId="14938" xr:uid="{00000000-0005-0000-0000-0000D7650000}"/>
    <cellStyle name="Normal 3 4 10 9 14 2" xfId="32435" xr:uid="{00000000-0005-0000-0000-0000D8650000}"/>
    <cellStyle name="Normal 3 4 10 9 15" xfId="32430" xr:uid="{00000000-0005-0000-0000-0000D9650000}"/>
    <cellStyle name="Normal 3 4 10 9 2" xfId="14939" xr:uid="{00000000-0005-0000-0000-0000DA650000}"/>
    <cellStyle name="Normal 3 4 10 9 2 2" xfId="32436" xr:uid="{00000000-0005-0000-0000-0000DB650000}"/>
    <cellStyle name="Normal 3 4 10 9 3" xfId="14940" xr:uid="{00000000-0005-0000-0000-0000DC650000}"/>
    <cellStyle name="Normal 3 4 10 9 3 2" xfId="32437" xr:uid="{00000000-0005-0000-0000-0000DD650000}"/>
    <cellStyle name="Normal 3 4 10 9 4" xfId="14941" xr:uid="{00000000-0005-0000-0000-0000DE650000}"/>
    <cellStyle name="Normal 3 4 10 9 4 2" xfId="32438" xr:uid="{00000000-0005-0000-0000-0000DF650000}"/>
    <cellStyle name="Normal 3 4 10 9 5" xfId="14942" xr:uid="{00000000-0005-0000-0000-0000E0650000}"/>
    <cellStyle name="Normal 3 4 10 9 5 2" xfId="32439" xr:uid="{00000000-0005-0000-0000-0000E1650000}"/>
    <cellStyle name="Normal 3 4 10 9 6" xfId="14943" xr:uid="{00000000-0005-0000-0000-0000E2650000}"/>
    <cellStyle name="Normal 3 4 10 9 6 2" xfId="32440" xr:uid="{00000000-0005-0000-0000-0000E3650000}"/>
    <cellStyle name="Normal 3 4 10 9 7" xfId="14944" xr:uid="{00000000-0005-0000-0000-0000E4650000}"/>
    <cellStyle name="Normal 3 4 10 9 7 2" xfId="32441" xr:uid="{00000000-0005-0000-0000-0000E5650000}"/>
    <cellStyle name="Normal 3 4 10 9 8" xfId="14945" xr:uid="{00000000-0005-0000-0000-0000E6650000}"/>
    <cellStyle name="Normal 3 4 10 9 8 2" xfId="32442" xr:uid="{00000000-0005-0000-0000-0000E7650000}"/>
    <cellStyle name="Normal 3 4 10 9 9" xfId="14946" xr:uid="{00000000-0005-0000-0000-0000E8650000}"/>
    <cellStyle name="Normal 3 4 10 9 9 2" xfId="32443" xr:uid="{00000000-0005-0000-0000-0000E9650000}"/>
    <cellStyle name="Normal 3 4 11" xfId="14947" xr:uid="{00000000-0005-0000-0000-0000EA650000}"/>
    <cellStyle name="Normal 3 4 11 10" xfId="14948" xr:uid="{00000000-0005-0000-0000-0000EB650000}"/>
    <cellStyle name="Normal 3 4 11 10 10" xfId="14949" xr:uid="{00000000-0005-0000-0000-0000EC650000}"/>
    <cellStyle name="Normal 3 4 11 10 10 2" xfId="32446" xr:uid="{00000000-0005-0000-0000-0000ED650000}"/>
    <cellStyle name="Normal 3 4 11 10 11" xfId="14950" xr:uid="{00000000-0005-0000-0000-0000EE650000}"/>
    <cellStyle name="Normal 3 4 11 10 11 2" xfId="32447" xr:uid="{00000000-0005-0000-0000-0000EF650000}"/>
    <cellStyle name="Normal 3 4 11 10 12" xfId="14951" xr:uid="{00000000-0005-0000-0000-0000F0650000}"/>
    <cellStyle name="Normal 3 4 11 10 12 2" xfId="32448" xr:uid="{00000000-0005-0000-0000-0000F1650000}"/>
    <cellStyle name="Normal 3 4 11 10 13" xfId="14952" xr:uid="{00000000-0005-0000-0000-0000F2650000}"/>
    <cellStyle name="Normal 3 4 11 10 13 2" xfId="32449" xr:uid="{00000000-0005-0000-0000-0000F3650000}"/>
    <cellStyle name="Normal 3 4 11 10 14" xfId="14953" xr:uid="{00000000-0005-0000-0000-0000F4650000}"/>
    <cellStyle name="Normal 3 4 11 10 14 2" xfId="32450" xr:uid="{00000000-0005-0000-0000-0000F5650000}"/>
    <cellStyle name="Normal 3 4 11 10 15" xfId="32445" xr:uid="{00000000-0005-0000-0000-0000F6650000}"/>
    <cellStyle name="Normal 3 4 11 10 2" xfId="14954" xr:uid="{00000000-0005-0000-0000-0000F7650000}"/>
    <cellStyle name="Normal 3 4 11 10 2 2" xfId="32451" xr:uid="{00000000-0005-0000-0000-0000F8650000}"/>
    <cellStyle name="Normal 3 4 11 10 3" xfId="14955" xr:uid="{00000000-0005-0000-0000-0000F9650000}"/>
    <cellStyle name="Normal 3 4 11 10 3 2" xfId="32452" xr:uid="{00000000-0005-0000-0000-0000FA650000}"/>
    <cellStyle name="Normal 3 4 11 10 4" xfId="14956" xr:uid="{00000000-0005-0000-0000-0000FB650000}"/>
    <cellStyle name="Normal 3 4 11 10 4 2" xfId="32453" xr:uid="{00000000-0005-0000-0000-0000FC650000}"/>
    <cellStyle name="Normal 3 4 11 10 5" xfId="14957" xr:uid="{00000000-0005-0000-0000-0000FD650000}"/>
    <cellStyle name="Normal 3 4 11 10 5 2" xfId="32454" xr:uid="{00000000-0005-0000-0000-0000FE650000}"/>
    <cellStyle name="Normal 3 4 11 10 6" xfId="14958" xr:uid="{00000000-0005-0000-0000-0000FF650000}"/>
    <cellStyle name="Normal 3 4 11 10 6 2" xfId="32455" xr:uid="{00000000-0005-0000-0000-000000660000}"/>
    <cellStyle name="Normal 3 4 11 10 7" xfId="14959" xr:uid="{00000000-0005-0000-0000-000001660000}"/>
    <cellStyle name="Normal 3 4 11 10 7 2" xfId="32456" xr:uid="{00000000-0005-0000-0000-000002660000}"/>
    <cellStyle name="Normal 3 4 11 10 8" xfId="14960" xr:uid="{00000000-0005-0000-0000-000003660000}"/>
    <cellStyle name="Normal 3 4 11 10 8 2" xfId="32457" xr:uid="{00000000-0005-0000-0000-000004660000}"/>
    <cellStyle name="Normal 3 4 11 10 9" xfId="14961" xr:uid="{00000000-0005-0000-0000-000005660000}"/>
    <cellStyle name="Normal 3 4 11 10 9 2" xfId="32458" xr:uid="{00000000-0005-0000-0000-000006660000}"/>
    <cellStyle name="Normal 3 4 11 11" xfId="14962" xr:uid="{00000000-0005-0000-0000-000007660000}"/>
    <cellStyle name="Normal 3 4 11 11 2" xfId="32459" xr:uid="{00000000-0005-0000-0000-000008660000}"/>
    <cellStyle name="Normal 3 4 11 12" xfId="14963" xr:uid="{00000000-0005-0000-0000-000009660000}"/>
    <cellStyle name="Normal 3 4 11 12 2" xfId="32460" xr:uid="{00000000-0005-0000-0000-00000A660000}"/>
    <cellStyle name="Normal 3 4 11 13" xfId="14964" xr:uid="{00000000-0005-0000-0000-00000B660000}"/>
    <cellStyle name="Normal 3 4 11 13 2" xfId="32461" xr:uid="{00000000-0005-0000-0000-00000C660000}"/>
    <cellStyle name="Normal 3 4 11 14" xfId="14965" xr:uid="{00000000-0005-0000-0000-00000D660000}"/>
    <cellStyle name="Normal 3 4 11 14 2" xfId="32462" xr:uid="{00000000-0005-0000-0000-00000E660000}"/>
    <cellStyle name="Normal 3 4 11 15" xfId="14966" xr:uid="{00000000-0005-0000-0000-00000F660000}"/>
    <cellStyle name="Normal 3 4 11 15 2" xfId="32463" xr:uid="{00000000-0005-0000-0000-000010660000}"/>
    <cellStyle name="Normal 3 4 11 16" xfId="14967" xr:uid="{00000000-0005-0000-0000-000011660000}"/>
    <cellStyle name="Normal 3 4 11 16 2" xfId="32464" xr:uid="{00000000-0005-0000-0000-000012660000}"/>
    <cellStyle name="Normal 3 4 11 17" xfId="14968" xr:uid="{00000000-0005-0000-0000-000013660000}"/>
    <cellStyle name="Normal 3 4 11 17 2" xfId="32465" xr:uid="{00000000-0005-0000-0000-000014660000}"/>
    <cellStyle name="Normal 3 4 11 18" xfId="14969" xr:uid="{00000000-0005-0000-0000-000015660000}"/>
    <cellStyle name="Normal 3 4 11 18 2" xfId="32466" xr:uid="{00000000-0005-0000-0000-000016660000}"/>
    <cellStyle name="Normal 3 4 11 19" xfId="14970" xr:uid="{00000000-0005-0000-0000-000017660000}"/>
    <cellStyle name="Normal 3 4 11 19 2" xfId="32467" xr:uid="{00000000-0005-0000-0000-000018660000}"/>
    <cellStyle name="Normal 3 4 11 2" xfId="14971" xr:uid="{00000000-0005-0000-0000-000019660000}"/>
    <cellStyle name="Normal 3 4 11 2 10" xfId="14972" xr:uid="{00000000-0005-0000-0000-00001A660000}"/>
    <cellStyle name="Normal 3 4 11 2 10 2" xfId="32469" xr:uid="{00000000-0005-0000-0000-00001B660000}"/>
    <cellStyle name="Normal 3 4 11 2 11" xfId="14973" xr:uid="{00000000-0005-0000-0000-00001C660000}"/>
    <cellStyle name="Normal 3 4 11 2 11 2" xfId="32470" xr:uid="{00000000-0005-0000-0000-00001D660000}"/>
    <cellStyle name="Normal 3 4 11 2 12" xfId="14974" xr:uid="{00000000-0005-0000-0000-00001E660000}"/>
    <cellStyle name="Normal 3 4 11 2 12 2" xfId="32471" xr:uid="{00000000-0005-0000-0000-00001F660000}"/>
    <cellStyle name="Normal 3 4 11 2 13" xfId="14975" xr:uid="{00000000-0005-0000-0000-000020660000}"/>
    <cellStyle name="Normal 3 4 11 2 13 2" xfId="32472" xr:uid="{00000000-0005-0000-0000-000021660000}"/>
    <cellStyle name="Normal 3 4 11 2 14" xfId="14976" xr:uid="{00000000-0005-0000-0000-000022660000}"/>
    <cellStyle name="Normal 3 4 11 2 14 2" xfId="32473" xr:uid="{00000000-0005-0000-0000-000023660000}"/>
    <cellStyle name="Normal 3 4 11 2 15" xfId="14977" xr:uid="{00000000-0005-0000-0000-000024660000}"/>
    <cellStyle name="Normal 3 4 11 2 15 2" xfId="32474" xr:uid="{00000000-0005-0000-0000-000025660000}"/>
    <cellStyle name="Normal 3 4 11 2 16" xfId="32468" xr:uid="{00000000-0005-0000-0000-000026660000}"/>
    <cellStyle name="Normal 3 4 11 2 2" xfId="14978" xr:uid="{00000000-0005-0000-0000-000027660000}"/>
    <cellStyle name="Normal 3 4 11 2 2 10" xfId="14979" xr:uid="{00000000-0005-0000-0000-000028660000}"/>
    <cellStyle name="Normal 3 4 11 2 2 10 2" xfId="32476" xr:uid="{00000000-0005-0000-0000-000029660000}"/>
    <cellStyle name="Normal 3 4 11 2 2 11" xfId="14980" xr:uid="{00000000-0005-0000-0000-00002A660000}"/>
    <cellStyle name="Normal 3 4 11 2 2 11 2" xfId="32477" xr:uid="{00000000-0005-0000-0000-00002B660000}"/>
    <cellStyle name="Normal 3 4 11 2 2 12" xfId="14981" xr:uid="{00000000-0005-0000-0000-00002C660000}"/>
    <cellStyle name="Normal 3 4 11 2 2 12 2" xfId="32478" xr:uid="{00000000-0005-0000-0000-00002D660000}"/>
    <cellStyle name="Normal 3 4 11 2 2 13" xfId="14982" xr:uid="{00000000-0005-0000-0000-00002E660000}"/>
    <cellStyle name="Normal 3 4 11 2 2 13 2" xfId="32479" xr:uid="{00000000-0005-0000-0000-00002F660000}"/>
    <cellStyle name="Normal 3 4 11 2 2 14" xfId="14983" xr:uid="{00000000-0005-0000-0000-000030660000}"/>
    <cellStyle name="Normal 3 4 11 2 2 14 2" xfId="32480" xr:uid="{00000000-0005-0000-0000-000031660000}"/>
    <cellStyle name="Normal 3 4 11 2 2 15" xfId="32475" xr:uid="{00000000-0005-0000-0000-000032660000}"/>
    <cellStyle name="Normal 3 4 11 2 2 2" xfId="14984" xr:uid="{00000000-0005-0000-0000-000033660000}"/>
    <cellStyle name="Normal 3 4 11 2 2 2 2" xfId="32481" xr:uid="{00000000-0005-0000-0000-000034660000}"/>
    <cellStyle name="Normal 3 4 11 2 2 3" xfId="14985" xr:uid="{00000000-0005-0000-0000-000035660000}"/>
    <cellStyle name="Normal 3 4 11 2 2 3 2" xfId="32482" xr:uid="{00000000-0005-0000-0000-000036660000}"/>
    <cellStyle name="Normal 3 4 11 2 2 4" xfId="14986" xr:uid="{00000000-0005-0000-0000-000037660000}"/>
    <cellStyle name="Normal 3 4 11 2 2 4 2" xfId="32483" xr:uid="{00000000-0005-0000-0000-000038660000}"/>
    <cellStyle name="Normal 3 4 11 2 2 5" xfId="14987" xr:uid="{00000000-0005-0000-0000-000039660000}"/>
    <cellStyle name="Normal 3 4 11 2 2 5 2" xfId="32484" xr:uid="{00000000-0005-0000-0000-00003A660000}"/>
    <cellStyle name="Normal 3 4 11 2 2 6" xfId="14988" xr:uid="{00000000-0005-0000-0000-00003B660000}"/>
    <cellStyle name="Normal 3 4 11 2 2 6 2" xfId="32485" xr:uid="{00000000-0005-0000-0000-00003C660000}"/>
    <cellStyle name="Normal 3 4 11 2 2 7" xfId="14989" xr:uid="{00000000-0005-0000-0000-00003D660000}"/>
    <cellStyle name="Normal 3 4 11 2 2 7 2" xfId="32486" xr:uid="{00000000-0005-0000-0000-00003E660000}"/>
    <cellStyle name="Normal 3 4 11 2 2 8" xfId="14990" xr:uid="{00000000-0005-0000-0000-00003F660000}"/>
    <cellStyle name="Normal 3 4 11 2 2 8 2" xfId="32487" xr:uid="{00000000-0005-0000-0000-000040660000}"/>
    <cellStyle name="Normal 3 4 11 2 2 9" xfId="14991" xr:uid="{00000000-0005-0000-0000-000041660000}"/>
    <cellStyle name="Normal 3 4 11 2 2 9 2" xfId="32488" xr:uid="{00000000-0005-0000-0000-000042660000}"/>
    <cellStyle name="Normal 3 4 11 2 3" xfId="14992" xr:uid="{00000000-0005-0000-0000-000043660000}"/>
    <cellStyle name="Normal 3 4 11 2 3 2" xfId="32489" xr:uid="{00000000-0005-0000-0000-000044660000}"/>
    <cellStyle name="Normal 3 4 11 2 4" xfId="14993" xr:uid="{00000000-0005-0000-0000-000045660000}"/>
    <cellStyle name="Normal 3 4 11 2 4 2" xfId="32490" xr:uid="{00000000-0005-0000-0000-000046660000}"/>
    <cellStyle name="Normal 3 4 11 2 5" xfId="14994" xr:uid="{00000000-0005-0000-0000-000047660000}"/>
    <cellStyle name="Normal 3 4 11 2 5 2" xfId="32491" xr:uid="{00000000-0005-0000-0000-000048660000}"/>
    <cellStyle name="Normal 3 4 11 2 6" xfId="14995" xr:uid="{00000000-0005-0000-0000-000049660000}"/>
    <cellStyle name="Normal 3 4 11 2 6 2" xfId="32492" xr:uid="{00000000-0005-0000-0000-00004A660000}"/>
    <cellStyle name="Normal 3 4 11 2 7" xfId="14996" xr:uid="{00000000-0005-0000-0000-00004B660000}"/>
    <cellStyle name="Normal 3 4 11 2 7 2" xfId="32493" xr:uid="{00000000-0005-0000-0000-00004C660000}"/>
    <cellStyle name="Normal 3 4 11 2 8" xfId="14997" xr:uid="{00000000-0005-0000-0000-00004D660000}"/>
    <cellStyle name="Normal 3 4 11 2 8 2" xfId="32494" xr:uid="{00000000-0005-0000-0000-00004E660000}"/>
    <cellStyle name="Normal 3 4 11 2 9" xfId="14998" xr:uid="{00000000-0005-0000-0000-00004F660000}"/>
    <cellStyle name="Normal 3 4 11 2 9 2" xfId="32495" xr:uid="{00000000-0005-0000-0000-000050660000}"/>
    <cellStyle name="Normal 3 4 11 20" xfId="14999" xr:uid="{00000000-0005-0000-0000-000051660000}"/>
    <cellStyle name="Normal 3 4 11 20 2" xfId="32496" xr:uid="{00000000-0005-0000-0000-000052660000}"/>
    <cellStyle name="Normal 3 4 11 21" xfId="15000" xr:uid="{00000000-0005-0000-0000-000053660000}"/>
    <cellStyle name="Normal 3 4 11 21 2" xfId="32497" xr:uid="{00000000-0005-0000-0000-000054660000}"/>
    <cellStyle name="Normal 3 4 11 22" xfId="15001" xr:uid="{00000000-0005-0000-0000-000055660000}"/>
    <cellStyle name="Normal 3 4 11 22 2" xfId="32498" xr:uid="{00000000-0005-0000-0000-000056660000}"/>
    <cellStyle name="Normal 3 4 11 23" xfId="15002" xr:uid="{00000000-0005-0000-0000-000057660000}"/>
    <cellStyle name="Normal 3 4 11 23 2" xfId="32499" xr:uid="{00000000-0005-0000-0000-000058660000}"/>
    <cellStyle name="Normal 3 4 11 24" xfId="32444" xr:uid="{00000000-0005-0000-0000-000059660000}"/>
    <cellStyle name="Normal 3 4 11 3" xfId="15003" xr:uid="{00000000-0005-0000-0000-00005A660000}"/>
    <cellStyle name="Normal 3 4 11 3 10" xfId="15004" xr:uid="{00000000-0005-0000-0000-00005B660000}"/>
    <cellStyle name="Normal 3 4 11 3 10 2" xfId="32501" xr:uid="{00000000-0005-0000-0000-00005C660000}"/>
    <cellStyle name="Normal 3 4 11 3 11" xfId="15005" xr:uid="{00000000-0005-0000-0000-00005D660000}"/>
    <cellStyle name="Normal 3 4 11 3 11 2" xfId="32502" xr:uid="{00000000-0005-0000-0000-00005E660000}"/>
    <cellStyle name="Normal 3 4 11 3 12" xfId="15006" xr:uid="{00000000-0005-0000-0000-00005F660000}"/>
    <cellStyle name="Normal 3 4 11 3 12 2" xfId="32503" xr:uid="{00000000-0005-0000-0000-000060660000}"/>
    <cellStyle name="Normal 3 4 11 3 13" xfId="15007" xr:uid="{00000000-0005-0000-0000-000061660000}"/>
    <cellStyle name="Normal 3 4 11 3 13 2" xfId="32504" xr:uid="{00000000-0005-0000-0000-000062660000}"/>
    <cellStyle name="Normal 3 4 11 3 14" xfId="15008" xr:uid="{00000000-0005-0000-0000-000063660000}"/>
    <cellStyle name="Normal 3 4 11 3 14 2" xfId="32505" xr:uid="{00000000-0005-0000-0000-000064660000}"/>
    <cellStyle name="Normal 3 4 11 3 15" xfId="15009" xr:uid="{00000000-0005-0000-0000-000065660000}"/>
    <cellStyle name="Normal 3 4 11 3 15 2" xfId="32506" xr:uid="{00000000-0005-0000-0000-000066660000}"/>
    <cellStyle name="Normal 3 4 11 3 16" xfId="32500" xr:uid="{00000000-0005-0000-0000-000067660000}"/>
    <cellStyle name="Normal 3 4 11 3 2" xfId="15010" xr:uid="{00000000-0005-0000-0000-000068660000}"/>
    <cellStyle name="Normal 3 4 11 3 2 10" xfId="15011" xr:uid="{00000000-0005-0000-0000-000069660000}"/>
    <cellStyle name="Normal 3 4 11 3 2 10 2" xfId="32508" xr:uid="{00000000-0005-0000-0000-00006A660000}"/>
    <cellStyle name="Normal 3 4 11 3 2 11" xfId="15012" xr:uid="{00000000-0005-0000-0000-00006B660000}"/>
    <cellStyle name="Normal 3 4 11 3 2 11 2" xfId="32509" xr:uid="{00000000-0005-0000-0000-00006C660000}"/>
    <cellStyle name="Normal 3 4 11 3 2 12" xfId="15013" xr:uid="{00000000-0005-0000-0000-00006D660000}"/>
    <cellStyle name="Normal 3 4 11 3 2 12 2" xfId="32510" xr:uid="{00000000-0005-0000-0000-00006E660000}"/>
    <cellStyle name="Normal 3 4 11 3 2 13" xfId="15014" xr:uid="{00000000-0005-0000-0000-00006F660000}"/>
    <cellStyle name="Normal 3 4 11 3 2 13 2" xfId="32511" xr:uid="{00000000-0005-0000-0000-000070660000}"/>
    <cellStyle name="Normal 3 4 11 3 2 14" xfId="15015" xr:uid="{00000000-0005-0000-0000-000071660000}"/>
    <cellStyle name="Normal 3 4 11 3 2 14 2" xfId="32512" xr:uid="{00000000-0005-0000-0000-000072660000}"/>
    <cellStyle name="Normal 3 4 11 3 2 15" xfId="32507" xr:uid="{00000000-0005-0000-0000-000073660000}"/>
    <cellStyle name="Normal 3 4 11 3 2 2" xfId="15016" xr:uid="{00000000-0005-0000-0000-000074660000}"/>
    <cellStyle name="Normal 3 4 11 3 2 2 2" xfId="32513" xr:uid="{00000000-0005-0000-0000-000075660000}"/>
    <cellStyle name="Normal 3 4 11 3 2 3" xfId="15017" xr:uid="{00000000-0005-0000-0000-000076660000}"/>
    <cellStyle name="Normal 3 4 11 3 2 3 2" xfId="32514" xr:uid="{00000000-0005-0000-0000-000077660000}"/>
    <cellStyle name="Normal 3 4 11 3 2 4" xfId="15018" xr:uid="{00000000-0005-0000-0000-000078660000}"/>
    <cellStyle name="Normal 3 4 11 3 2 4 2" xfId="32515" xr:uid="{00000000-0005-0000-0000-000079660000}"/>
    <cellStyle name="Normal 3 4 11 3 2 5" xfId="15019" xr:uid="{00000000-0005-0000-0000-00007A660000}"/>
    <cellStyle name="Normal 3 4 11 3 2 5 2" xfId="32516" xr:uid="{00000000-0005-0000-0000-00007B660000}"/>
    <cellStyle name="Normal 3 4 11 3 2 6" xfId="15020" xr:uid="{00000000-0005-0000-0000-00007C660000}"/>
    <cellStyle name="Normal 3 4 11 3 2 6 2" xfId="32517" xr:uid="{00000000-0005-0000-0000-00007D660000}"/>
    <cellStyle name="Normal 3 4 11 3 2 7" xfId="15021" xr:uid="{00000000-0005-0000-0000-00007E660000}"/>
    <cellStyle name="Normal 3 4 11 3 2 7 2" xfId="32518" xr:uid="{00000000-0005-0000-0000-00007F660000}"/>
    <cellStyle name="Normal 3 4 11 3 2 8" xfId="15022" xr:uid="{00000000-0005-0000-0000-000080660000}"/>
    <cellStyle name="Normal 3 4 11 3 2 8 2" xfId="32519" xr:uid="{00000000-0005-0000-0000-000081660000}"/>
    <cellStyle name="Normal 3 4 11 3 2 9" xfId="15023" xr:uid="{00000000-0005-0000-0000-000082660000}"/>
    <cellStyle name="Normal 3 4 11 3 2 9 2" xfId="32520" xr:uid="{00000000-0005-0000-0000-000083660000}"/>
    <cellStyle name="Normal 3 4 11 3 3" xfId="15024" xr:uid="{00000000-0005-0000-0000-000084660000}"/>
    <cellStyle name="Normal 3 4 11 3 3 2" xfId="32521" xr:uid="{00000000-0005-0000-0000-000085660000}"/>
    <cellStyle name="Normal 3 4 11 3 4" xfId="15025" xr:uid="{00000000-0005-0000-0000-000086660000}"/>
    <cellStyle name="Normal 3 4 11 3 4 2" xfId="32522" xr:uid="{00000000-0005-0000-0000-000087660000}"/>
    <cellStyle name="Normal 3 4 11 3 5" xfId="15026" xr:uid="{00000000-0005-0000-0000-000088660000}"/>
    <cellStyle name="Normal 3 4 11 3 5 2" xfId="32523" xr:uid="{00000000-0005-0000-0000-000089660000}"/>
    <cellStyle name="Normal 3 4 11 3 6" xfId="15027" xr:uid="{00000000-0005-0000-0000-00008A660000}"/>
    <cellStyle name="Normal 3 4 11 3 6 2" xfId="32524" xr:uid="{00000000-0005-0000-0000-00008B660000}"/>
    <cellStyle name="Normal 3 4 11 3 7" xfId="15028" xr:uid="{00000000-0005-0000-0000-00008C660000}"/>
    <cellStyle name="Normal 3 4 11 3 7 2" xfId="32525" xr:uid="{00000000-0005-0000-0000-00008D660000}"/>
    <cellStyle name="Normal 3 4 11 3 8" xfId="15029" xr:uid="{00000000-0005-0000-0000-00008E660000}"/>
    <cellStyle name="Normal 3 4 11 3 8 2" xfId="32526" xr:uid="{00000000-0005-0000-0000-00008F660000}"/>
    <cellStyle name="Normal 3 4 11 3 9" xfId="15030" xr:uid="{00000000-0005-0000-0000-000090660000}"/>
    <cellStyle name="Normal 3 4 11 3 9 2" xfId="32527" xr:uid="{00000000-0005-0000-0000-000091660000}"/>
    <cellStyle name="Normal 3 4 11 4" xfId="15031" xr:uid="{00000000-0005-0000-0000-000092660000}"/>
    <cellStyle name="Normal 3 4 11 4 10" xfId="15032" xr:uid="{00000000-0005-0000-0000-000093660000}"/>
    <cellStyle name="Normal 3 4 11 4 10 2" xfId="32529" xr:uid="{00000000-0005-0000-0000-000094660000}"/>
    <cellStyle name="Normal 3 4 11 4 11" xfId="15033" xr:uid="{00000000-0005-0000-0000-000095660000}"/>
    <cellStyle name="Normal 3 4 11 4 11 2" xfId="32530" xr:uid="{00000000-0005-0000-0000-000096660000}"/>
    <cellStyle name="Normal 3 4 11 4 12" xfId="15034" xr:uid="{00000000-0005-0000-0000-000097660000}"/>
    <cellStyle name="Normal 3 4 11 4 12 2" xfId="32531" xr:uid="{00000000-0005-0000-0000-000098660000}"/>
    <cellStyle name="Normal 3 4 11 4 13" xfId="15035" xr:uid="{00000000-0005-0000-0000-000099660000}"/>
    <cellStyle name="Normal 3 4 11 4 13 2" xfId="32532" xr:uid="{00000000-0005-0000-0000-00009A660000}"/>
    <cellStyle name="Normal 3 4 11 4 14" xfId="15036" xr:uid="{00000000-0005-0000-0000-00009B660000}"/>
    <cellStyle name="Normal 3 4 11 4 14 2" xfId="32533" xr:uid="{00000000-0005-0000-0000-00009C660000}"/>
    <cellStyle name="Normal 3 4 11 4 15" xfId="15037" xr:uid="{00000000-0005-0000-0000-00009D660000}"/>
    <cellStyle name="Normal 3 4 11 4 15 2" xfId="32534" xr:uid="{00000000-0005-0000-0000-00009E660000}"/>
    <cellStyle name="Normal 3 4 11 4 16" xfId="32528" xr:uid="{00000000-0005-0000-0000-00009F660000}"/>
    <cellStyle name="Normal 3 4 11 4 2" xfId="15038" xr:uid="{00000000-0005-0000-0000-0000A0660000}"/>
    <cellStyle name="Normal 3 4 11 4 2 10" xfId="15039" xr:uid="{00000000-0005-0000-0000-0000A1660000}"/>
    <cellStyle name="Normal 3 4 11 4 2 10 2" xfId="32536" xr:uid="{00000000-0005-0000-0000-0000A2660000}"/>
    <cellStyle name="Normal 3 4 11 4 2 11" xfId="15040" xr:uid="{00000000-0005-0000-0000-0000A3660000}"/>
    <cellStyle name="Normal 3 4 11 4 2 11 2" xfId="32537" xr:uid="{00000000-0005-0000-0000-0000A4660000}"/>
    <cellStyle name="Normal 3 4 11 4 2 12" xfId="15041" xr:uid="{00000000-0005-0000-0000-0000A5660000}"/>
    <cellStyle name="Normal 3 4 11 4 2 12 2" xfId="32538" xr:uid="{00000000-0005-0000-0000-0000A6660000}"/>
    <cellStyle name="Normal 3 4 11 4 2 13" xfId="15042" xr:uid="{00000000-0005-0000-0000-0000A7660000}"/>
    <cellStyle name="Normal 3 4 11 4 2 13 2" xfId="32539" xr:uid="{00000000-0005-0000-0000-0000A8660000}"/>
    <cellStyle name="Normal 3 4 11 4 2 14" xfId="15043" xr:uid="{00000000-0005-0000-0000-0000A9660000}"/>
    <cellStyle name="Normal 3 4 11 4 2 14 2" xfId="32540" xr:uid="{00000000-0005-0000-0000-0000AA660000}"/>
    <cellStyle name="Normal 3 4 11 4 2 15" xfId="32535" xr:uid="{00000000-0005-0000-0000-0000AB660000}"/>
    <cellStyle name="Normal 3 4 11 4 2 2" xfId="15044" xr:uid="{00000000-0005-0000-0000-0000AC660000}"/>
    <cellStyle name="Normal 3 4 11 4 2 2 2" xfId="32541" xr:uid="{00000000-0005-0000-0000-0000AD660000}"/>
    <cellStyle name="Normal 3 4 11 4 2 3" xfId="15045" xr:uid="{00000000-0005-0000-0000-0000AE660000}"/>
    <cellStyle name="Normal 3 4 11 4 2 3 2" xfId="32542" xr:uid="{00000000-0005-0000-0000-0000AF660000}"/>
    <cellStyle name="Normal 3 4 11 4 2 4" xfId="15046" xr:uid="{00000000-0005-0000-0000-0000B0660000}"/>
    <cellStyle name="Normal 3 4 11 4 2 4 2" xfId="32543" xr:uid="{00000000-0005-0000-0000-0000B1660000}"/>
    <cellStyle name="Normal 3 4 11 4 2 5" xfId="15047" xr:uid="{00000000-0005-0000-0000-0000B2660000}"/>
    <cellStyle name="Normal 3 4 11 4 2 5 2" xfId="32544" xr:uid="{00000000-0005-0000-0000-0000B3660000}"/>
    <cellStyle name="Normal 3 4 11 4 2 6" xfId="15048" xr:uid="{00000000-0005-0000-0000-0000B4660000}"/>
    <cellStyle name="Normal 3 4 11 4 2 6 2" xfId="32545" xr:uid="{00000000-0005-0000-0000-0000B5660000}"/>
    <cellStyle name="Normal 3 4 11 4 2 7" xfId="15049" xr:uid="{00000000-0005-0000-0000-0000B6660000}"/>
    <cellStyle name="Normal 3 4 11 4 2 7 2" xfId="32546" xr:uid="{00000000-0005-0000-0000-0000B7660000}"/>
    <cellStyle name="Normal 3 4 11 4 2 8" xfId="15050" xr:uid="{00000000-0005-0000-0000-0000B8660000}"/>
    <cellStyle name="Normal 3 4 11 4 2 8 2" xfId="32547" xr:uid="{00000000-0005-0000-0000-0000B9660000}"/>
    <cellStyle name="Normal 3 4 11 4 2 9" xfId="15051" xr:uid="{00000000-0005-0000-0000-0000BA660000}"/>
    <cellStyle name="Normal 3 4 11 4 2 9 2" xfId="32548" xr:uid="{00000000-0005-0000-0000-0000BB660000}"/>
    <cellStyle name="Normal 3 4 11 4 3" xfId="15052" xr:uid="{00000000-0005-0000-0000-0000BC660000}"/>
    <cellStyle name="Normal 3 4 11 4 3 2" xfId="32549" xr:uid="{00000000-0005-0000-0000-0000BD660000}"/>
    <cellStyle name="Normal 3 4 11 4 4" xfId="15053" xr:uid="{00000000-0005-0000-0000-0000BE660000}"/>
    <cellStyle name="Normal 3 4 11 4 4 2" xfId="32550" xr:uid="{00000000-0005-0000-0000-0000BF660000}"/>
    <cellStyle name="Normal 3 4 11 4 5" xfId="15054" xr:uid="{00000000-0005-0000-0000-0000C0660000}"/>
    <cellStyle name="Normal 3 4 11 4 5 2" xfId="32551" xr:uid="{00000000-0005-0000-0000-0000C1660000}"/>
    <cellStyle name="Normal 3 4 11 4 6" xfId="15055" xr:uid="{00000000-0005-0000-0000-0000C2660000}"/>
    <cellStyle name="Normal 3 4 11 4 6 2" xfId="32552" xr:uid="{00000000-0005-0000-0000-0000C3660000}"/>
    <cellStyle name="Normal 3 4 11 4 7" xfId="15056" xr:uid="{00000000-0005-0000-0000-0000C4660000}"/>
    <cellStyle name="Normal 3 4 11 4 7 2" xfId="32553" xr:uid="{00000000-0005-0000-0000-0000C5660000}"/>
    <cellStyle name="Normal 3 4 11 4 8" xfId="15057" xr:uid="{00000000-0005-0000-0000-0000C6660000}"/>
    <cellStyle name="Normal 3 4 11 4 8 2" xfId="32554" xr:uid="{00000000-0005-0000-0000-0000C7660000}"/>
    <cellStyle name="Normal 3 4 11 4 9" xfId="15058" xr:uid="{00000000-0005-0000-0000-0000C8660000}"/>
    <cellStyle name="Normal 3 4 11 4 9 2" xfId="32555" xr:uid="{00000000-0005-0000-0000-0000C9660000}"/>
    <cellStyle name="Normal 3 4 11 5" xfId="15059" xr:uid="{00000000-0005-0000-0000-0000CA660000}"/>
    <cellStyle name="Normal 3 4 11 5 10" xfId="15060" xr:uid="{00000000-0005-0000-0000-0000CB660000}"/>
    <cellStyle name="Normal 3 4 11 5 10 2" xfId="32557" xr:uid="{00000000-0005-0000-0000-0000CC660000}"/>
    <cellStyle name="Normal 3 4 11 5 11" xfId="15061" xr:uid="{00000000-0005-0000-0000-0000CD660000}"/>
    <cellStyle name="Normal 3 4 11 5 11 2" xfId="32558" xr:uid="{00000000-0005-0000-0000-0000CE660000}"/>
    <cellStyle name="Normal 3 4 11 5 12" xfId="15062" xr:uid="{00000000-0005-0000-0000-0000CF660000}"/>
    <cellStyle name="Normal 3 4 11 5 12 2" xfId="32559" xr:uid="{00000000-0005-0000-0000-0000D0660000}"/>
    <cellStyle name="Normal 3 4 11 5 13" xfId="15063" xr:uid="{00000000-0005-0000-0000-0000D1660000}"/>
    <cellStyle name="Normal 3 4 11 5 13 2" xfId="32560" xr:uid="{00000000-0005-0000-0000-0000D2660000}"/>
    <cellStyle name="Normal 3 4 11 5 14" xfId="15064" xr:uid="{00000000-0005-0000-0000-0000D3660000}"/>
    <cellStyle name="Normal 3 4 11 5 14 2" xfId="32561" xr:uid="{00000000-0005-0000-0000-0000D4660000}"/>
    <cellStyle name="Normal 3 4 11 5 15" xfId="32556" xr:uid="{00000000-0005-0000-0000-0000D5660000}"/>
    <cellStyle name="Normal 3 4 11 5 2" xfId="15065" xr:uid="{00000000-0005-0000-0000-0000D6660000}"/>
    <cellStyle name="Normal 3 4 11 5 2 2" xfId="32562" xr:uid="{00000000-0005-0000-0000-0000D7660000}"/>
    <cellStyle name="Normal 3 4 11 5 3" xfId="15066" xr:uid="{00000000-0005-0000-0000-0000D8660000}"/>
    <cellStyle name="Normal 3 4 11 5 3 2" xfId="32563" xr:uid="{00000000-0005-0000-0000-0000D9660000}"/>
    <cellStyle name="Normal 3 4 11 5 4" xfId="15067" xr:uid="{00000000-0005-0000-0000-0000DA660000}"/>
    <cellStyle name="Normal 3 4 11 5 4 2" xfId="32564" xr:uid="{00000000-0005-0000-0000-0000DB660000}"/>
    <cellStyle name="Normal 3 4 11 5 5" xfId="15068" xr:uid="{00000000-0005-0000-0000-0000DC660000}"/>
    <cellStyle name="Normal 3 4 11 5 5 2" xfId="32565" xr:uid="{00000000-0005-0000-0000-0000DD660000}"/>
    <cellStyle name="Normal 3 4 11 5 6" xfId="15069" xr:uid="{00000000-0005-0000-0000-0000DE660000}"/>
    <cellStyle name="Normal 3 4 11 5 6 2" xfId="32566" xr:uid="{00000000-0005-0000-0000-0000DF660000}"/>
    <cellStyle name="Normal 3 4 11 5 7" xfId="15070" xr:uid="{00000000-0005-0000-0000-0000E0660000}"/>
    <cellStyle name="Normal 3 4 11 5 7 2" xfId="32567" xr:uid="{00000000-0005-0000-0000-0000E1660000}"/>
    <cellStyle name="Normal 3 4 11 5 8" xfId="15071" xr:uid="{00000000-0005-0000-0000-0000E2660000}"/>
    <cellStyle name="Normal 3 4 11 5 8 2" xfId="32568" xr:uid="{00000000-0005-0000-0000-0000E3660000}"/>
    <cellStyle name="Normal 3 4 11 5 9" xfId="15072" xr:uid="{00000000-0005-0000-0000-0000E4660000}"/>
    <cellStyle name="Normal 3 4 11 5 9 2" xfId="32569" xr:uid="{00000000-0005-0000-0000-0000E5660000}"/>
    <cellStyle name="Normal 3 4 11 6" xfId="15073" xr:uid="{00000000-0005-0000-0000-0000E6660000}"/>
    <cellStyle name="Normal 3 4 11 6 10" xfId="15074" xr:uid="{00000000-0005-0000-0000-0000E7660000}"/>
    <cellStyle name="Normal 3 4 11 6 10 2" xfId="32571" xr:uid="{00000000-0005-0000-0000-0000E8660000}"/>
    <cellStyle name="Normal 3 4 11 6 11" xfId="15075" xr:uid="{00000000-0005-0000-0000-0000E9660000}"/>
    <cellStyle name="Normal 3 4 11 6 11 2" xfId="32572" xr:uid="{00000000-0005-0000-0000-0000EA660000}"/>
    <cellStyle name="Normal 3 4 11 6 12" xfId="15076" xr:uid="{00000000-0005-0000-0000-0000EB660000}"/>
    <cellStyle name="Normal 3 4 11 6 12 2" xfId="32573" xr:uid="{00000000-0005-0000-0000-0000EC660000}"/>
    <cellStyle name="Normal 3 4 11 6 13" xfId="15077" xr:uid="{00000000-0005-0000-0000-0000ED660000}"/>
    <cellStyle name="Normal 3 4 11 6 13 2" xfId="32574" xr:uid="{00000000-0005-0000-0000-0000EE660000}"/>
    <cellStyle name="Normal 3 4 11 6 14" xfId="15078" xr:uid="{00000000-0005-0000-0000-0000EF660000}"/>
    <cellStyle name="Normal 3 4 11 6 14 2" xfId="32575" xr:uid="{00000000-0005-0000-0000-0000F0660000}"/>
    <cellStyle name="Normal 3 4 11 6 15" xfId="32570" xr:uid="{00000000-0005-0000-0000-0000F1660000}"/>
    <cellStyle name="Normal 3 4 11 6 2" xfId="15079" xr:uid="{00000000-0005-0000-0000-0000F2660000}"/>
    <cellStyle name="Normal 3 4 11 6 2 2" xfId="32576" xr:uid="{00000000-0005-0000-0000-0000F3660000}"/>
    <cellStyle name="Normal 3 4 11 6 3" xfId="15080" xr:uid="{00000000-0005-0000-0000-0000F4660000}"/>
    <cellStyle name="Normal 3 4 11 6 3 2" xfId="32577" xr:uid="{00000000-0005-0000-0000-0000F5660000}"/>
    <cellStyle name="Normal 3 4 11 6 4" xfId="15081" xr:uid="{00000000-0005-0000-0000-0000F6660000}"/>
    <cellStyle name="Normal 3 4 11 6 4 2" xfId="32578" xr:uid="{00000000-0005-0000-0000-0000F7660000}"/>
    <cellStyle name="Normal 3 4 11 6 5" xfId="15082" xr:uid="{00000000-0005-0000-0000-0000F8660000}"/>
    <cellStyle name="Normal 3 4 11 6 5 2" xfId="32579" xr:uid="{00000000-0005-0000-0000-0000F9660000}"/>
    <cellStyle name="Normal 3 4 11 6 6" xfId="15083" xr:uid="{00000000-0005-0000-0000-0000FA660000}"/>
    <cellStyle name="Normal 3 4 11 6 6 2" xfId="32580" xr:uid="{00000000-0005-0000-0000-0000FB660000}"/>
    <cellStyle name="Normal 3 4 11 6 7" xfId="15084" xr:uid="{00000000-0005-0000-0000-0000FC660000}"/>
    <cellStyle name="Normal 3 4 11 6 7 2" xfId="32581" xr:uid="{00000000-0005-0000-0000-0000FD660000}"/>
    <cellStyle name="Normal 3 4 11 6 8" xfId="15085" xr:uid="{00000000-0005-0000-0000-0000FE660000}"/>
    <cellStyle name="Normal 3 4 11 6 8 2" xfId="32582" xr:uid="{00000000-0005-0000-0000-0000FF660000}"/>
    <cellStyle name="Normal 3 4 11 6 9" xfId="15086" xr:uid="{00000000-0005-0000-0000-000000670000}"/>
    <cellStyle name="Normal 3 4 11 6 9 2" xfId="32583" xr:uid="{00000000-0005-0000-0000-000001670000}"/>
    <cellStyle name="Normal 3 4 11 7" xfId="15087" xr:uid="{00000000-0005-0000-0000-000002670000}"/>
    <cellStyle name="Normal 3 4 11 7 10" xfId="15088" xr:uid="{00000000-0005-0000-0000-000003670000}"/>
    <cellStyle name="Normal 3 4 11 7 10 2" xfId="32585" xr:uid="{00000000-0005-0000-0000-000004670000}"/>
    <cellStyle name="Normal 3 4 11 7 11" xfId="15089" xr:uid="{00000000-0005-0000-0000-000005670000}"/>
    <cellStyle name="Normal 3 4 11 7 11 2" xfId="32586" xr:uid="{00000000-0005-0000-0000-000006670000}"/>
    <cellStyle name="Normal 3 4 11 7 12" xfId="15090" xr:uid="{00000000-0005-0000-0000-000007670000}"/>
    <cellStyle name="Normal 3 4 11 7 12 2" xfId="32587" xr:uid="{00000000-0005-0000-0000-000008670000}"/>
    <cellStyle name="Normal 3 4 11 7 13" xfId="15091" xr:uid="{00000000-0005-0000-0000-000009670000}"/>
    <cellStyle name="Normal 3 4 11 7 13 2" xfId="32588" xr:uid="{00000000-0005-0000-0000-00000A670000}"/>
    <cellStyle name="Normal 3 4 11 7 14" xfId="15092" xr:uid="{00000000-0005-0000-0000-00000B670000}"/>
    <cellStyle name="Normal 3 4 11 7 14 2" xfId="32589" xr:uid="{00000000-0005-0000-0000-00000C670000}"/>
    <cellStyle name="Normal 3 4 11 7 15" xfId="32584" xr:uid="{00000000-0005-0000-0000-00000D670000}"/>
    <cellStyle name="Normal 3 4 11 7 2" xfId="15093" xr:uid="{00000000-0005-0000-0000-00000E670000}"/>
    <cellStyle name="Normal 3 4 11 7 2 2" xfId="32590" xr:uid="{00000000-0005-0000-0000-00000F670000}"/>
    <cellStyle name="Normal 3 4 11 7 3" xfId="15094" xr:uid="{00000000-0005-0000-0000-000010670000}"/>
    <cellStyle name="Normal 3 4 11 7 3 2" xfId="32591" xr:uid="{00000000-0005-0000-0000-000011670000}"/>
    <cellStyle name="Normal 3 4 11 7 4" xfId="15095" xr:uid="{00000000-0005-0000-0000-000012670000}"/>
    <cellStyle name="Normal 3 4 11 7 4 2" xfId="32592" xr:uid="{00000000-0005-0000-0000-000013670000}"/>
    <cellStyle name="Normal 3 4 11 7 5" xfId="15096" xr:uid="{00000000-0005-0000-0000-000014670000}"/>
    <cellStyle name="Normal 3 4 11 7 5 2" xfId="32593" xr:uid="{00000000-0005-0000-0000-000015670000}"/>
    <cellStyle name="Normal 3 4 11 7 6" xfId="15097" xr:uid="{00000000-0005-0000-0000-000016670000}"/>
    <cellStyle name="Normal 3 4 11 7 6 2" xfId="32594" xr:uid="{00000000-0005-0000-0000-000017670000}"/>
    <cellStyle name="Normal 3 4 11 7 7" xfId="15098" xr:uid="{00000000-0005-0000-0000-000018670000}"/>
    <cellStyle name="Normal 3 4 11 7 7 2" xfId="32595" xr:uid="{00000000-0005-0000-0000-000019670000}"/>
    <cellStyle name="Normal 3 4 11 7 8" xfId="15099" xr:uid="{00000000-0005-0000-0000-00001A670000}"/>
    <cellStyle name="Normal 3 4 11 7 8 2" xfId="32596" xr:uid="{00000000-0005-0000-0000-00001B670000}"/>
    <cellStyle name="Normal 3 4 11 7 9" xfId="15100" xr:uid="{00000000-0005-0000-0000-00001C670000}"/>
    <cellStyle name="Normal 3 4 11 7 9 2" xfId="32597" xr:uid="{00000000-0005-0000-0000-00001D670000}"/>
    <cellStyle name="Normal 3 4 11 8" xfId="15101" xr:uid="{00000000-0005-0000-0000-00001E670000}"/>
    <cellStyle name="Normal 3 4 11 8 10" xfId="15102" xr:uid="{00000000-0005-0000-0000-00001F670000}"/>
    <cellStyle name="Normal 3 4 11 8 10 2" xfId="32599" xr:uid="{00000000-0005-0000-0000-000020670000}"/>
    <cellStyle name="Normal 3 4 11 8 11" xfId="15103" xr:uid="{00000000-0005-0000-0000-000021670000}"/>
    <cellStyle name="Normal 3 4 11 8 11 2" xfId="32600" xr:uid="{00000000-0005-0000-0000-000022670000}"/>
    <cellStyle name="Normal 3 4 11 8 12" xfId="15104" xr:uid="{00000000-0005-0000-0000-000023670000}"/>
    <cellStyle name="Normal 3 4 11 8 12 2" xfId="32601" xr:uid="{00000000-0005-0000-0000-000024670000}"/>
    <cellStyle name="Normal 3 4 11 8 13" xfId="15105" xr:uid="{00000000-0005-0000-0000-000025670000}"/>
    <cellStyle name="Normal 3 4 11 8 13 2" xfId="32602" xr:uid="{00000000-0005-0000-0000-000026670000}"/>
    <cellStyle name="Normal 3 4 11 8 14" xfId="15106" xr:uid="{00000000-0005-0000-0000-000027670000}"/>
    <cellStyle name="Normal 3 4 11 8 14 2" xfId="32603" xr:uid="{00000000-0005-0000-0000-000028670000}"/>
    <cellStyle name="Normal 3 4 11 8 15" xfId="32598" xr:uid="{00000000-0005-0000-0000-000029670000}"/>
    <cellStyle name="Normal 3 4 11 8 2" xfId="15107" xr:uid="{00000000-0005-0000-0000-00002A670000}"/>
    <cellStyle name="Normal 3 4 11 8 2 2" xfId="32604" xr:uid="{00000000-0005-0000-0000-00002B670000}"/>
    <cellStyle name="Normal 3 4 11 8 3" xfId="15108" xr:uid="{00000000-0005-0000-0000-00002C670000}"/>
    <cellStyle name="Normal 3 4 11 8 3 2" xfId="32605" xr:uid="{00000000-0005-0000-0000-00002D670000}"/>
    <cellStyle name="Normal 3 4 11 8 4" xfId="15109" xr:uid="{00000000-0005-0000-0000-00002E670000}"/>
    <cellStyle name="Normal 3 4 11 8 4 2" xfId="32606" xr:uid="{00000000-0005-0000-0000-00002F670000}"/>
    <cellStyle name="Normal 3 4 11 8 5" xfId="15110" xr:uid="{00000000-0005-0000-0000-000030670000}"/>
    <cellStyle name="Normal 3 4 11 8 5 2" xfId="32607" xr:uid="{00000000-0005-0000-0000-000031670000}"/>
    <cellStyle name="Normal 3 4 11 8 6" xfId="15111" xr:uid="{00000000-0005-0000-0000-000032670000}"/>
    <cellStyle name="Normal 3 4 11 8 6 2" xfId="32608" xr:uid="{00000000-0005-0000-0000-000033670000}"/>
    <cellStyle name="Normal 3 4 11 8 7" xfId="15112" xr:uid="{00000000-0005-0000-0000-000034670000}"/>
    <cellStyle name="Normal 3 4 11 8 7 2" xfId="32609" xr:uid="{00000000-0005-0000-0000-000035670000}"/>
    <cellStyle name="Normal 3 4 11 8 8" xfId="15113" xr:uid="{00000000-0005-0000-0000-000036670000}"/>
    <cellStyle name="Normal 3 4 11 8 8 2" xfId="32610" xr:uid="{00000000-0005-0000-0000-000037670000}"/>
    <cellStyle name="Normal 3 4 11 8 9" xfId="15114" xr:uid="{00000000-0005-0000-0000-000038670000}"/>
    <cellStyle name="Normal 3 4 11 8 9 2" xfId="32611" xr:uid="{00000000-0005-0000-0000-000039670000}"/>
    <cellStyle name="Normal 3 4 11 9" xfId="15115" xr:uid="{00000000-0005-0000-0000-00003A670000}"/>
    <cellStyle name="Normal 3 4 11 9 10" xfId="15116" xr:uid="{00000000-0005-0000-0000-00003B670000}"/>
    <cellStyle name="Normal 3 4 11 9 10 2" xfId="32613" xr:uid="{00000000-0005-0000-0000-00003C670000}"/>
    <cellStyle name="Normal 3 4 11 9 11" xfId="15117" xr:uid="{00000000-0005-0000-0000-00003D670000}"/>
    <cellStyle name="Normal 3 4 11 9 11 2" xfId="32614" xr:uid="{00000000-0005-0000-0000-00003E670000}"/>
    <cellStyle name="Normal 3 4 11 9 12" xfId="15118" xr:uid="{00000000-0005-0000-0000-00003F670000}"/>
    <cellStyle name="Normal 3 4 11 9 12 2" xfId="32615" xr:uid="{00000000-0005-0000-0000-000040670000}"/>
    <cellStyle name="Normal 3 4 11 9 13" xfId="15119" xr:uid="{00000000-0005-0000-0000-000041670000}"/>
    <cellStyle name="Normal 3 4 11 9 13 2" xfId="32616" xr:uid="{00000000-0005-0000-0000-000042670000}"/>
    <cellStyle name="Normal 3 4 11 9 14" xfId="15120" xr:uid="{00000000-0005-0000-0000-000043670000}"/>
    <cellStyle name="Normal 3 4 11 9 14 2" xfId="32617" xr:uid="{00000000-0005-0000-0000-000044670000}"/>
    <cellStyle name="Normal 3 4 11 9 15" xfId="32612" xr:uid="{00000000-0005-0000-0000-000045670000}"/>
    <cellStyle name="Normal 3 4 11 9 2" xfId="15121" xr:uid="{00000000-0005-0000-0000-000046670000}"/>
    <cellStyle name="Normal 3 4 11 9 2 2" xfId="32618" xr:uid="{00000000-0005-0000-0000-000047670000}"/>
    <cellStyle name="Normal 3 4 11 9 3" xfId="15122" xr:uid="{00000000-0005-0000-0000-000048670000}"/>
    <cellStyle name="Normal 3 4 11 9 3 2" xfId="32619" xr:uid="{00000000-0005-0000-0000-000049670000}"/>
    <cellStyle name="Normal 3 4 11 9 4" xfId="15123" xr:uid="{00000000-0005-0000-0000-00004A670000}"/>
    <cellStyle name="Normal 3 4 11 9 4 2" xfId="32620" xr:uid="{00000000-0005-0000-0000-00004B670000}"/>
    <cellStyle name="Normal 3 4 11 9 5" xfId="15124" xr:uid="{00000000-0005-0000-0000-00004C670000}"/>
    <cellStyle name="Normal 3 4 11 9 5 2" xfId="32621" xr:uid="{00000000-0005-0000-0000-00004D670000}"/>
    <cellStyle name="Normal 3 4 11 9 6" xfId="15125" xr:uid="{00000000-0005-0000-0000-00004E670000}"/>
    <cellStyle name="Normal 3 4 11 9 6 2" xfId="32622" xr:uid="{00000000-0005-0000-0000-00004F670000}"/>
    <cellStyle name="Normal 3 4 11 9 7" xfId="15126" xr:uid="{00000000-0005-0000-0000-000050670000}"/>
    <cellStyle name="Normal 3 4 11 9 7 2" xfId="32623" xr:uid="{00000000-0005-0000-0000-000051670000}"/>
    <cellStyle name="Normal 3 4 11 9 8" xfId="15127" xr:uid="{00000000-0005-0000-0000-000052670000}"/>
    <cellStyle name="Normal 3 4 11 9 8 2" xfId="32624" xr:uid="{00000000-0005-0000-0000-000053670000}"/>
    <cellStyle name="Normal 3 4 11 9 9" xfId="15128" xr:uid="{00000000-0005-0000-0000-000054670000}"/>
    <cellStyle name="Normal 3 4 11 9 9 2" xfId="32625" xr:uid="{00000000-0005-0000-0000-000055670000}"/>
    <cellStyle name="Normal 3 4 12" xfId="15129" xr:uid="{00000000-0005-0000-0000-000056670000}"/>
    <cellStyle name="Normal 3 4 12 10" xfId="15130" xr:uid="{00000000-0005-0000-0000-000057670000}"/>
    <cellStyle name="Normal 3 4 12 10 10" xfId="15131" xr:uid="{00000000-0005-0000-0000-000058670000}"/>
    <cellStyle name="Normal 3 4 12 10 10 2" xfId="32628" xr:uid="{00000000-0005-0000-0000-000059670000}"/>
    <cellStyle name="Normal 3 4 12 10 11" xfId="15132" xr:uid="{00000000-0005-0000-0000-00005A670000}"/>
    <cellStyle name="Normal 3 4 12 10 11 2" xfId="32629" xr:uid="{00000000-0005-0000-0000-00005B670000}"/>
    <cellStyle name="Normal 3 4 12 10 12" xfId="15133" xr:uid="{00000000-0005-0000-0000-00005C670000}"/>
    <cellStyle name="Normal 3 4 12 10 12 2" xfId="32630" xr:uid="{00000000-0005-0000-0000-00005D670000}"/>
    <cellStyle name="Normal 3 4 12 10 13" xfId="15134" xr:uid="{00000000-0005-0000-0000-00005E670000}"/>
    <cellStyle name="Normal 3 4 12 10 13 2" xfId="32631" xr:uid="{00000000-0005-0000-0000-00005F670000}"/>
    <cellStyle name="Normal 3 4 12 10 14" xfId="15135" xr:uid="{00000000-0005-0000-0000-000060670000}"/>
    <cellStyle name="Normal 3 4 12 10 14 2" xfId="32632" xr:uid="{00000000-0005-0000-0000-000061670000}"/>
    <cellStyle name="Normal 3 4 12 10 15" xfId="32627" xr:uid="{00000000-0005-0000-0000-000062670000}"/>
    <cellStyle name="Normal 3 4 12 10 2" xfId="15136" xr:uid="{00000000-0005-0000-0000-000063670000}"/>
    <cellStyle name="Normal 3 4 12 10 2 2" xfId="32633" xr:uid="{00000000-0005-0000-0000-000064670000}"/>
    <cellStyle name="Normal 3 4 12 10 3" xfId="15137" xr:uid="{00000000-0005-0000-0000-000065670000}"/>
    <cellStyle name="Normal 3 4 12 10 3 2" xfId="32634" xr:uid="{00000000-0005-0000-0000-000066670000}"/>
    <cellStyle name="Normal 3 4 12 10 4" xfId="15138" xr:uid="{00000000-0005-0000-0000-000067670000}"/>
    <cellStyle name="Normal 3 4 12 10 4 2" xfId="32635" xr:uid="{00000000-0005-0000-0000-000068670000}"/>
    <cellStyle name="Normal 3 4 12 10 5" xfId="15139" xr:uid="{00000000-0005-0000-0000-000069670000}"/>
    <cellStyle name="Normal 3 4 12 10 5 2" xfId="32636" xr:uid="{00000000-0005-0000-0000-00006A670000}"/>
    <cellStyle name="Normal 3 4 12 10 6" xfId="15140" xr:uid="{00000000-0005-0000-0000-00006B670000}"/>
    <cellStyle name="Normal 3 4 12 10 6 2" xfId="32637" xr:uid="{00000000-0005-0000-0000-00006C670000}"/>
    <cellStyle name="Normal 3 4 12 10 7" xfId="15141" xr:uid="{00000000-0005-0000-0000-00006D670000}"/>
    <cellStyle name="Normal 3 4 12 10 7 2" xfId="32638" xr:uid="{00000000-0005-0000-0000-00006E670000}"/>
    <cellStyle name="Normal 3 4 12 10 8" xfId="15142" xr:uid="{00000000-0005-0000-0000-00006F670000}"/>
    <cellStyle name="Normal 3 4 12 10 8 2" xfId="32639" xr:uid="{00000000-0005-0000-0000-000070670000}"/>
    <cellStyle name="Normal 3 4 12 10 9" xfId="15143" xr:uid="{00000000-0005-0000-0000-000071670000}"/>
    <cellStyle name="Normal 3 4 12 10 9 2" xfId="32640" xr:uid="{00000000-0005-0000-0000-000072670000}"/>
    <cellStyle name="Normal 3 4 12 11" xfId="15144" xr:uid="{00000000-0005-0000-0000-000073670000}"/>
    <cellStyle name="Normal 3 4 12 11 2" xfId="32641" xr:uid="{00000000-0005-0000-0000-000074670000}"/>
    <cellStyle name="Normal 3 4 12 12" xfId="15145" xr:uid="{00000000-0005-0000-0000-000075670000}"/>
    <cellStyle name="Normal 3 4 12 12 2" xfId="32642" xr:uid="{00000000-0005-0000-0000-000076670000}"/>
    <cellStyle name="Normal 3 4 12 13" xfId="15146" xr:uid="{00000000-0005-0000-0000-000077670000}"/>
    <cellStyle name="Normal 3 4 12 13 2" xfId="32643" xr:uid="{00000000-0005-0000-0000-000078670000}"/>
    <cellStyle name="Normal 3 4 12 14" xfId="15147" xr:uid="{00000000-0005-0000-0000-000079670000}"/>
    <cellStyle name="Normal 3 4 12 14 2" xfId="32644" xr:uid="{00000000-0005-0000-0000-00007A670000}"/>
    <cellStyle name="Normal 3 4 12 15" xfId="15148" xr:uid="{00000000-0005-0000-0000-00007B670000}"/>
    <cellStyle name="Normal 3 4 12 15 2" xfId="32645" xr:uid="{00000000-0005-0000-0000-00007C670000}"/>
    <cellStyle name="Normal 3 4 12 16" xfId="15149" xr:uid="{00000000-0005-0000-0000-00007D670000}"/>
    <cellStyle name="Normal 3 4 12 16 2" xfId="32646" xr:uid="{00000000-0005-0000-0000-00007E670000}"/>
    <cellStyle name="Normal 3 4 12 17" xfId="15150" xr:uid="{00000000-0005-0000-0000-00007F670000}"/>
    <cellStyle name="Normal 3 4 12 17 2" xfId="32647" xr:uid="{00000000-0005-0000-0000-000080670000}"/>
    <cellStyle name="Normal 3 4 12 18" xfId="15151" xr:uid="{00000000-0005-0000-0000-000081670000}"/>
    <cellStyle name="Normal 3 4 12 18 2" xfId="32648" xr:uid="{00000000-0005-0000-0000-000082670000}"/>
    <cellStyle name="Normal 3 4 12 19" xfId="15152" xr:uid="{00000000-0005-0000-0000-000083670000}"/>
    <cellStyle name="Normal 3 4 12 19 2" xfId="32649" xr:uid="{00000000-0005-0000-0000-000084670000}"/>
    <cellStyle name="Normal 3 4 12 2" xfId="15153" xr:uid="{00000000-0005-0000-0000-000085670000}"/>
    <cellStyle name="Normal 3 4 12 2 10" xfId="15154" xr:uid="{00000000-0005-0000-0000-000086670000}"/>
    <cellStyle name="Normal 3 4 12 2 10 2" xfId="32651" xr:uid="{00000000-0005-0000-0000-000087670000}"/>
    <cellStyle name="Normal 3 4 12 2 11" xfId="15155" xr:uid="{00000000-0005-0000-0000-000088670000}"/>
    <cellStyle name="Normal 3 4 12 2 11 2" xfId="32652" xr:uid="{00000000-0005-0000-0000-000089670000}"/>
    <cellStyle name="Normal 3 4 12 2 12" xfId="15156" xr:uid="{00000000-0005-0000-0000-00008A670000}"/>
    <cellStyle name="Normal 3 4 12 2 12 2" xfId="32653" xr:uid="{00000000-0005-0000-0000-00008B670000}"/>
    <cellStyle name="Normal 3 4 12 2 13" xfId="15157" xr:uid="{00000000-0005-0000-0000-00008C670000}"/>
    <cellStyle name="Normal 3 4 12 2 13 2" xfId="32654" xr:uid="{00000000-0005-0000-0000-00008D670000}"/>
    <cellStyle name="Normal 3 4 12 2 14" xfId="15158" xr:uid="{00000000-0005-0000-0000-00008E670000}"/>
    <cellStyle name="Normal 3 4 12 2 14 2" xfId="32655" xr:uid="{00000000-0005-0000-0000-00008F670000}"/>
    <cellStyle name="Normal 3 4 12 2 15" xfId="15159" xr:uid="{00000000-0005-0000-0000-000090670000}"/>
    <cellStyle name="Normal 3 4 12 2 15 2" xfId="32656" xr:uid="{00000000-0005-0000-0000-000091670000}"/>
    <cellStyle name="Normal 3 4 12 2 16" xfId="32650" xr:uid="{00000000-0005-0000-0000-000092670000}"/>
    <cellStyle name="Normal 3 4 12 2 2" xfId="15160" xr:uid="{00000000-0005-0000-0000-000093670000}"/>
    <cellStyle name="Normal 3 4 12 2 2 10" xfId="15161" xr:uid="{00000000-0005-0000-0000-000094670000}"/>
    <cellStyle name="Normal 3 4 12 2 2 10 2" xfId="32658" xr:uid="{00000000-0005-0000-0000-000095670000}"/>
    <cellStyle name="Normal 3 4 12 2 2 11" xfId="15162" xr:uid="{00000000-0005-0000-0000-000096670000}"/>
    <cellStyle name="Normal 3 4 12 2 2 11 2" xfId="32659" xr:uid="{00000000-0005-0000-0000-000097670000}"/>
    <cellStyle name="Normal 3 4 12 2 2 12" xfId="15163" xr:uid="{00000000-0005-0000-0000-000098670000}"/>
    <cellStyle name="Normal 3 4 12 2 2 12 2" xfId="32660" xr:uid="{00000000-0005-0000-0000-000099670000}"/>
    <cellStyle name="Normal 3 4 12 2 2 13" xfId="15164" xr:uid="{00000000-0005-0000-0000-00009A670000}"/>
    <cellStyle name="Normal 3 4 12 2 2 13 2" xfId="32661" xr:uid="{00000000-0005-0000-0000-00009B670000}"/>
    <cellStyle name="Normal 3 4 12 2 2 14" xfId="15165" xr:uid="{00000000-0005-0000-0000-00009C670000}"/>
    <cellStyle name="Normal 3 4 12 2 2 14 2" xfId="32662" xr:uid="{00000000-0005-0000-0000-00009D670000}"/>
    <cellStyle name="Normal 3 4 12 2 2 15" xfId="32657" xr:uid="{00000000-0005-0000-0000-00009E670000}"/>
    <cellStyle name="Normal 3 4 12 2 2 2" xfId="15166" xr:uid="{00000000-0005-0000-0000-00009F670000}"/>
    <cellStyle name="Normal 3 4 12 2 2 2 2" xfId="32663" xr:uid="{00000000-0005-0000-0000-0000A0670000}"/>
    <cellStyle name="Normal 3 4 12 2 2 3" xfId="15167" xr:uid="{00000000-0005-0000-0000-0000A1670000}"/>
    <cellStyle name="Normal 3 4 12 2 2 3 2" xfId="32664" xr:uid="{00000000-0005-0000-0000-0000A2670000}"/>
    <cellStyle name="Normal 3 4 12 2 2 4" xfId="15168" xr:uid="{00000000-0005-0000-0000-0000A3670000}"/>
    <cellStyle name="Normal 3 4 12 2 2 4 2" xfId="32665" xr:uid="{00000000-0005-0000-0000-0000A4670000}"/>
    <cellStyle name="Normal 3 4 12 2 2 5" xfId="15169" xr:uid="{00000000-0005-0000-0000-0000A5670000}"/>
    <cellStyle name="Normal 3 4 12 2 2 5 2" xfId="32666" xr:uid="{00000000-0005-0000-0000-0000A6670000}"/>
    <cellStyle name="Normal 3 4 12 2 2 6" xfId="15170" xr:uid="{00000000-0005-0000-0000-0000A7670000}"/>
    <cellStyle name="Normal 3 4 12 2 2 6 2" xfId="32667" xr:uid="{00000000-0005-0000-0000-0000A8670000}"/>
    <cellStyle name="Normal 3 4 12 2 2 7" xfId="15171" xr:uid="{00000000-0005-0000-0000-0000A9670000}"/>
    <cellStyle name="Normal 3 4 12 2 2 7 2" xfId="32668" xr:uid="{00000000-0005-0000-0000-0000AA670000}"/>
    <cellStyle name="Normal 3 4 12 2 2 8" xfId="15172" xr:uid="{00000000-0005-0000-0000-0000AB670000}"/>
    <cellStyle name="Normal 3 4 12 2 2 8 2" xfId="32669" xr:uid="{00000000-0005-0000-0000-0000AC670000}"/>
    <cellStyle name="Normal 3 4 12 2 2 9" xfId="15173" xr:uid="{00000000-0005-0000-0000-0000AD670000}"/>
    <cellStyle name="Normal 3 4 12 2 2 9 2" xfId="32670" xr:uid="{00000000-0005-0000-0000-0000AE670000}"/>
    <cellStyle name="Normal 3 4 12 2 3" xfId="15174" xr:uid="{00000000-0005-0000-0000-0000AF670000}"/>
    <cellStyle name="Normal 3 4 12 2 3 2" xfId="32671" xr:uid="{00000000-0005-0000-0000-0000B0670000}"/>
    <cellStyle name="Normal 3 4 12 2 4" xfId="15175" xr:uid="{00000000-0005-0000-0000-0000B1670000}"/>
    <cellStyle name="Normal 3 4 12 2 4 2" xfId="32672" xr:uid="{00000000-0005-0000-0000-0000B2670000}"/>
    <cellStyle name="Normal 3 4 12 2 5" xfId="15176" xr:uid="{00000000-0005-0000-0000-0000B3670000}"/>
    <cellStyle name="Normal 3 4 12 2 5 2" xfId="32673" xr:uid="{00000000-0005-0000-0000-0000B4670000}"/>
    <cellStyle name="Normal 3 4 12 2 6" xfId="15177" xr:uid="{00000000-0005-0000-0000-0000B5670000}"/>
    <cellStyle name="Normal 3 4 12 2 6 2" xfId="32674" xr:uid="{00000000-0005-0000-0000-0000B6670000}"/>
    <cellStyle name="Normal 3 4 12 2 7" xfId="15178" xr:uid="{00000000-0005-0000-0000-0000B7670000}"/>
    <cellStyle name="Normal 3 4 12 2 7 2" xfId="32675" xr:uid="{00000000-0005-0000-0000-0000B8670000}"/>
    <cellStyle name="Normal 3 4 12 2 8" xfId="15179" xr:uid="{00000000-0005-0000-0000-0000B9670000}"/>
    <cellStyle name="Normal 3 4 12 2 8 2" xfId="32676" xr:uid="{00000000-0005-0000-0000-0000BA670000}"/>
    <cellStyle name="Normal 3 4 12 2 9" xfId="15180" xr:uid="{00000000-0005-0000-0000-0000BB670000}"/>
    <cellStyle name="Normal 3 4 12 2 9 2" xfId="32677" xr:uid="{00000000-0005-0000-0000-0000BC670000}"/>
    <cellStyle name="Normal 3 4 12 20" xfId="15181" xr:uid="{00000000-0005-0000-0000-0000BD670000}"/>
    <cellStyle name="Normal 3 4 12 20 2" xfId="32678" xr:uid="{00000000-0005-0000-0000-0000BE670000}"/>
    <cellStyle name="Normal 3 4 12 21" xfId="15182" xr:uid="{00000000-0005-0000-0000-0000BF670000}"/>
    <cellStyle name="Normal 3 4 12 21 2" xfId="32679" xr:uid="{00000000-0005-0000-0000-0000C0670000}"/>
    <cellStyle name="Normal 3 4 12 22" xfId="15183" xr:uid="{00000000-0005-0000-0000-0000C1670000}"/>
    <cellStyle name="Normal 3 4 12 22 2" xfId="32680" xr:uid="{00000000-0005-0000-0000-0000C2670000}"/>
    <cellStyle name="Normal 3 4 12 23" xfId="15184" xr:uid="{00000000-0005-0000-0000-0000C3670000}"/>
    <cellStyle name="Normal 3 4 12 23 2" xfId="32681" xr:uid="{00000000-0005-0000-0000-0000C4670000}"/>
    <cellStyle name="Normal 3 4 12 24" xfId="32626" xr:uid="{00000000-0005-0000-0000-0000C5670000}"/>
    <cellStyle name="Normal 3 4 12 3" xfId="15185" xr:uid="{00000000-0005-0000-0000-0000C6670000}"/>
    <cellStyle name="Normal 3 4 12 3 10" xfId="15186" xr:uid="{00000000-0005-0000-0000-0000C7670000}"/>
    <cellStyle name="Normal 3 4 12 3 10 2" xfId="32683" xr:uid="{00000000-0005-0000-0000-0000C8670000}"/>
    <cellStyle name="Normal 3 4 12 3 11" xfId="15187" xr:uid="{00000000-0005-0000-0000-0000C9670000}"/>
    <cellStyle name="Normal 3 4 12 3 11 2" xfId="32684" xr:uid="{00000000-0005-0000-0000-0000CA670000}"/>
    <cellStyle name="Normal 3 4 12 3 12" xfId="15188" xr:uid="{00000000-0005-0000-0000-0000CB670000}"/>
    <cellStyle name="Normal 3 4 12 3 12 2" xfId="32685" xr:uid="{00000000-0005-0000-0000-0000CC670000}"/>
    <cellStyle name="Normal 3 4 12 3 13" xfId="15189" xr:uid="{00000000-0005-0000-0000-0000CD670000}"/>
    <cellStyle name="Normal 3 4 12 3 13 2" xfId="32686" xr:uid="{00000000-0005-0000-0000-0000CE670000}"/>
    <cellStyle name="Normal 3 4 12 3 14" xfId="15190" xr:uid="{00000000-0005-0000-0000-0000CF670000}"/>
    <cellStyle name="Normal 3 4 12 3 14 2" xfId="32687" xr:uid="{00000000-0005-0000-0000-0000D0670000}"/>
    <cellStyle name="Normal 3 4 12 3 15" xfId="15191" xr:uid="{00000000-0005-0000-0000-0000D1670000}"/>
    <cellStyle name="Normal 3 4 12 3 15 2" xfId="32688" xr:uid="{00000000-0005-0000-0000-0000D2670000}"/>
    <cellStyle name="Normal 3 4 12 3 16" xfId="32682" xr:uid="{00000000-0005-0000-0000-0000D3670000}"/>
    <cellStyle name="Normal 3 4 12 3 2" xfId="15192" xr:uid="{00000000-0005-0000-0000-0000D4670000}"/>
    <cellStyle name="Normal 3 4 12 3 2 10" xfId="15193" xr:uid="{00000000-0005-0000-0000-0000D5670000}"/>
    <cellStyle name="Normal 3 4 12 3 2 10 2" xfId="32690" xr:uid="{00000000-0005-0000-0000-0000D6670000}"/>
    <cellStyle name="Normal 3 4 12 3 2 11" xfId="15194" xr:uid="{00000000-0005-0000-0000-0000D7670000}"/>
    <cellStyle name="Normal 3 4 12 3 2 11 2" xfId="32691" xr:uid="{00000000-0005-0000-0000-0000D8670000}"/>
    <cellStyle name="Normal 3 4 12 3 2 12" xfId="15195" xr:uid="{00000000-0005-0000-0000-0000D9670000}"/>
    <cellStyle name="Normal 3 4 12 3 2 12 2" xfId="32692" xr:uid="{00000000-0005-0000-0000-0000DA670000}"/>
    <cellStyle name="Normal 3 4 12 3 2 13" xfId="15196" xr:uid="{00000000-0005-0000-0000-0000DB670000}"/>
    <cellStyle name="Normal 3 4 12 3 2 13 2" xfId="32693" xr:uid="{00000000-0005-0000-0000-0000DC670000}"/>
    <cellStyle name="Normal 3 4 12 3 2 14" xfId="15197" xr:uid="{00000000-0005-0000-0000-0000DD670000}"/>
    <cellStyle name="Normal 3 4 12 3 2 14 2" xfId="32694" xr:uid="{00000000-0005-0000-0000-0000DE670000}"/>
    <cellStyle name="Normal 3 4 12 3 2 15" xfId="32689" xr:uid="{00000000-0005-0000-0000-0000DF670000}"/>
    <cellStyle name="Normal 3 4 12 3 2 2" xfId="15198" xr:uid="{00000000-0005-0000-0000-0000E0670000}"/>
    <cellStyle name="Normal 3 4 12 3 2 2 2" xfId="32695" xr:uid="{00000000-0005-0000-0000-0000E1670000}"/>
    <cellStyle name="Normal 3 4 12 3 2 3" xfId="15199" xr:uid="{00000000-0005-0000-0000-0000E2670000}"/>
    <cellStyle name="Normal 3 4 12 3 2 3 2" xfId="32696" xr:uid="{00000000-0005-0000-0000-0000E3670000}"/>
    <cellStyle name="Normal 3 4 12 3 2 4" xfId="15200" xr:uid="{00000000-0005-0000-0000-0000E4670000}"/>
    <cellStyle name="Normal 3 4 12 3 2 4 2" xfId="32697" xr:uid="{00000000-0005-0000-0000-0000E5670000}"/>
    <cellStyle name="Normal 3 4 12 3 2 5" xfId="15201" xr:uid="{00000000-0005-0000-0000-0000E6670000}"/>
    <cellStyle name="Normal 3 4 12 3 2 5 2" xfId="32698" xr:uid="{00000000-0005-0000-0000-0000E7670000}"/>
    <cellStyle name="Normal 3 4 12 3 2 6" xfId="15202" xr:uid="{00000000-0005-0000-0000-0000E8670000}"/>
    <cellStyle name="Normal 3 4 12 3 2 6 2" xfId="32699" xr:uid="{00000000-0005-0000-0000-0000E9670000}"/>
    <cellStyle name="Normal 3 4 12 3 2 7" xfId="15203" xr:uid="{00000000-0005-0000-0000-0000EA670000}"/>
    <cellStyle name="Normal 3 4 12 3 2 7 2" xfId="32700" xr:uid="{00000000-0005-0000-0000-0000EB670000}"/>
    <cellStyle name="Normal 3 4 12 3 2 8" xfId="15204" xr:uid="{00000000-0005-0000-0000-0000EC670000}"/>
    <cellStyle name="Normal 3 4 12 3 2 8 2" xfId="32701" xr:uid="{00000000-0005-0000-0000-0000ED670000}"/>
    <cellStyle name="Normal 3 4 12 3 2 9" xfId="15205" xr:uid="{00000000-0005-0000-0000-0000EE670000}"/>
    <cellStyle name="Normal 3 4 12 3 2 9 2" xfId="32702" xr:uid="{00000000-0005-0000-0000-0000EF670000}"/>
    <cellStyle name="Normal 3 4 12 3 3" xfId="15206" xr:uid="{00000000-0005-0000-0000-0000F0670000}"/>
    <cellStyle name="Normal 3 4 12 3 3 2" xfId="32703" xr:uid="{00000000-0005-0000-0000-0000F1670000}"/>
    <cellStyle name="Normal 3 4 12 3 4" xfId="15207" xr:uid="{00000000-0005-0000-0000-0000F2670000}"/>
    <cellStyle name="Normal 3 4 12 3 4 2" xfId="32704" xr:uid="{00000000-0005-0000-0000-0000F3670000}"/>
    <cellStyle name="Normal 3 4 12 3 5" xfId="15208" xr:uid="{00000000-0005-0000-0000-0000F4670000}"/>
    <cellStyle name="Normal 3 4 12 3 5 2" xfId="32705" xr:uid="{00000000-0005-0000-0000-0000F5670000}"/>
    <cellStyle name="Normal 3 4 12 3 6" xfId="15209" xr:uid="{00000000-0005-0000-0000-0000F6670000}"/>
    <cellStyle name="Normal 3 4 12 3 6 2" xfId="32706" xr:uid="{00000000-0005-0000-0000-0000F7670000}"/>
    <cellStyle name="Normal 3 4 12 3 7" xfId="15210" xr:uid="{00000000-0005-0000-0000-0000F8670000}"/>
    <cellStyle name="Normal 3 4 12 3 7 2" xfId="32707" xr:uid="{00000000-0005-0000-0000-0000F9670000}"/>
    <cellStyle name="Normal 3 4 12 3 8" xfId="15211" xr:uid="{00000000-0005-0000-0000-0000FA670000}"/>
    <cellStyle name="Normal 3 4 12 3 8 2" xfId="32708" xr:uid="{00000000-0005-0000-0000-0000FB670000}"/>
    <cellStyle name="Normal 3 4 12 3 9" xfId="15212" xr:uid="{00000000-0005-0000-0000-0000FC670000}"/>
    <cellStyle name="Normal 3 4 12 3 9 2" xfId="32709" xr:uid="{00000000-0005-0000-0000-0000FD670000}"/>
    <cellStyle name="Normal 3 4 12 4" xfId="15213" xr:uid="{00000000-0005-0000-0000-0000FE670000}"/>
    <cellStyle name="Normal 3 4 12 4 10" xfId="15214" xr:uid="{00000000-0005-0000-0000-0000FF670000}"/>
    <cellStyle name="Normal 3 4 12 4 10 2" xfId="32711" xr:uid="{00000000-0005-0000-0000-000000680000}"/>
    <cellStyle name="Normal 3 4 12 4 11" xfId="15215" xr:uid="{00000000-0005-0000-0000-000001680000}"/>
    <cellStyle name="Normal 3 4 12 4 11 2" xfId="32712" xr:uid="{00000000-0005-0000-0000-000002680000}"/>
    <cellStyle name="Normal 3 4 12 4 12" xfId="15216" xr:uid="{00000000-0005-0000-0000-000003680000}"/>
    <cellStyle name="Normal 3 4 12 4 12 2" xfId="32713" xr:uid="{00000000-0005-0000-0000-000004680000}"/>
    <cellStyle name="Normal 3 4 12 4 13" xfId="15217" xr:uid="{00000000-0005-0000-0000-000005680000}"/>
    <cellStyle name="Normal 3 4 12 4 13 2" xfId="32714" xr:uid="{00000000-0005-0000-0000-000006680000}"/>
    <cellStyle name="Normal 3 4 12 4 14" xfId="15218" xr:uid="{00000000-0005-0000-0000-000007680000}"/>
    <cellStyle name="Normal 3 4 12 4 14 2" xfId="32715" xr:uid="{00000000-0005-0000-0000-000008680000}"/>
    <cellStyle name="Normal 3 4 12 4 15" xfId="15219" xr:uid="{00000000-0005-0000-0000-000009680000}"/>
    <cellStyle name="Normal 3 4 12 4 15 2" xfId="32716" xr:uid="{00000000-0005-0000-0000-00000A680000}"/>
    <cellStyle name="Normal 3 4 12 4 16" xfId="32710" xr:uid="{00000000-0005-0000-0000-00000B680000}"/>
    <cellStyle name="Normal 3 4 12 4 2" xfId="15220" xr:uid="{00000000-0005-0000-0000-00000C680000}"/>
    <cellStyle name="Normal 3 4 12 4 2 10" xfId="15221" xr:uid="{00000000-0005-0000-0000-00000D680000}"/>
    <cellStyle name="Normal 3 4 12 4 2 10 2" xfId="32718" xr:uid="{00000000-0005-0000-0000-00000E680000}"/>
    <cellStyle name="Normal 3 4 12 4 2 11" xfId="15222" xr:uid="{00000000-0005-0000-0000-00000F680000}"/>
    <cellStyle name="Normal 3 4 12 4 2 11 2" xfId="32719" xr:uid="{00000000-0005-0000-0000-000010680000}"/>
    <cellStyle name="Normal 3 4 12 4 2 12" xfId="15223" xr:uid="{00000000-0005-0000-0000-000011680000}"/>
    <cellStyle name="Normal 3 4 12 4 2 12 2" xfId="32720" xr:uid="{00000000-0005-0000-0000-000012680000}"/>
    <cellStyle name="Normal 3 4 12 4 2 13" xfId="15224" xr:uid="{00000000-0005-0000-0000-000013680000}"/>
    <cellStyle name="Normal 3 4 12 4 2 13 2" xfId="32721" xr:uid="{00000000-0005-0000-0000-000014680000}"/>
    <cellStyle name="Normal 3 4 12 4 2 14" xfId="15225" xr:uid="{00000000-0005-0000-0000-000015680000}"/>
    <cellStyle name="Normal 3 4 12 4 2 14 2" xfId="32722" xr:uid="{00000000-0005-0000-0000-000016680000}"/>
    <cellStyle name="Normal 3 4 12 4 2 15" xfId="32717" xr:uid="{00000000-0005-0000-0000-000017680000}"/>
    <cellStyle name="Normal 3 4 12 4 2 2" xfId="15226" xr:uid="{00000000-0005-0000-0000-000018680000}"/>
    <cellStyle name="Normal 3 4 12 4 2 2 2" xfId="32723" xr:uid="{00000000-0005-0000-0000-000019680000}"/>
    <cellStyle name="Normal 3 4 12 4 2 3" xfId="15227" xr:uid="{00000000-0005-0000-0000-00001A680000}"/>
    <cellStyle name="Normal 3 4 12 4 2 3 2" xfId="32724" xr:uid="{00000000-0005-0000-0000-00001B680000}"/>
    <cellStyle name="Normal 3 4 12 4 2 4" xfId="15228" xr:uid="{00000000-0005-0000-0000-00001C680000}"/>
    <cellStyle name="Normal 3 4 12 4 2 4 2" xfId="32725" xr:uid="{00000000-0005-0000-0000-00001D680000}"/>
    <cellStyle name="Normal 3 4 12 4 2 5" xfId="15229" xr:uid="{00000000-0005-0000-0000-00001E680000}"/>
    <cellStyle name="Normal 3 4 12 4 2 5 2" xfId="32726" xr:uid="{00000000-0005-0000-0000-00001F680000}"/>
    <cellStyle name="Normal 3 4 12 4 2 6" xfId="15230" xr:uid="{00000000-0005-0000-0000-000020680000}"/>
    <cellStyle name="Normal 3 4 12 4 2 6 2" xfId="32727" xr:uid="{00000000-0005-0000-0000-000021680000}"/>
    <cellStyle name="Normal 3 4 12 4 2 7" xfId="15231" xr:uid="{00000000-0005-0000-0000-000022680000}"/>
    <cellStyle name="Normal 3 4 12 4 2 7 2" xfId="32728" xr:uid="{00000000-0005-0000-0000-000023680000}"/>
    <cellStyle name="Normal 3 4 12 4 2 8" xfId="15232" xr:uid="{00000000-0005-0000-0000-000024680000}"/>
    <cellStyle name="Normal 3 4 12 4 2 8 2" xfId="32729" xr:uid="{00000000-0005-0000-0000-000025680000}"/>
    <cellStyle name="Normal 3 4 12 4 2 9" xfId="15233" xr:uid="{00000000-0005-0000-0000-000026680000}"/>
    <cellStyle name="Normal 3 4 12 4 2 9 2" xfId="32730" xr:uid="{00000000-0005-0000-0000-000027680000}"/>
    <cellStyle name="Normal 3 4 12 4 3" xfId="15234" xr:uid="{00000000-0005-0000-0000-000028680000}"/>
    <cellStyle name="Normal 3 4 12 4 3 2" xfId="32731" xr:uid="{00000000-0005-0000-0000-000029680000}"/>
    <cellStyle name="Normal 3 4 12 4 4" xfId="15235" xr:uid="{00000000-0005-0000-0000-00002A680000}"/>
    <cellStyle name="Normal 3 4 12 4 4 2" xfId="32732" xr:uid="{00000000-0005-0000-0000-00002B680000}"/>
    <cellStyle name="Normal 3 4 12 4 5" xfId="15236" xr:uid="{00000000-0005-0000-0000-00002C680000}"/>
    <cellStyle name="Normal 3 4 12 4 5 2" xfId="32733" xr:uid="{00000000-0005-0000-0000-00002D680000}"/>
    <cellStyle name="Normal 3 4 12 4 6" xfId="15237" xr:uid="{00000000-0005-0000-0000-00002E680000}"/>
    <cellStyle name="Normal 3 4 12 4 6 2" xfId="32734" xr:uid="{00000000-0005-0000-0000-00002F680000}"/>
    <cellStyle name="Normal 3 4 12 4 7" xfId="15238" xr:uid="{00000000-0005-0000-0000-000030680000}"/>
    <cellStyle name="Normal 3 4 12 4 7 2" xfId="32735" xr:uid="{00000000-0005-0000-0000-000031680000}"/>
    <cellStyle name="Normal 3 4 12 4 8" xfId="15239" xr:uid="{00000000-0005-0000-0000-000032680000}"/>
    <cellStyle name="Normal 3 4 12 4 8 2" xfId="32736" xr:uid="{00000000-0005-0000-0000-000033680000}"/>
    <cellStyle name="Normal 3 4 12 4 9" xfId="15240" xr:uid="{00000000-0005-0000-0000-000034680000}"/>
    <cellStyle name="Normal 3 4 12 4 9 2" xfId="32737" xr:uid="{00000000-0005-0000-0000-000035680000}"/>
    <cellStyle name="Normal 3 4 12 5" xfId="15241" xr:uid="{00000000-0005-0000-0000-000036680000}"/>
    <cellStyle name="Normal 3 4 12 5 10" xfId="15242" xr:uid="{00000000-0005-0000-0000-000037680000}"/>
    <cellStyle name="Normal 3 4 12 5 10 2" xfId="32739" xr:uid="{00000000-0005-0000-0000-000038680000}"/>
    <cellStyle name="Normal 3 4 12 5 11" xfId="15243" xr:uid="{00000000-0005-0000-0000-000039680000}"/>
    <cellStyle name="Normal 3 4 12 5 11 2" xfId="32740" xr:uid="{00000000-0005-0000-0000-00003A680000}"/>
    <cellStyle name="Normal 3 4 12 5 12" xfId="15244" xr:uid="{00000000-0005-0000-0000-00003B680000}"/>
    <cellStyle name="Normal 3 4 12 5 12 2" xfId="32741" xr:uid="{00000000-0005-0000-0000-00003C680000}"/>
    <cellStyle name="Normal 3 4 12 5 13" xfId="15245" xr:uid="{00000000-0005-0000-0000-00003D680000}"/>
    <cellStyle name="Normal 3 4 12 5 13 2" xfId="32742" xr:uid="{00000000-0005-0000-0000-00003E680000}"/>
    <cellStyle name="Normal 3 4 12 5 14" xfId="15246" xr:uid="{00000000-0005-0000-0000-00003F680000}"/>
    <cellStyle name="Normal 3 4 12 5 14 2" xfId="32743" xr:uid="{00000000-0005-0000-0000-000040680000}"/>
    <cellStyle name="Normal 3 4 12 5 15" xfId="32738" xr:uid="{00000000-0005-0000-0000-000041680000}"/>
    <cellStyle name="Normal 3 4 12 5 2" xfId="15247" xr:uid="{00000000-0005-0000-0000-000042680000}"/>
    <cellStyle name="Normal 3 4 12 5 2 2" xfId="32744" xr:uid="{00000000-0005-0000-0000-000043680000}"/>
    <cellStyle name="Normal 3 4 12 5 3" xfId="15248" xr:uid="{00000000-0005-0000-0000-000044680000}"/>
    <cellStyle name="Normal 3 4 12 5 3 2" xfId="32745" xr:uid="{00000000-0005-0000-0000-000045680000}"/>
    <cellStyle name="Normal 3 4 12 5 4" xfId="15249" xr:uid="{00000000-0005-0000-0000-000046680000}"/>
    <cellStyle name="Normal 3 4 12 5 4 2" xfId="32746" xr:uid="{00000000-0005-0000-0000-000047680000}"/>
    <cellStyle name="Normal 3 4 12 5 5" xfId="15250" xr:uid="{00000000-0005-0000-0000-000048680000}"/>
    <cellStyle name="Normal 3 4 12 5 5 2" xfId="32747" xr:uid="{00000000-0005-0000-0000-000049680000}"/>
    <cellStyle name="Normal 3 4 12 5 6" xfId="15251" xr:uid="{00000000-0005-0000-0000-00004A680000}"/>
    <cellStyle name="Normal 3 4 12 5 6 2" xfId="32748" xr:uid="{00000000-0005-0000-0000-00004B680000}"/>
    <cellStyle name="Normal 3 4 12 5 7" xfId="15252" xr:uid="{00000000-0005-0000-0000-00004C680000}"/>
    <cellStyle name="Normal 3 4 12 5 7 2" xfId="32749" xr:uid="{00000000-0005-0000-0000-00004D680000}"/>
    <cellStyle name="Normal 3 4 12 5 8" xfId="15253" xr:uid="{00000000-0005-0000-0000-00004E680000}"/>
    <cellStyle name="Normal 3 4 12 5 8 2" xfId="32750" xr:uid="{00000000-0005-0000-0000-00004F680000}"/>
    <cellStyle name="Normal 3 4 12 5 9" xfId="15254" xr:uid="{00000000-0005-0000-0000-000050680000}"/>
    <cellStyle name="Normal 3 4 12 5 9 2" xfId="32751" xr:uid="{00000000-0005-0000-0000-000051680000}"/>
    <cellStyle name="Normal 3 4 12 6" xfId="15255" xr:uid="{00000000-0005-0000-0000-000052680000}"/>
    <cellStyle name="Normal 3 4 12 6 10" xfId="15256" xr:uid="{00000000-0005-0000-0000-000053680000}"/>
    <cellStyle name="Normal 3 4 12 6 10 2" xfId="32753" xr:uid="{00000000-0005-0000-0000-000054680000}"/>
    <cellStyle name="Normal 3 4 12 6 11" xfId="15257" xr:uid="{00000000-0005-0000-0000-000055680000}"/>
    <cellStyle name="Normal 3 4 12 6 11 2" xfId="32754" xr:uid="{00000000-0005-0000-0000-000056680000}"/>
    <cellStyle name="Normal 3 4 12 6 12" xfId="15258" xr:uid="{00000000-0005-0000-0000-000057680000}"/>
    <cellStyle name="Normal 3 4 12 6 12 2" xfId="32755" xr:uid="{00000000-0005-0000-0000-000058680000}"/>
    <cellStyle name="Normal 3 4 12 6 13" xfId="15259" xr:uid="{00000000-0005-0000-0000-000059680000}"/>
    <cellStyle name="Normal 3 4 12 6 13 2" xfId="32756" xr:uid="{00000000-0005-0000-0000-00005A680000}"/>
    <cellStyle name="Normal 3 4 12 6 14" xfId="15260" xr:uid="{00000000-0005-0000-0000-00005B680000}"/>
    <cellStyle name="Normal 3 4 12 6 14 2" xfId="32757" xr:uid="{00000000-0005-0000-0000-00005C680000}"/>
    <cellStyle name="Normal 3 4 12 6 15" xfId="32752" xr:uid="{00000000-0005-0000-0000-00005D680000}"/>
    <cellStyle name="Normal 3 4 12 6 2" xfId="15261" xr:uid="{00000000-0005-0000-0000-00005E680000}"/>
    <cellStyle name="Normal 3 4 12 6 2 2" xfId="32758" xr:uid="{00000000-0005-0000-0000-00005F680000}"/>
    <cellStyle name="Normal 3 4 12 6 3" xfId="15262" xr:uid="{00000000-0005-0000-0000-000060680000}"/>
    <cellStyle name="Normal 3 4 12 6 3 2" xfId="32759" xr:uid="{00000000-0005-0000-0000-000061680000}"/>
    <cellStyle name="Normal 3 4 12 6 4" xfId="15263" xr:uid="{00000000-0005-0000-0000-000062680000}"/>
    <cellStyle name="Normal 3 4 12 6 4 2" xfId="32760" xr:uid="{00000000-0005-0000-0000-000063680000}"/>
    <cellStyle name="Normal 3 4 12 6 5" xfId="15264" xr:uid="{00000000-0005-0000-0000-000064680000}"/>
    <cellStyle name="Normal 3 4 12 6 5 2" xfId="32761" xr:uid="{00000000-0005-0000-0000-000065680000}"/>
    <cellStyle name="Normal 3 4 12 6 6" xfId="15265" xr:uid="{00000000-0005-0000-0000-000066680000}"/>
    <cellStyle name="Normal 3 4 12 6 6 2" xfId="32762" xr:uid="{00000000-0005-0000-0000-000067680000}"/>
    <cellStyle name="Normal 3 4 12 6 7" xfId="15266" xr:uid="{00000000-0005-0000-0000-000068680000}"/>
    <cellStyle name="Normal 3 4 12 6 7 2" xfId="32763" xr:uid="{00000000-0005-0000-0000-000069680000}"/>
    <cellStyle name="Normal 3 4 12 6 8" xfId="15267" xr:uid="{00000000-0005-0000-0000-00006A680000}"/>
    <cellStyle name="Normal 3 4 12 6 8 2" xfId="32764" xr:uid="{00000000-0005-0000-0000-00006B680000}"/>
    <cellStyle name="Normal 3 4 12 6 9" xfId="15268" xr:uid="{00000000-0005-0000-0000-00006C680000}"/>
    <cellStyle name="Normal 3 4 12 6 9 2" xfId="32765" xr:uid="{00000000-0005-0000-0000-00006D680000}"/>
    <cellStyle name="Normal 3 4 12 7" xfId="15269" xr:uid="{00000000-0005-0000-0000-00006E680000}"/>
    <cellStyle name="Normal 3 4 12 7 10" xfId="15270" xr:uid="{00000000-0005-0000-0000-00006F680000}"/>
    <cellStyle name="Normal 3 4 12 7 10 2" xfId="32767" xr:uid="{00000000-0005-0000-0000-000070680000}"/>
    <cellStyle name="Normal 3 4 12 7 11" xfId="15271" xr:uid="{00000000-0005-0000-0000-000071680000}"/>
    <cellStyle name="Normal 3 4 12 7 11 2" xfId="32768" xr:uid="{00000000-0005-0000-0000-000072680000}"/>
    <cellStyle name="Normal 3 4 12 7 12" xfId="15272" xr:uid="{00000000-0005-0000-0000-000073680000}"/>
    <cellStyle name="Normal 3 4 12 7 12 2" xfId="32769" xr:uid="{00000000-0005-0000-0000-000074680000}"/>
    <cellStyle name="Normal 3 4 12 7 13" xfId="15273" xr:uid="{00000000-0005-0000-0000-000075680000}"/>
    <cellStyle name="Normal 3 4 12 7 13 2" xfId="32770" xr:uid="{00000000-0005-0000-0000-000076680000}"/>
    <cellStyle name="Normal 3 4 12 7 14" xfId="15274" xr:uid="{00000000-0005-0000-0000-000077680000}"/>
    <cellStyle name="Normal 3 4 12 7 14 2" xfId="32771" xr:uid="{00000000-0005-0000-0000-000078680000}"/>
    <cellStyle name="Normal 3 4 12 7 15" xfId="32766" xr:uid="{00000000-0005-0000-0000-000079680000}"/>
    <cellStyle name="Normal 3 4 12 7 2" xfId="15275" xr:uid="{00000000-0005-0000-0000-00007A680000}"/>
    <cellStyle name="Normal 3 4 12 7 2 2" xfId="32772" xr:uid="{00000000-0005-0000-0000-00007B680000}"/>
    <cellStyle name="Normal 3 4 12 7 3" xfId="15276" xr:uid="{00000000-0005-0000-0000-00007C680000}"/>
    <cellStyle name="Normal 3 4 12 7 3 2" xfId="32773" xr:uid="{00000000-0005-0000-0000-00007D680000}"/>
    <cellStyle name="Normal 3 4 12 7 4" xfId="15277" xr:uid="{00000000-0005-0000-0000-00007E680000}"/>
    <cellStyle name="Normal 3 4 12 7 4 2" xfId="32774" xr:uid="{00000000-0005-0000-0000-00007F680000}"/>
    <cellStyle name="Normal 3 4 12 7 5" xfId="15278" xr:uid="{00000000-0005-0000-0000-000080680000}"/>
    <cellStyle name="Normal 3 4 12 7 5 2" xfId="32775" xr:uid="{00000000-0005-0000-0000-000081680000}"/>
    <cellStyle name="Normal 3 4 12 7 6" xfId="15279" xr:uid="{00000000-0005-0000-0000-000082680000}"/>
    <cellStyle name="Normal 3 4 12 7 6 2" xfId="32776" xr:uid="{00000000-0005-0000-0000-000083680000}"/>
    <cellStyle name="Normal 3 4 12 7 7" xfId="15280" xr:uid="{00000000-0005-0000-0000-000084680000}"/>
    <cellStyle name="Normal 3 4 12 7 7 2" xfId="32777" xr:uid="{00000000-0005-0000-0000-000085680000}"/>
    <cellStyle name="Normal 3 4 12 7 8" xfId="15281" xr:uid="{00000000-0005-0000-0000-000086680000}"/>
    <cellStyle name="Normal 3 4 12 7 8 2" xfId="32778" xr:uid="{00000000-0005-0000-0000-000087680000}"/>
    <cellStyle name="Normal 3 4 12 7 9" xfId="15282" xr:uid="{00000000-0005-0000-0000-000088680000}"/>
    <cellStyle name="Normal 3 4 12 7 9 2" xfId="32779" xr:uid="{00000000-0005-0000-0000-000089680000}"/>
    <cellStyle name="Normal 3 4 12 8" xfId="15283" xr:uid="{00000000-0005-0000-0000-00008A680000}"/>
    <cellStyle name="Normal 3 4 12 8 10" xfId="15284" xr:uid="{00000000-0005-0000-0000-00008B680000}"/>
    <cellStyle name="Normal 3 4 12 8 10 2" xfId="32781" xr:uid="{00000000-0005-0000-0000-00008C680000}"/>
    <cellStyle name="Normal 3 4 12 8 11" xfId="15285" xr:uid="{00000000-0005-0000-0000-00008D680000}"/>
    <cellStyle name="Normal 3 4 12 8 11 2" xfId="32782" xr:uid="{00000000-0005-0000-0000-00008E680000}"/>
    <cellStyle name="Normal 3 4 12 8 12" xfId="15286" xr:uid="{00000000-0005-0000-0000-00008F680000}"/>
    <cellStyle name="Normal 3 4 12 8 12 2" xfId="32783" xr:uid="{00000000-0005-0000-0000-000090680000}"/>
    <cellStyle name="Normal 3 4 12 8 13" xfId="15287" xr:uid="{00000000-0005-0000-0000-000091680000}"/>
    <cellStyle name="Normal 3 4 12 8 13 2" xfId="32784" xr:uid="{00000000-0005-0000-0000-000092680000}"/>
    <cellStyle name="Normal 3 4 12 8 14" xfId="15288" xr:uid="{00000000-0005-0000-0000-000093680000}"/>
    <cellStyle name="Normal 3 4 12 8 14 2" xfId="32785" xr:uid="{00000000-0005-0000-0000-000094680000}"/>
    <cellStyle name="Normal 3 4 12 8 15" xfId="32780" xr:uid="{00000000-0005-0000-0000-000095680000}"/>
    <cellStyle name="Normal 3 4 12 8 2" xfId="15289" xr:uid="{00000000-0005-0000-0000-000096680000}"/>
    <cellStyle name="Normal 3 4 12 8 2 2" xfId="32786" xr:uid="{00000000-0005-0000-0000-000097680000}"/>
    <cellStyle name="Normal 3 4 12 8 3" xfId="15290" xr:uid="{00000000-0005-0000-0000-000098680000}"/>
    <cellStyle name="Normal 3 4 12 8 3 2" xfId="32787" xr:uid="{00000000-0005-0000-0000-000099680000}"/>
    <cellStyle name="Normal 3 4 12 8 4" xfId="15291" xr:uid="{00000000-0005-0000-0000-00009A680000}"/>
    <cellStyle name="Normal 3 4 12 8 4 2" xfId="32788" xr:uid="{00000000-0005-0000-0000-00009B680000}"/>
    <cellStyle name="Normal 3 4 12 8 5" xfId="15292" xr:uid="{00000000-0005-0000-0000-00009C680000}"/>
    <cellStyle name="Normal 3 4 12 8 5 2" xfId="32789" xr:uid="{00000000-0005-0000-0000-00009D680000}"/>
    <cellStyle name="Normal 3 4 12 8 6" xfId="15293" xr:uid="{00000000-0005-0000-0000-00009E680000}"/>
    <cellStyle name="Normal 3 4 12 8 6 2" xfId="32790" xr:uid="{00000000-0005-0000-0000-00009F680000}"/>
    <cellStyle name="Normal 3 4 12 8 7" xfId="15294" xr:uid="{00000000-0005-0000-0000-0000A0680000}"/>
    <cellStyle name="Normal 3 4 12 8 7 2" xfId="32791" xr:uid="{00000000-0005-0000-0000-0000A1680000}"/>
    <cellStyle name="Normal 3 4 12 8 8" xfId="15295" xr:uid="{00000000-0005-0000-0000-0000A2680000}"/>
    <cellStyle name="Normal 3 4 12 8 8 2" xfId="32792" xr:uid="{00000000-0005-0000-0000-0000A3680000}"/>
    <cellStyle name="Normal 3 4 12 8 9" xfId="15296" xr:uid="{00000000-0005-0000-0000-0000A4680000}"/>
    <cellStyle name="Normal 3 4 12 8 9 2" xfId="32793" xr:uid="{00000000-0005-0000-0000-0000A5680000}"/>
    <cellStyle name="Normal 3 4 12 9" xfId="15297" xr:uid="{00000000-0005-0000-0000-0000A6680000}"/>
    <cellStyle name="Normal 3 4 12 9 10" xfId="15298" xr:uid="{00000000-0005-0000-0000-0000A7680000}"/>
    <cellStyle name="Normal 3 4 12 9 10 2" xfId="32795" xr:uid="{00000000-0005-0000-0000-0000A8680000}"/>
    <cellStyle name="Normal 3 4 12 9 11" xfId="15299" xr:uid="{00000000-0005-0000-0000-0000A9680000}"/>
    <cellStyle name="Normal 3 4 12 9 11 2" xfId="32796" xr:uid="{00000000-0005-0000-0000-0000AA680000}"/>
    <cellStyle name="Normal 3 4 12 9 12" xfId="15300" xr:uid="{00000000-0005-0000-0000-0000AB680000}"/>
    <cellStyle name="Normal 3 4 12 9 12 2" xfId="32797" xr:uid="{00000000-0005-0000-0000-0000AC680000}"/>
    <cellStyle name="Normal 3 4 12 9 13" xfId="15301" xr:uid="{00000000-0005-0000-0000-0000AD680000}"/>
    <cellStyle name="Normal 3 4 12 9 13 2" xfId="32798" xr:uid="{00000000-0005-0000-0000-0000AE680000}"/>
    <cellStyle name="Normal 3 4 12 9 14" xfId="15302" xr:uid="{00000000-0005-0000-0000-0000AF680000}"/>
    <cellStyle name="Normal 3 4 12 9 14 2" xfId="32799" xr:uid="{00000000-0005-0000-0000-0000B0680000}"/>
    <cellStyle name="Normal 3 4 12 9 15" xfId="32794" xr:uid="{00000000-0005-0000-0000-0000B1680000}"/>
    <cellStyle name="Normal 3 4 12 9 2" xfId="15303" xr:uid="{00000000-0005-0000-0000-0000B2680000}"/>
    <cellStyle name="Normal 3 4 12 9 2 2" xfId="32800" xr:uid="{00000000-0005-0000-0000-0000B3680000}"/>
    <cellStyle name="Normal 3 4 12 9 3" xfId="15304" xr:uid="{00000000-0005-0000-0000-0000B4680000}"/>
    <cellStyle name="Normal 3 4 12 9 3 2" xfId="32801" xr:uid="{00000000-0005-0000-0000-0000B5680000}"/>
    <cellStyle name="Normal 3 4 12 9 4" xfId="15305" xr:uid="{00000000-0005-0000-0000-0000B6680000}"/>
    <cellStyle name="Normal 3 4 12 9 4 2" xfId="32802" xr:uid="{00000000-0005-0000-0000-0000B7680000}"/>
    <cellStyle name="Normal 3 4 12 9 5" xfId="15306" xr:uid="{00000000-0005-0000-0000-0000B8680000}"/>
    <cellStyle name="Normal 3 4 12 9 5 2" xfId="32803" xr:uid="{00000000-0005-0000-0000-0000B9680000}"/>
    <cellStyle name="Normal 3 4 12 9 6" xfId="15307" xr:uid="{00000000-0005-0000-0000-0000BA680000}"/>
    <cellStyle name="Normal 3 4 12 9 6 2" xfId="32804" xr:uid="{00000000-0005-0000-0000-0000BB680000}"/>
    <cellStyle name="Normal 3 4 12 9 7" xfId="15308" xr:uid="{00000000-0005-0000-0000-0000BC680000}"/>
    <cellStyle name="Normal 3 4 12 9 7 2" xfId="32805" xr:uid="{00000000-0005-0000-0000-0000BD680000}"/>
    <cellStyle name="Normal 3 4 12 9 8" xfId="15309" xr:uid="{00000000-0005-0000-0000-0000BE680000}"/>
    <cellStyle name="Normal 3 4 12 9 8 2" xfId="32806" xr:uid="{00000000-0005-0000-0000-0000BF680000}"/>
    <cellStyle name="Normal 3 4 12 9 9" xfId="15310" xr:uid="{00000000-0005-0000-0000-0000C0680000}"/>
    <cellStyle name="Normal 3 4 12 9 9 2" xfId="32807" xr:uid="{00000000-0005-0000-0000-0000C1680000}"/>
    <cellStyle name="Normal 3 4 13" xfId="15311" xr:uid="{00000000-0005-0000-0000-0000C2680000}"/>
    <cellStyle name="Normal 3 4 13 10" xfId="15312" xr:uid="{00000000-0005-0000-0000-0000C3680000}"/>
    <cellStyle name="Normal 3 4 13 10 2" xfId="32809" xr:uid="{00000000-0005-0000-0000-0000C4680000}"/>
    <cellStyle name="Normal 3 4 13 11" xfId="15313" xr:uid="{00000000-0005-0000-0000-0000C5680000}"/>
    <cellStyle name="Normal 3 4 13 11 2" xfId="32810" xr:uid="{00000000-0005-0000-0000-0000C6680000}"/>
    <cellStyle name="Normal 3 4 13 12" xfId="15314" xr:uid="{00000000-0005-0000-0000-0000C7680000}"/>
    <cellStyle name="Normal 3 4 13 12 2" xfId="32811" xr:uid="{00000000-0005-0000-0000-0000C8680000}"/>
    <cellStyle name="Normal 3 4 13 13" xfId="15315" xr:uid="{00000000-0005-0000-0000-0000C9680000}"/>
    <cellStyle name="Normal 3 4 13 13 2" xfId="32812" xr:uid="{00000000-0005-0000-0000-0000CA680000}"/>
    <cellStyle name="Normal 3 4 13 14" xfId="15316" xr:uid="{00000000-0005-0000-0000-0000CB680000}"/>
    <cellStyle name="Normal 3 4 13 14 2" xfId="32813" xr:uid="{00000000-0005-0000-0000-0000CC680000}"/>
    <cellStyle name="Normal 3 4 13 15" xfId="15317" xr:uid="{00000000-0005-0000-0000-0000CD680000}"/>
    <cellStyle name="Normal 3 4 13 15 2" xfId="32814" xr:uid="{00000000-0005-0000-0000-0000CE680000}"/>
    <cellStyle name="Normal 3 4 13 16" xfId="32808" xr:uid="{00000000-0005-0000-0000-0000CF680000}"/>
    <cellStyle name="Normal 3 4 13 2" xfId="15318" xr:uid="{00000000-0005-0000-0000-0000D0680000}"/>
    <cellStyle name="Normal 3 4 13 2 10" xfId="15319" xr:uid="{00000000-0005-0000-0000-0000D1680000}"/>
    <cellStyle name="Normal 3 4 13 2 10 2" xfId="32816" xr:uid="{00000000-0005-0000-0000-0000D2680000}"/>
    <cellStyle name="Normal 3 4 13 2 11" xfId="15320" xr:uid="{00000000-0005-0000-0000-0000D3680000}"/>
    <cellStyle name="Normal 3 4 13 2 11 2" xfId="32817" xr:uid="{00000000-0005-0000-0000-0000D4680000}"/>
    <cellStyle name="Normal 3 4 13 2 12" xfId="15321" xr:uid="{00000000-0005-0000-0000-0000D5680000}"/>
    <cellStyle name="Normal 3 4 13 2 12 2" xfId="32818" xr:uid="{00000000-0005-0000-0000-0000D6680000}"/>
    <cellStyle name="Normal 3 4 13 2 13" xfId="15322" xr:uid="{00000000-0005-0000-0000-0000D7680000}"/>
    <cellStyle name="Normal 3 4 13 2 13 2" xfId="32819" xr:uid="{00000000-0005-0000-0000-0000D8680000}"/>
    <cellStyle name="Normal 3 4 13 2 14" xfId="15323" xr:uid="{00000000-0005-0000-0000-0000D9680000}"/>
    <cellStyle name="Normal 3 4 13 2 14 2" xfId="32820" xr:uid="{00000000-0005-0000-0000-0000DA680000}"/>
    <cellStyle name="Normal 3 4 13 2 15" xfId="32815" xr:uid="{00000000-0005-0000-0000-0000DB680000}"/>
    <cellStyle name="Normal 3 4 13 2 2" xfId="15324" xr:uid="{00000000-0005-0000-0000-0000DC680000}"/>
    <cellStyle name="Normal 3 4 13 2 2 2" xfId="32821" xr:uid="{00000000-0005-0000-0000-0000DD680000}"/>
    <cellStyle name="Normal 3 4 13 2 3" xfId="15325" xr:uid="{00000000-0005-0000-0000-0000DE680000}"/>
    <cellStyle name="Normal 3 4 13 2 3 2" xfId="32822" xr:uid="{00000000-0005-0000-0000-0000DF680000}"/>
    <cellStyle name="Normal 3 4 13 2 4" xfId="15326" xr:uid="{00000000-0005-0000-0000-0000E0680000}"/>
    <cellStyle name="Normal 3 4 13 2 4 2" xfId="32823" xr:uid="{00000000-0005-0000-0000-0000E1680000}"/>
    <cellStyle name="Normal 3 4 13 2 5" xfId="15327" xr:uid="{00000000-0005-0000-0000-0000E2680000}"/>
    <cellStyle name="Normal 3 4 13 2 5 2" xfId="32824" xr:uid="{00000000-0005-0000-0000-0000E3680000}"/>
    <cellStyle name="Normal 3 4 13 2 6" xfId="15328" xr:uid="{00000000-0005-0000-0000-0000E4680000}"/>
    <cellStyle name="Normal 3 4 13 2 6 2" xfId="32825" xr:uid="{00000000-0005-0000-0000-0000E5680000}"/>
    <cellStyle name="Normal 3 4 13 2 7" xfId="15329" xr:uid="{00000000-0005-0000-0000-0000E6680000}"/>
    <cellStyle name="Normal 3 4 13 2 7 2" xfId="32826" xr:uid="{00000000-0005-0000-0000-0000E7680000}"/>
    <cellStyle name="Normal 3 4 13 2 8" xfId="15330" xr:uid="{00000000-0005-0000-0000-0000E8680000}"/>
    <cellStyle name="Normal 3 4 13 2 8 2" xfId="32827" xr:uid="{00000000-0005-0000-0000-0000E9680000}"/>
    <cellStyle name="Normal 3 4 13 2 9" xfId="15331" xr:uid="{00000000-0005-0000-0000-0000EA680000}"/>
    <cellStyle name="Normal 3 4 13 2 9 2" xfId="32828" xr:uid="{00000000-0005-0000-0000-0000EB680000}"/>
    <cellStyle name="Normal 3 4 13 3" xfId="15332" xr:uid="{00000000-0005-0000-0000-0000EC680000}"/>
    <cellStyle name="Normal 3 4 13 3 2" xfId="32829" xr:uid="{00000000-0005-0000-0000-0000ED680000}"/>
    <cellStyle name="Normal 3 4 13 4" xfId="15333" xr:uid="{00000000-0005-0000-0000-0000EE680000}"/>
    <cellStyle name="Normal 3 4 13 4 2" xfId="32830" xr:uid="{00000000-0005-0000-0000-0000EF680000}"/>
    <cellStyle name="Normal 3 4 13 5" xfId="15334" xr:uid="{00000000-0005-0000-0000-0000F0680000}"/>
    <cellStyle name="Normal 3 4 13 5 2" xfId="32831" xr:uid="{00000000-0005-0000-0000-0000F1680000}"/>
    <cellStyle name="Normal 3 4 13 6" xfId="15335" xr:uid="{00000000-0005-0000-0000-0000F2680000}"/>
    <cellStyle name="Normal 3 4 13 6 2" xfId="32832" xr:uid="{00000000-0005-0000-0000-0000F3680000}"/>
    <cellStyle name="Normal 3 4 13 7" xfId="15336" xr:uid="{00000000-0005-0000-0000-0000F4680000}"/>
    <cellStyle name="Normal 3 4 13 7 2" xfId="32833" xr:uid="{00000000-0005-0000-0000-0000F5680000}"/>
    <cellStyle name="Normal 3 4 13 8" xfId="15337" xr:uid="{00000000-0005-0000-0000-0000F6680000}"/>
    <cellStyle name="Normal 3 4 13 8 2" xfId="32834" xr:uid="{00000000-0005-0000-0000-0000F7680000}"/>
    <cellStyle name="Normal 3 4 13 9" xfId="15338" xr:uid="{00000000-0005-0000-0000-0000F8680000}"/>
    <cellStyle name="Normal 3 4 13 9 2" xfId="32835" xr:uid="{00000000-0005-0000-0000-0000F9680000}"/>
    <cellStyle name="Normal 3 4 14" xfId="15339" xr:uid="{00000000-0005-0000-0000-0000FA680000}"/>
    <cellStyle name="Normal 3 4 14 10" xfId="15340" xr:uid="{00000000-0005-0000-0000-0000FB680000}"/>
    <cellStyle name="Normal 3 4 14 10 2" xfId="32837" xr:uid="{00000000-0005-0000-0000-0000FC680000}"/>
    <cellStyle name="Normal 3 4 14 11" xfId="15341" xr:uid="{00000000-0005-0000-0000-0000FD680000}"/>
    <cellStyle name="Normal 3 4 14 11 2" xfId="32838" xr:uid="{00000000-0005-0000-0000-0000FE680000}"/>
    <cellStyle name="Normal 3 4 14 12" xfId="15342" xr:uid="{00000000-0005-0000-0000-0000FF680000}"/>
    <cellStyle name="Normal 3 4 14 12 2" xfId="32839" xr:uid="{00000000-0005-0000-0000-000000690000}"/>
    <cellStyle name="Normal 3 4 14 13" xfId="15343" xr:uid="{00000000-0005-0000-0000-000001690000}"/>
    <cellStyle name="Normal 3 4 14 13 2" xfId="32840" xr:uid="{00000000-0005-0000-0000-000002690000}"/>
    <cellStyle name="Normal 3 4 14 14" xfId="15344" xr:uid="{00000000-0005-0000-0000-000003690000}"/>
    <cellStyle name="Normal 3 4 14 14 2" xfId="32841" xr:uid="{00000000-0005-0000-0000-000004690000}"/>
    <cellStyle name="Normal 3 4 14 15" xfId="15345" xr:uid="{00000000-0005-0000-0000-000005690000}"/>
    <cellStyle name="Normal 3 4 14 15 2" xfId="32842" xr:uid="{00000000-0005-0000-0000-000006690000}"/>
    <cellStyle name="Normal 3 4 14 16" xfId="32836" xr:uid="{00000000-0005-0000-0000-000007690000}"/>
    <cellStyle name="Normal 3 4 14 2" xfId="15346" xr:uid="{00000000-0005-0000-0000-000008690000}"/>
    <cellStyle name="Normal 3 4 14 2 10" xfId="15347" xr:uid="{00000000-0005-0000-0000-000009690000}"/>
    <cellStyle name="Normal 3 4 14 2 10 2" xfId="32844" xr:uid="{00000000-0005-0000-0000-00000A690000}"/>
    <cellStyle name="Normal 3 4 14 2 11" xfId="15348" xr:uid="{00000000-0005-0000-0000-00000B690000}"/>
    <cellStyle name="Normal 3 4 14 2 11 2" xfId="32845" xr:uid="{00000000-0005-0000-0000-00000C690000}"/>
    <cellStyle name="Normal 3 4 14 2 12" xfId="15349" xr:uid="{00000000-0005-0000-0000-00000D690000}"/>
    <cellStyle name="Normal 3 4 14 2 12 2" xfId="32846" xr:uid="{00000000-0005-0000-0000-00000E690000}"/>
    <cellStyle name="Normal 3 4 14 2 13" xfId="15350" xr:uid="{00000000-0005-0000-0000-00000F690000}"/>
    <cellStyle name="Normal 3 4 14 2 13 2" xfId="32847" xr:uid="{00000000-0005-0000-0000-000010690000}"/>
    <cellStyle name="Normal 3 4 14 2 14" xfId="15351" xr:uid="{00000000-0005-0000-0000-000011690000}"/>
    <cellStyle name="Normal 3 4 14 2 14 2" xfId="32848" xr:uid="{00000000-0005-0000-0000-000012690000}"/>
    <cellStyle name="Normal 3 4 14 2 15" xfId="32843" xr:uid="{00000000-0005-0000-0000-000013690000}"/>
    <cellStyle name="Normal 3 4 14 2 2" xfId="15352" xr:uid="{00000000-0005-0000-0000-000014690000}"/>
    <cellStyle name="Normal 3 4 14 2 2 2" xfId="32849" xr:uid="{00000000-0005-0000-0000-000015690000}"/>
    <cellStyle name="Normal 3 4 14 2 3" xfId="15353" xr:uid="{00000000-0005-0000-0000-000016690000}"/>
    <cellStyle name="Normal 3 4 14 2 3 2" xfId="32850" xr:uid="{00000000-0005-0000-0000-000017690000}"/>
    <cellStyle name="Normal 3 4 14 2 4" xfId="15354" xr:uid="{00000000-0005-0000-0000-000018690000}"/>
    <cellStyle name="Normal 3 4 14 2 4 2" xfId="32851" xr:uid="{00000000-0005-0000-0000-000019690000}"/>
    <cellStyle name="Normal 3 4 14 2 5" xfId="15355" xr:uid="{00000000-0005-0000-0000-00001A690000}"/>
    <cellStyle name="Normal 3 4 14 2 5 2" xfId="32852" xr:uid="{00000000-0005-0000-0000-00001B690000}"/>
    <cellStyle name="Normal 3 4 14 2 6" xfId="15356" xr:uid="{00000000-0005-0000-0000-00001C690000}"/>
    <cellStyle name="Normal 3 4 14 2 6 2" xfId="32853" xr:uid="{00000000-0005-0000-0000-00001D690000}"/>
    <cellStyle name="Normal 3 4 14 2 7" xfId="15357" xr:uid="{00000000-0005-0000-0000-00001E690000}"/>
    <cellStyle name="Normal 3 4 14 2 7 2" xfId="32854" xr:uid="{00000000-0005-0000-0000-00001F690000}"/>
    <cellStyle name="Normal 3 4 14 2 8" xfId="15358" xr:uid="{00000000-0005-0000-0000-000020690000}"/>
    <cellStyle name="Normal 3 4 14 2 8 2" xfId="32855" xr:uid="{00000000-0005-0000-0000-000021690000}"/>
    <cellStyle name="Normal 3 4 14 2 9" xfId="15359" xr:uid="{00000000-0005-0000-0000-000022690000}"/>
    <cellStyle name="Normal 3 4 14 2 9 2" xfId="32856" xr:uid="{00000000-0005-0000-0000-000023690000}"/>
    <cellStyle name="Normal 3 4 14 3" xfId="15360" xr:uid="{00000000-0005-0000-0000-000024690000}"/>
    <cellStyle name="Normal 3 4 14 3 2" xfId="32857" xr:uid="{00000000-0005-0000-0000-000025690000}"/>
    <cellStyle name="Normal 3 4 14 4" xfId="15361" xr:uid="{00000000-0005-0000-0000-000026690000}"/>
    <cellStyle name="Normal 3 4 14 4 2" xfId="32858" xr:uid="{00000000-0005-0000-0000-000027690000}"/>
    <cellStyle name="Normal 3 4 14 5" xfId="15362" xr:uid="{00000000-0005-0000-0000-000028690000}"/>
    <cellStyle name="Normal 3 4 14 5 2" xfId="32859" xr:uid="{00000000-0005-0000-0000-000029690000}"/>
    <cellStyle name="Normal 3 4 14 6" xfId="15363" xr:uid="{00000000-0005-0000-0000-00002A690000}"/>
    <cellStyle name="Normal 3 4 14 6 2" xfId="32860" xr:uid="{00000000-0005-0000-0000-00002B690000}"/>
    <cellStyle name="Normal 3 4 14 7" xfId="15364" xr:uid="{00000000-0005-0000-0000-00002C690000}"/>
    <cellStyle name="Normal 3 4 14 7 2" xfId="32861" xr:uid="{00000000-0005-0000-0000-00002D690000}"/>
    <cellStyle name="Normal 3 4 14 8" xfId="15365" xr:uid="{00000000-0005-0000-0000-00002E690000}"/>
    <cellStyle name="Normal 3 4 14 8 2" xfId="32862" xr:uid="{00000000-0005-0000-0000-00002F690000}"/>
    <cellStyle name="Normal 3 4 14 9" xfId="15366" xr:uid="{00000000-0005-0000-0000-000030690000}"/>
    <cellStyle name="Normal 3 4 14 9 2" xfId="32863" xr:uid="{00000000-0005-0000-0000-000031690000}"/>
    <cellStyle name="Normal 3 4 15" xfId="15367" xr:uid="{00000000-0005-0000-0000-000032690000}"/>
    <cellStyle name="Normal 3 4 15 10" xfId="15368" xr:uid="{00000000-0005-0000-0000-000033690000}"/>
    <cellStyle name="Normal 3 4 15 10 2" xfId="32865" xr:uid="{00000000-0005-0000-0000-000034690000}"/>
    <cellStyle name="Normal 3 4 15 11" xfId="15369" xr:uid="{00000000-0005-0000-0000-000035690000}"/>
    <cellStyle name="Normal 3 4 15 11 2" xfId="32866" xr:uid="{00000000-0005-0000-0000-000036690000}"/>
    <cellStyle name="Normal 3 4 15 12" xfId="15370" xr:uid="{00000000-0005-0000-0000-000037690000}"/>
    <cellStyle name="Normal 3 4 15 12 2" xfId="32867" xr:uid="{00000000-0005-0000-0000-000038690000}"/>
    <cellStyle name="Normal 3 4 15 13" xfId="15371" xr:uid="{00000000-0005-0000-0000-000039690000}"/>
    <cellStyle name="Normal 3 4 15 13 2" xfId="32868" xr:uid="{00000000-0005-0000-0000-00003A690000}"/>
    <cellStyle name="Normal 3 4 15 14" xfId="15372" xr:uid="{00000000-0005-0000-0000-00003B690000}"/>
    <cellStyle name="Normal 3 4 15 14 2" xfId="32869" xr:uid="{00000000-0005-0000-0000-00003C690000}"/>
    <cellStyle name="Normal 3 4 15 15" xfId="15373" xr:uid="{00000000-0005-0000-0000-00003D690000}"/>
    <cellStyle name="Normal 3 4 15 15 2" xfId="32870" xr:uid="{00000000-0005-0000-0000-00003E690000}"/>
    <cellStyle name="Normal 3 4 15 16" xfId="32864" xr:uid="{00000000-0005-0000-0000-00003F690000}"/>
    <cellStyle name="Normal 3 4 15 2" xfId="15374" xr:uid="{00000000-0005-0000-0000-000040690000}"/>
    <cellStyle name="Normal 3 4 15 2 10" xfId="15375" xr:uid="{00000000-0005-0000-0000-000041690000}"/>
    <cellStyle name="Normal 3 4 15 2 10 2" xfId="32872" xr:uid="{00000000-0005-0000-0000-000042690000}"/>
    <cellStyle name="Normal 3 4 15 2 11" xfId="15376" xr:uid="{00000000-0005-0000-0000-000043690000}"/>
    <cellStyle name="Normal 3 4 15 2 11 2" xfId="32873" xr:uid="{00000000-0005-0000-0000-000044690000}"/>
    <cellStyle name="Normal 3 4 15 2 12" xfId="15377" xr:uid="{00000000-0005-0000-0000-000045690000}"/>
    <cellStyle name="Normal 3 4 15 2 12 2" xfId="32874" xr:uid="{00000000-0005-0000-0000-000046690000}"/>
    <cellStyle name="Normal 3 4 15 2 13" xfId="15378" xr:uid="{00000000-0005-0000-0000-000047690000}"/>
    <cellStyle name="Normal 3 4 15 2 13 2" xfId="32875" xr:uid="{00000000-0005-0000-0000-000048690000}"/>
    <cellStyle name="Normal 3 4 15 2 14" xfId="15379" xr:uid="{00000000-0005-0000-0000-000049690000}"/>
    <cellStyle name="Normal 3 4 15 2 14 2" xfId="32876" xr:uid="{00000000-0005-0000-0000-00004A690000}"/>
    <cellStyle name="Normal 3 4 15 2 15" xfId="32871" xr:uid="{00000000-0005-0000-0000-00004B690000}"/>
    <cellStyle name="Normal 3 4 15 2 2" xfId="15380" xr:uid="{00000000-0005-0000-0000-00004C690000}"/>
    <cellStyle name="Normal 3 4 15 2 2 2" xfId="32877" xr:uid="{00000000-0005-0000-0000-00004D690000}"/>
    <cellStyle name="Normal 3 4 15 2 3" xfId="15381" xr:uid="{00000000-0005-0000-0000-00004E690000}"/>
    <cellStyle name="Normal 3 4 15 2 3 2" xfId="32878" xr:uid="{00000000-0005-0000-0000-00004F690000}"/>
    <cellStyle name="Normal 3 4 15 2 4" xfId="15382" xr:uid="{00000000-0005-0000-0000-000050690000}"/>
    <cellStyle name="Normal 3 4 15 2 4 2" xfId="32879" xr:uid="{00000000-0005-0000-0000-000051690000}"/>
    <cellStyle name="Normal 3 4 15 2 5" xfId="15383" xr:uid="{00000000-0005-0000-0000-000052690000}"/>
    <cellStyle name="Normal 3 4 15 2 5 2" xfId="32880" xr:uid="{00000000-0005-0000-0000-000053690000}"/>
    <cellStyle name="Normal 3 4 15 2 6" xfId="15384" xr:uid="{00000000-0005-0000-0000-000054690000}"/>
    <cellStyle name="Normal 3 4 15 2 6 2" xfId="32881" xr:uid="{00000000-0005-0000-0000-000055690000}"/>
    <cellStyle name="Normal 3 4 15 2 7" xfId="15385" xr:uid="{00000000-0005-0000-0000-000056690000}"/>
    <cellStyle name="Normal 3 4 15 2 7 2" xfId="32882" xr:uid="{00000000-0005-0000-0000-000057690000}"/>
    <cellStyle name="Normal 3 4 15 2 8" xfId="15386" xr:uid="{00000000-0005-0000-0000-000058690000}"/>
    <cellStyle name="Normal 3 4 15 2 8 2" xfId="32883" xr:uid="{00000000-0005-0000-0000-000059690000}"/>
    <cellStyle name="Normal 3 4 15 2 9" xfId="15387" xr:uid="{00000000-0005-0000-0000-00005A690000}"/>
    <cellStyle name="Normal 3 4 15 2 9 2" xfId="32884" xr:uid="{00000000-0005-0000-0000-00005B690000}"/>
    <cellStyle name="Normal 3 4 15 3" xfId="15388" xr:uid="{00000000-0005-0000-0000-00005C690000}"/>
    <cellStyle name="Normal 3 4 15 3 2" xfId="32885" xr:uid="{00000000-0005-0000-0000-00005D690000}"/>
    <cellStyle name="Normal 3 4 15 4" xfId="15389" xr:uid="{00000000-0005-0000-0000-00005E690000}"/>
    <cellStyle name="Normal 3 4 15 4 2" xfId="32886" xr:uid="{00000000-0005-0000-0000-00005F690000}"/>
    <cellStyle name="Normal 3 4 15 5" xfId="15390" xr:uid="{00000000-0005-0000-0000-000060690000}"/>
    <cellStyle name="Normal 3 4 15 5 2" xfId="32887" xr:uid="{00000000-0005-0000-0000-000061690000}"/>
    <cellStyle name="Normal 3 4 15 6" xfId="15391" xr:uid="{00000000-0005-0000-0000-000062690000}"/>
    <cellStyle name="Normal 3 4 15 6 2" xfId="32888" xr:uid="{00000000-0005-0000-0000-000063690000}"/>
    <cellStyle name="Normal 3 4 15 7" xfId="15392" xr:uid="{00000000-0005-0000-0000-000064690000}"/>
    <cellStyle name="Normal 3 4 15 7 2" xfId="32889" xr:uid="{00000000-0005-0000-0000-000065690000}"/>
    <cellStyle name="Normal 3 4 15 8" xfId="15393" xr:uid="{00000000-0005-0000-0000-000066690000}"/>
    <cellStyle name="Normal 3 4 15 8 2" xfId="32890" xr:uid="{00000000-0005-0000-0000-000067690000}"/>
    <cellStyle name="Normal 3 4 15 9" xfId="15394" xr:uid="{00000000-0005-0000-0000-000068690000}"/>
    <cellStyle name="Normal 3 4 15 9 2" xfId="32891" xr:uid="{00000000-0005-0000-0000-000069690000}"/>
    <cellStyle name="Normal 3 4 16" xfId="15395" xr:uid="{00000000-0005-0000-0000-00006A690000}"/>
    <cellStyle name="Normal 3 4 16 10" xfId="15396" xr:uid="{00000000-0005-0000-0000-00006B690000}"/>
    <cellStyle name="Normal 3 4 16 10 2" xfId="32893" xr:uid="{00000000-0005-0000-0000-00006C690000}"/>
    <cellStyle name="Normal 3 4 16 11" xfId="15397" xr:uid="{00000000-0005-0000-0000-00006D690000}"/>
    <cellStyle name="Normal 3 4 16 11 2" xfId="32894" xr:uid="{00000000-0005-0000-0000-00006E690000}"/>
    <cellStyle name="Normal 3 4 16 12" xfId="15398" xr:uid="{00000000-0005-0000-0000-00006F690000}"/>
    <cellStyle name="Normal 3 4 16 12 2" xfId="32895" xr:uid="{00000000-0005-0000-0000-000070690000}"/>
    <cellStyle name="Normal 3 4 16 13" xfId="15399" xr:uid="{00000000-0005-0000-0000-000071690000}"/>
    <cellStyle name="Normal 3 4 16 13 2" xfId="32896" xr:uid="{00000000-0005-0000-0000-000072690000}"/>
    <cellStyle name="Normal 3 4 16 14" xfId="15400" xr:uid="{00000000-0005-0000-0000-000073690000}"/>
    <cellStyle name="Normal 3 4 16 14 2" xfId="32897" xr:uid="{00000000-0005-0000-0000-000074690000}"/>
    <cellStyle name="Normal 3 4 16 15" xfId="32892" xr:uid="{00000000-0005-0000-0000-000075690000}"/>
    <cellStyle name="Normal 3 4 16 2" xfId="15401" xr:uid="{00000000-0005-0000-0000-000076690000}"/>
    <cellStyle name="Normal 3 4 16 2 2" xfId="32898" xr:uid="{00000000-0005-0000-0000-000077690000}"/>
    <cellStyle name="Normal 3 4 16 3" xfId="15402" xr:uid="{00000000-0005-0000-0000-000078690000}"/>
    <cellStyle name="Normal 3 4 16 3 2" xfId="32899" xr:uid="{00000000-0005-0000-0000-000079690000}"/>
    <cellStyle name="Normal 3 4 16 4" xfId="15403" xr:uid="{00000000-0005-0000-0000-00007A690000}"/>
    <cellStyle name="Normal 3 4 16 4 2" xfId="32900" xr:uid="{00000000-0005-0000-0000-00007B690000}"/>
    <cellStyle name="Normal 3 4 16 5" xfId="15404" xr:uid="{00000000-0005-0000-0000-00007C690000}"/>
    <cellStyle name="Normal 3 4 16 5 2" xfId="32901" xr:uid="{00000000-0005-0000-0000-00007D690000}"/>
    <cellStyle name="Normal 3 4 16 6" xfId="15405" xr:uid="{00000000-0005-0000-0000-00007E690000}"/>
    <cellStyle name="Normal 3 4 16 6 2" xfId="32902" xr:uid="{00000000-0005-0000-0000-00007F690000}"/>
    <cellStyle name="Normal 3 4 16 7" xfId="15406" xr:uid="{00000000-0005-0000-0000-000080690000}"/>
    <cellStyle name="Normal 3 4 16 7 2" xfId="32903" xr:uid="{00000000-0005-0000-0000-000081690000}"/>
    <cellStyle name="Normal 3 4 16 8" xfId="15407" xr:uid="{00000000-0005-0000-0000-000082690000}"/>
    <cellStyle name="Normal 3 4 16 8 2" xfId="32904" xr:uid="{00000000-0005-0000-0000-000083690000}"/>
    <cellStyle name="Normal 3 4 16 9" xfId="15408" xr:uid="{00000000-0005-0000-0000-000084690000}"/>
    <cellStyle name="Normal 3 4 16 9 2" xfId="32905" xr:uid="{00000000-0005-0000-0000-000085690000}"/>
    <cellStyle name="Normal 3 4 17" xfId="15409" xr:uid="{00000000-0005-0000-0000-000086690000}"/>
    <cellStyle name="Normal 3 4 17 10" xfId="15410" xr:uid="{00000000-0005-0000-0000-000087690000}"/>
    <cellStyle name="Normal 3 4 17 10 2" xfId="32907" xr:uid="{00000000-0005-0000-0000-000088690000}"/>
    <cellStyle name="Normal 3 4 17 11" xfId="15411" xr:uid="{00000000-0005-0000-0000-000089690000}"/>
    <cellStyle name="Normal 3 4 17 11 2" xfId="32908" xr:uid="{00000000-0005-0000-0000-00008A690000}"/>
    <cellStyle name="Normal 3 4 17 12" xfId="15412" xr:uid="{00000000-0005-0000-0000-00008B690000}"/>
    <cellStyle name="Normal 3 4 17 12 2" xfId="32909" xr:uid="{00000000-0005-0000-0000-00008C690000}"/>
    <cellStyle name="Normal 3 4 17 13" xfId="15413" xr:uid="{00000000-0005-0000-0000-00008D690000}"/>
    <cellStyle name="Normal 3 4 17 13 2" xfId="32910" xr:uid="{00000000-0005-0000-0000-00008E690000}"/>
    <cellStyle name="Normal 3 4 17 14" xfId="15414" xr:uid="{00000000-0005-0000-0000-00008F690000}"/>
    <cellStyle name="Normal 3 4 17 14 2" xfId="32911" xr:uid="{00000000-0005-0000-0000-000090690000}"/>
    <cellStyle name="Normal 3 4 17 15" xfId="32906" xr:uid="{00000000-0005-0000-0000-000091690000}"/>
    <cellStyle name="Normal 3 4 17 2" xfId="15415" xr:uid="{00000000-0005-0000-0000-000092690000}"/>
    <cellStyle name="Normal 3 4 17 2 2" xfId="32912" xr:uid="{00000000-0005-0000-0000-000093690000}"/>
    <cellStyle name="Normal 3 4 17 3" xfId="15416" xr:uid="{00000000-0005-0000-0000-000094690000}"/>
    <cellStyle name="Normal 3 4 17 3 2" xfId="32913" xr:uid="{00000000-0005-0000-0000-000095690000}"/>
    <cellStyle name="Normal 3 4 17 4" xfId="15417" xr:uid="{00000000-0005-0000-0000-000096690000}"/>
    <cellStyle name="Normal 3 4 17 4 2" xfId="32914" xr:uid="{00000000-0005-0000-0000-000097690000}"/>
    <cellStyle name="Normal 3 4 17 5" xfId="15418" xr:uid="{00000000-0005-0000-0000-000098690000}"/>
    <cellStyle name="Normal 3 4 17 5 2" xfId="32915" xr:uid="{00000000-0005-0000-0000-000099690000}"/>
    <cellStyle name="Normal 3 4 17 6" xfId="15419" xr:uid="{00000000-0005-0000-0000-00009A690000}"/>
    <cellStyle name="Normal 3 4 17 6 2" xfId="32916" xr:uid="{00000000-0005-0000-0000-00009B690000}"/>
    <cellStyle name="Normal 3 4 17 7" xfId="15420" xr:uid="{00000000-0005-0000-0000-00009C690000}"/>
    <cellStyle name="Normal 3 4 17 7 2" xfId="32917" xr:uid="{00000000-0005-0000-0000-00009D690000}"/>
    <cellStyle name="Normal 3 4 17 8" xfId="15421" xr:uid="{00000000-0005-0000-0000-00009E690000}"/>
    <cellStyle name="Normal 3 4 17 8 2" xfId="32918" xr:uid="{00000000-0005-0000-0000-00009F690000}"/>
    <cellStyle name="Normal 3 4 17 9" xfId="15422" xr:uid="{00000000-0005-0000-0000-0000A0690000}"/>
    <cellStyle name="Normal 3 4 17 9 2" xfId="32919" xr:uid="{00000000-0005-0000-0000-0000A1690000}"/>
    <cellStyle name="Normal 3 4 18" xfId="15423" xr:uid="{00000000-0005-0000-0000-0000A2690000}"/>
    <cellStyle name="Normal 3 4 18 10" xfId="15424" xr:uid="{00000000-0005-0000-0000-0000A3690000}"/>
    <cellStyle name="Normal 3 4 18 10 2" xfId="32921" xr:uid="{00000000-0005-0000-0000-0000A4690000}"/>
    <cellStyle name="Normal 3 4 18 11" xfId="15425" xr:uid="{00000000-0005-0000-0000-0000A5690000}"/>
    <cellStyle name="Normal 3 4 18 11 2" xfId="32922" xr:uid="{00000000-0005-0000-0000-0000A6690000}"/>
    <cellStyle name="Normal 3 4 18 12" xfId="15426" xr:uid="{00000000-0005-0000-0000-0000A7690000}"/>
    <cellStyle name="Normal 3 4 18 12 2" xfId="32923" xr:uid="{00000000-0005-0000-0000-0000A8690000}"/>
    <cellStyle name="Normal 3 4 18 13" xfId="15427" xr:uid="{00000000-0005-0000-0000-0000A9690000}"/>
    <cellStyle name="Normal 3 4 18 13 2" xfId="32924" xr:uid="{00000000-0005-0000-0000-0000AA690000}"/>
    <cellStyle name="Normal 3 4 18 14" xfId="15428" xr:uid="{00000000-0005-0000-0000-0000AB690000}"/>
    <cellStyle name="Normal 3 4 18 14 2" xfId="32925" xr:uid="{00000000-0005-0000-0000-0000AC690000}"/>
    <cellStyle name="Normal 3 4 18 15" xfId="32920" xr:uid="{00000000-0005-0000-0000-0000AD690000}"/>
    <cellStyle name="Normal 3 4 18 2" xfId="15429" xr:uid="{00000000-0005-0000-0000-0000AE690000}"/>
    <cellStyle name="Normal 3 4 18 2 2" xfId="32926" xr:uid="{00000000-0005-0000-0000-0000AF690000}"/>
    <cellStyle name="Normal 3 4 18 3" xfId="15430" xr:uid="{00000000-0005-0000-0000-0000B0690000}"/>
    <cellStyle name="Normal 3 4 18 3 2" xfId="32927" xr:uid="{00000000-0005-0000-0000-0000B1690000}"/>
    <cellStyle name="Normal 3 4 18 4" xfId="15431" xr:uid="{00000000-0005-0000-0000-0000B2690000}"/>
    <cellStyle name="Normal 3 4 18 4 2" xfId="32928" xr:uid="{00000000-0005-0000-0000-0000B3690000}"/>
    <cellStyle name="Normal 3 4 18 5" xfId="15432" xr:uid="{00000000-0005-0000-0000-0000B4690000}"/>
    <cellStyle name="Normal 3 4 18 5 2" xfId="32929" xr:uid="{00000000-0005-0000-0000-0000B5690000}"/>
    <cellStyle name="Normal 3 4 18 6" xfId="15433" xr:uid="{00000000-0005-0000-0000-0000B6690000}"/>
    <cellStyle name="Normal 3 4 18 6 2" xfId="32930" xr:uid="{00000000-0005-0000-0000-0000B7690000}"/>
    <cellStyle name="Normal 3 4 18 7" xfId="15434" xr:uid="{00000000-0005-0000-0000-0000B8690000}"/>
    <cellStyle name="Normal 3 4 18 7 2" xfId="32931" xr:uid="{00000000-0005-0000-0000-0000B9690000}"/>
    <cellStyle name="Normal 3 4 18 8" xfId="15435" xr:uid="{00000000-0005-0000-0000-0000BA690000}"/>
    <cellStyle name="Normal 3 4 18 8 2" xfId="32932" xr:uid="{00000000-0005-0000-0000-0000BB690000}"/>
    <cellStyle name="Normal 3 4 18 9" xfId="15436" xr:uid="{00000000-0005-0000-0000-0000BC690000}"/>
    <cellStyle name="Normal 3 4 18 9 2" xfId="32933" xr:uid="{00000000-0005-0000-0000-0000BD690000}"/>
    <cellStyle name="Normal 3 4 19" xfId="15437" xr:uid="{00000000-0005-0000-0000-0000BE690000}"/>
    <cellStyle name="Normal 3 4 19 10" xfId="15438" xr:uid="{00000000-0005-0000-0000-0000BF690000}"/>
    <cellStyle name="Normal 3 4 19 10 2" xfId="32935" xr:uid="{00000000-0005-0000-0000-0000C0690000}"/>
    <cellStyle name="Normal 3 4 19 11" xfId="15439" xr:uid="{00000000-0005-0000-0000-0000C1690000}"/>
    <cellStyle name="Normal 3 4 19 11 2" xfId="32936" xr:uid="{00000000-0005-0000-0000-0000C2690000}"/>
    <cellStyle name="Normal 3 4 19 12" xfId="15440" xr:uid="{00000000-0005-0000-0000-0000C3690000}"/>
    <cellStyle name="Normal 3 4 19 12 2" xfId="32937" xr:uid="{00000000-0005-0000-0000-0000C4690000}"/>
    <cellStyle name="Normal 3 4 19 13" xfId="15441" xr:uid="{00000000-0005-0000-0000-0000C5690000}"/>
    <cellStyle name="Normal 3 4 19 13 2" xfId="32938" xr:uid="{00000000-0005-0000-0000-0000C6690000}"/>
    <cellStyle name="Normal 3 4 19 14" xfId="15442" xr:uid="{00000000-0005-0000-0000-0000C7690000}"/>
    <cellStyle name="Normal 3 4 19 14 2" xfId="32939" xr:uid="{00000000-0005-0000-0000-0000C8690000}"/>
    <cellStyle name="Normal 3 4 19 15" xfId="32934" xr:uid="{00000000-0005-0000-0000-0000C9690000}"/>
    <cellStyle name="Normal 3 4 19 2" xfId="15443" xr:uid="{00000000-0005-0000-0000-0000CA690000}"/>
    <cellStyle name="Normal 3 4 19 2 2" xfId="32940" xr:uid="{00000000-0005-0000-0000-0000CB690000}"/>
    <cellStyle name="Normal 3 4 19 3" xfId="15444" xr:uid="{00000000-0005-0000-0000-0000CC690000}"/>
    <cellStyle name="Normal 3 4 19 3 2" xfId="32941" xr:uid="{00000000-0005-0000-0000-0000CD690000}"/>
    <cellStyle name="Normal 3 4 19 4" xfId="15445" xr:uid="{00000000-0005-0000-0000-0000CE690000}"/>
    <cellStyle name="Normal 3 4 19 4 2" xfId="32942" xr:uid="{00000000-0005-0000-0000-0000CF690000}"/>
    <cellStyle name="Normal 3 4 19 5" xfId="15446" xr:uid="{00000000-0005-0000-0000-0000D0690000}"/>
    <cellStyle name="Normal 3 4 19 5 2" xfId="32943" xr:uid="{00000000-0005-0000-0000-0000D1690000}"/>
    <cellStyle name="Normal 3 4 19 6" xfId="15447" xr:uid="{00000000-0005-0000-0000-0000D2690000}"/>
    <cellStyle name="Normal 3 4 19 6 2" xfId="32944" xr:uid="{00000000-0005-0000-0000-0000D3690000}"/>
    <cellStyle name="Normal 3 4 19 7" xfId="15448" xr:uid="{00000000-0005-0000-0000-0000D4690000}"/>
    <cellStyle name="Normal 3 4 19 7 2" xfId="32945" xr:uid="{00000000-0005-0000-0000-0000D5690000}"/>
    <cellStyle name="Normal 3 4 19 8" xfId="15449" xr:uid="{00000000-0005-0000-0000-0000D6690000}"/>
    <cellStyle name="Normal 3 4 19 8 2" xfId="32946" xr:uid="{00000000-0005-0000-0000-0000D7690000}"/>
    <cellStyle name="Normal 3 4 19 9" xfId="15450" xr:uid="{00000000-0005-0000-0000-0000D8690000}"/>
    <cellStyle name="Normal 3 4 19 9 2" xfId="32947" xr:uid="{00000000-0005-0000-0000-0000D9690000}"/>
    <cellStyle name="Normal 3 4 2" xfId="15451" xr:uid="{00000000-0005-0000-0000-0000DA690000}"/>
    <cellStyle name="Normal 3 4 2 10" xfId="15452" xr:uid="{00000000-0005-0000-0000-0000DB690000}"/>
    <cellStyle name="Normal 3 4 2 10 10" xfId="15453" xr:uid="{00000000-0005-0000-0000-0000DC690000}"/>
    <cellStyle name="Normal 3 4 2 10 10 2" xfId="32949" xr:uid="{00000000-0005-0000-0000-0000DD690000}"/>
    <cellStyle name="Normal 3 4 2 10 11" xfId="15454" xr:uid="{00000000-0005-0000-0000-0000DE690000}"/>
    <cellStyle name="Normal 3 4 2 10 11 2" xfId="32950" xr:uid="{00000000-0005-0000-0000-0000DF690000}"/>
    <cellStyle name="Normal 3 4 2 10 12" xfId="15455" xr:uid="{00000000-0005-0000-0000-0000E0690000}"/>
    <cellStyle name="Normal 3 4 2 10 12 2" xfId="32951" xr:uid="{00000000-0005-0000-0000-0000E1690000}"/>
    <cellStyle name="Normal 3 4 2 10 13" xfId="15456" xr:uid="{00000000-0005-0000-0000-0000E2690000}"/>
    <cellStyle name="Normal 3 4 2 10 13 2" xfId="32952" xr:uid="{00000000-0005-0000-0000-0000E3690000}"/>
    <cellStyle name="Normal 3 4 2 10 14" xfId="15457" xr:uid="{00000000-0005-0000-0000-0000E4690000}"/>
    <cellStyle name="Normal 3 4 2 10 14 2" xfId="32953" xr:uid="{00000000-0005-0000-0000-0000E5690000}"/>
    <cellStyle name="Normal 3 4 2 10 15" xfId="32948" xr:uid="{00000000-0005-0000-0000-0000E6690000}"/>
    <cellStyle name="Normal 3 4 2 10 2" xfId="15458" xr:uid="{00000000-0005-0000-0000-0000E7690000}"/>
    <cellStyle name="Normal 3 4 2 10 2 2" xfId="32954" xr:uid="{00000000-0005-0000-0000-0000E8690000}"/>
    <cellStyle name="Normal 3 4 2 10 3" xfId="15459" xr:uid="{00000000-0005-0000-0000-0000E9690000}"/>
    <cellStyle name="Normal 3 4 2 10 3 2" xfId="32955" xr:uid="{00000000-0005-0000-0000-0000EA690000}"/>
    <cellStyle name="Normal 3 4 2 10 4" xfId="15460" xr:uid="{00000000-0005-0000-0000-0000EB690000}"/>
    <cellStyle name="Normal 3 4 2 10 4 2" xfId="32956" xr:uid="{00000000-0005-0000-0000-0000EC690000}"/>
    <cellStyle name="Normal 3 4 2 10 5" xfId="15461" xr:uid="{00000000-0005-0000-0000-0000ED690000}"/>
    <cellStyle name="Normal 3 4 2 10 5 2" xfId="32957" xr:uid="{00000000-0005-0000-0000-0000EE690000}"/>
    <cellStyle name="Normal 3 4 2 10 6" xfId="15462" xr:uid="{00000000-0005-0000-0000-0000EF690000}"/>
    <cellStyle name="Normal 3 4 2 10 6 2" xfId="32958" xr:uid="{00000000-0005-0000-0000-0000F0690000}"/>
    <cellStyle name="Normal 3 4 2 10 7" xfId="15463" xr:uid="{00000000-0005-0000-0000-0000F1690000}"/>
    <cellStyle name="Normal 3 4 2 10 7 2" xfId="32959" xr:uid="{00000000-0005-0000-0000-0000F2690000}"/>
    <cellStyle name="Normal 3 4 2 10 8" xfId="15464" xr:uid="{00000000-0005-0000-0000-0000F3690000}"/>
    <cellStyle name="Normal 3 4 2 10 8 2" xfId="32960" xr:uid="{00000000-0005-0000-0000-0000F4690000}"/>
    <cellStyle name="Normal 3 4 2 10 9" xfId="15465" xr:uid="{00000000-0005-0000-0000-0000F5690000}"/>
    <cellStyle name="Normal 3 4 2 10 9 2" xfId="32961" xr:uid="{00000000-0005-0000-0000-0000F6690000}"/>
    <cellStyle name="Normal 3 4 2 11" xfId="15466" xr:uid="{00000000-0005-0000-0000-0000F7690000}"/>
    <cellStyle name="Normal 3 4 2 11 10" xfId="15467" xr:uid="{00000000-0005-0000-0000-0000F8690000}"/>
    <cellStyle name="Normal 3 4 2 11 10 2" xfId="32963" xr:uid="{00000000-0005-0000-0000-0000F9690000}"/>
    <cellStyle name="Normal 3 4 2 11 11" xfId="15468" xr:uid="{00000000-0005-0000-0000-0000FA690000}"/>
    <cellStyle name="Normal 3 4 2 11 11 2" xfId="32964" xr:uid="{00000000-0005-0000-0000-0000FB690000}"/>
    <cellStyle name="Normal 3 4 2 11 12" xfId="15469" xr:uid="{00000000-0005-0000-0000-0000FC690000}"/>
    <cellStyle name="Normal 3 4 2 11 12 2" xfId="32965" xr:uid="{00000000-0005-0000-0000-0000FD690000}"/>
    <cellStyle name="Normal 3 4 2 11 13" xfId="15470" xr:uid="{00000000-0005-0000-0000-0000FE690000}"/>
    <cellStyle name="Normal 3 4 2 11 13 2" xfId="32966" xr:uid="{00000000-0005-0000-0000-0000FF690000}"/>
    <cellStyle name="Normal 3 4 2 11 14" xfId="15471" xr:uid="{00000000-0005-0000-0000-0000006A0000}"/>
    <cellStyle name="Normal 3 4 2 11 14 2" xfId="32967" xr:uid="{00000000-0005-0000-0000-0000016A0000}"/>
    <cellStyle name="Normal 3 4 2 11 15" xfId="32962" xr:uid="{00000000-0005-0000-0000-0000026A0000}"/>
    <cellStyle name="Normal 3 4 2 11 2" xfId="15472" xr:uid="{00000000-0005-0000-0000-0000036A0000}"/>
    <cellStyle name="Normal 3 4 2 11 2 2" xfId="32968" xr:uid="{00000000-0005-0000-0000-0000046A0000}"/>
    <cellStyle name="Normal 3 4 2 11 3" xfId="15473" xr:uid="{00000000-0005-0000-0000-0000056A0000}"/>
    <cellStyle name="Normal 3 4 2 11 3 2" xfId="32969" xr:uid="{00000000-0005-0000-0000-0000066A0000}"/>
    <cellStyle name="Normal 3 4 2 11 4" xfId="15474" xr:uid="{00000000-0005-0000-0000-0000076A0000}"/>
    <cellStyle name="Normal 3 4 2 11 4 2" xfId="32970" xr:uid="{00000000-0005-0000-0000-0000086A0000}"/>
    <cellStyle name="Normal 3 4 2 11 5" xfId="15475" xr:uid="{00000000-0005-0000-0000-0000096A0000}"/>
    <cellStyle name="Normal 3 4 2 11 5 2" xfId="32971" xr:uid="{00000000-0005-0000-0000-00000A6A0000}"/>
    <cellStyle name="Normal 3 4 2 11 6" xfId="15476" xr:uid="{00000000-0005-0000-0000-00000B6A0000}"/>
    <cellStyle name="Normal 3 4 2 11 6 2" xfId="32972" xr:uid="{00000000-0005-0000-0000-00000C6A0000}"/>
    <cellStyle name="Normal 3 4 2 11 7" xfId="15477" xr:uid="{00000000-0005-0000-0000-00000D6A0000}"/>
    <cellStyle name="Normal 3 4 2 11 7 2" xfId="32973" xr:uid="{00000000-0005-0000-0000-00000E6A0000}"/>
    <cellStyle name="Normal 3 4 2 11 8" xfId="15478" xr:uid="{00000000-0005-0000-0000-00000F6A0000}"/>
    <cellStyle name="Normal 3 4 2 11 8 2" xfId="32974" xr:uid="{00000000-0005-0000-0000-0000106A0000}"/>
    <cellStyle name="Normal 3 4 2 11 9" xfId="15479" xr:uid="{00000000-0005-0000-0000-0000116A0000}"/>
    <cellStyle name="Normal 3 4 2 11 9 2" xfId="32975" xr:uid="{00000000-0005-0000-0000-0000126A0000}"/>
    <cellStyle name="Normal 3 4 2 12" xfId="15480" xr:uid="{00000000-0005-0000-0000-0000136A0000}"/>
    <cellStyle name="Normal 3 4 2 12 10" xfId="15481" xr:uid="{00000000-0005-0000-0000-0000146A0000}"/>
    <cellStyle name="Normal 3 4 2 12 10 2" xfId="32977" xr:uid="{00000000-0005-0000-0000-0000156A0000}"/>
    <cellStyle name="Normal 3 4 2 12 11" xfId="15482" xr:uid="{00000000-0005-0000-0000-0000166A0000}"/>
    <cellStyle name="Normal 3 4 2 12 11 2" xfId="32978" xr:uid="{00000000-0005-0000-0000-0000176A0000}"/>
    <cellStyle name="Normal 3 4 2 12 12" xfId="15483" xr:uid="{00000000-0005-0000-0000-0000186A0000}"/>
    <cellStyle name="Normal 3 4 2 12 12 2" xfId="32979" xr:uid="{00000000-0005-0000-0000-0000196A0000}"/>
    <cellStyle name="Normal 3 4 2 12 13" xfId="15484" xr:uid="{00000000-0005-0000-0000-00001A6A0000}"/>
    <cellStyle name="Normal 3 4 2 12 13 2" xfId="32980" xr:uid="{00000000-0005-0000-0000-00001B6A0000}"/>
    <cellStyle name="Normal 3 4 2 12 14" xfId="15485" xr:uid="{00000000-0005-0000-0000-00001C6A0000}"/>
    <cellStyle name="Normal 3 4 2 12 14 2" xfId="32981" xr:uid="{00000000-0005-0000-0000-00001D6A0000}"/>
    <cellStyle name="Normal 3 4 2 12 15" xfId="32976" xr:uid="{00000000-0005-0000-0000-00001E6A0000}"/>
    <cellStyle name="Normal 3 4 2 12 2" xfId="15486" xr:uid="{00000000-0005-0000-0000-00001F6A0000}"/>
    <cellStyle name="Normal 3 4 2 12 2 2" xfId="32982" xr:uid="{00000000-0005-0000-0000-0000206A0000}"/>
    <cellStyle name="Normal 3 4 2 12 3" xfId="15487" xr:uid="{00000000-0005-0000-0000-0000216A0000}"/>
    <cellStyle name="Normal 3 4 2 12 3 2" xfId="32983" xr:uid="{00000000-0005-0000-0000-0000226A0000}"/>
    <cellStyle name="Normal 3 4 2 12 4" xfId="15488" xr:uid="{00000000-0005-0000-0000-0000236A0000}"/>
    <cellStyle name="Normal 3 4 2 12 4 2" xfId="32984" xr:uid="{00000000-0005-0000-0000-0000246A0000}"/>
    <cellStyle name="Normal 3 4 2 12 5" xfId="15489" xr:uid="{00000000-0005-0000-0000-0000256A0000}"/>
    <cellStyle name="Normal 3 4 2 12 5 2" xfId="32985" xr:uid="{00000000-0005-0000-0000-0000266A0000}"/>
    <cellStyle name="Normal 3 4 2 12 6" xfId="15490" xr:uid="{00000000-0005-0000-0000-0000276A0000}"/>
    <cellStyle name="Normal 3 4 2 12 6 2" xfId="32986" xr:uid="{00000000-0005-0000-0000-0000286A0000}"/>
    <cellStyle name="Normal 3 4 2 12 7" xfId="15491" xr:uid="{00000000-0005-0000-0000-0000296A0000}"/>
    <cellStyle name="Normal 3 4 2 12 7 2" xfId="32987" xr:uid="{00000000-0005-0000-0000-00002A6A0000}"/>
    <cellStyle name="Normal 3 4 2 12 8" xfId="15492" xr:uid="{00000000-0005-0000-0000-00002B6A0000}"/>
    <cellStyle name="Normal 3 4 2 12 8 2" xfId="32988" xr:uid="{00000000-0005-0000-0000-00002C6A0000}"/>
    <cellStyle name="Normal 3 4 2 12 9" xfId="15493" xr:uid="{00000000-0005-0000-0000-00002D6A0000}"/>
    <cellStyle name="Normal 3 4 2 12 9 2" xfId="32989" xr:uid="{00000000-0005-0000-0000-00002E6A0000}"/>
    <cellStyle name="Normal 3 4 2 13" xfId="15494" xr:uid="{00000000-0005-0000-0000-00002F6A0000}"/>
    <cellStyle name="Normal 3 4 2 13 10" xfId="15495" xr:uid="{00000000-0005-0000-0000-0000306A0000}"/>
    <cellStyle name="Normal 3 4 2 13 10 2" xfId="32991" xr:uid="{00000000-0005-0000-0000-0000316A0000}"/>
    <cellStyle name="Normal 3 4 2 13 11" xfId="15496" xr:uid="{00000000-0005-0000-0000-0000326A0000}"/>
    <cellStyle name="Normal 3 4 2 13 11 2" xfId="32992" xr:uid="{00000000-0005-0000-0000-0000336A0000}"/>
    <cellStyle name="Normal 3 4 2 13 12" xfId="15497" xr:uid="{00000000-0005-0000-0000-0000346A0000}"/>
    <cellStyle name="Normal 3 4 2 13 12 2" xfId="32993" xr:uid="{00000000-0005-0000-0000-0000356A0000}"/>
    <cellStyle name="Normal 3 4 2 13 13" xfId="15498" xr:uid="{00000000-0005-0000-0000-0000366A0000}"/>
    <cellStyle name="Normal 3 4 2 13 13 2" xfId="32994" xr:uid="{00000000-0005-0000-0000-0000376A0000}"/>
    <cellStyle name="Normal 3 4 2 13 14" xfId="15499" xr:uid="{00000000-0005-0000-0000-0000386A0000}"/>
    <cellStyle name="Normal 3 4 2 13 14 2" xfId="32995" xr:uid="{00000000-0005-0000-0000-0000396A0000}"/>
    <cellStyle name="Normal 3 4 2 13 15" xfId="32990" xr:uid="{00000000-0005-0000-0000-00003A6A0000}"/>
    <cellStyle name="Normal 3 4 2 13 2" xfId="15500" xr:uid="{00000000-0005-0000-0000-00003B6A0000}"/>
    <cellStyle name="Normal 3 4 2 13 2 2" xfId="32996" xr:uid="{00000000-0005-0000-0000-00003C6A0000}"/>
    <cellStyle name="Normal 3 4 2 13 3" xfId="15501" xr:uid="{00000000-0005-0000-0000-00003D6A0000}"/>
    <cellStyle name="Normal 3 4 2 13 3 2" xfId="32997" xr:uid="{00000000-0005-0000-0000-00003E6A0000}"/>
    <cellStyle name="Normal 3 4 2 13 4" xfId="15502" xr:uid="{00000000-0005-0000-0000-00003F6A0000}"/>
    <cellStyle name="Normal 3 4 2 13 4 2" xfId="32998" xr:uid="{00000000-0005-0000-0000-0000406A0000}"/>
    <cellStyle name="Normal 3 4 2 13 5" xfId="15503" xr:uid="{00000000-0005-0000-0000-0000416A0000}"/>
    <cellStyle name="Normal 3 4 2 13 5 2" xfId="32999" xr:uid="{00000000-0005-0000-0000-0000426A0000}"/>
    <cellStyle name="Normal 3 4 2 13 6" xfId="15504" xr:uid="{00000000-0005-0000-0000-0000436A0000}"/>
    <cellStyle name="Normal 3 4 2 13 6 2" xfId="33000" xr:uid="{00000000-0005-0000-0000-0000446A0000}"/>
    <cellStyle name="Normal 3 4 2 13 7" xfId="15505" xr:uid="{00000000-0005-0000-0000-0000456A0000}"/>
    <cellStyle name="Normal 3 4 2 13 7 2" xfId="33001" xr:uid="{00000000-0005-0000-0000-0000466A0000}"/>
    <cellStyle name="Normal 3 4 2 13 8" xfId="15506" xr:uid="{00000000-0005-0000-0000-0000476A0000}"/>
    <cellStyle name="Normal 3 4 2 13 8 2" xfId="33002" xr:uid="{00000000-0005-0000-0000-0000486A0000}"/>
    <cellStyle name="Normal 3 4 2 13 9" xfId="15507" xr:uid="{00000000-0005-0000-0000-0000496A0000}"/>
    <cellStyle name="Normal 3 4 2 13 9 2" xfId="33003" xr:uid="{00000000-0005-0000-0000-00004A6A0000}"/>
    <cellStyle name="Normal 3 4 2 14" xfId="15508" xr:uid="{00000000-0005-0000-0000-00004B6A0000}"/>
    <cellStyle name="Normal 3 4 2 14 10" xfId="15509" xr:uid="{00000000-0005-0000-0000-00004C6A0000}"/>
    <cellStyle name="Normal 3 4 2 14 10 2" xfId="33005" xr:uid="{00000000-0005-0000-0000-00004D6A0000}"/>
    <cellStyle name="Normal 3 4 2 14 11" xfId="15510" xr:uid="{00000000-0005-0000-0000-00004E6A0000}"/>
    <cellStyle name="Normal 3 4 2 14 11 2" xfId="33006" xr:uid="{00000000-0005-0000-0000-00004F6A0000}"/>
    <cellStyle name="Normal 3 4 2 14 12" xfId="15511" xr:uid="{00000000-0005-0000-0000-0000506A0000}"/>
    <cellStyle name="Normal 3 4 2 14 12 2" xfId="33007" xr:uid="{00000000-0005-0000-0000-0000516A0000}"/>
    <cellStyle name="Normal 3 4 2 14 13" xfId="15512" xr:uid="{00000000-0005-0000-0000-0000526A0000}"/>
    <cellStyle name="Normal 3 4 2 14 13 2" xfId="33008" xr:uid="{00000000-0005-0000-0000-0000536A0000}"/>
    <cellStyle name="Normal 3 4 2 14 14" xfId="15513" xr:uid="{00000000-0005-0000-0000-0000546A0000}"/>
    <cellStyle name="Normal 3 4 2 14 14 2" xfId="33009" xr:uid="{00000000-0005-0000-0000-0000556A0000}"/>
    <cellStyle name="Normal 3 4 2 14 15" xfId="33004" xr:uid="{00000000-0005-0000-0000-0000566A0000}"/>
    <cellStyle name="Normal 3 4 2 14 2" xfId="15514" xr:uid="{00000000-0005-0000-0000-0000576A0000}"/>
    <cellStyle name="Normal 3 4 2 14 2 2" xfId="33010" xr:uid="{00000000-0005-0000-0000-0000586A0000}"/>
    <cellStyle name="Normal 3 4 2 14 3" xfId="15515" xr:uid="{00000000-0005-0000-0000-0000596A0000}"/>
    <cellStyle name="Normal 3 4 2 14 3 2" xfId="33011" xr:uid="{00000000-0005-0000-0000-00005A6A0000}"/>
    <cellStyle name="Normal 3 4 2 14 4" xfId="15516" xr:uid="{00000000-0005-0000-0000-00005B6A0000}"/>
    <cellStyle name="Normal 3 4 2 14 4 2" xfId="33012" xr:uid="{00000000-0005-0000-0000-00005C6A0000}"/>
    <cellStyle name="Normal 3 4 2 14 5" xfId="15517" xr:uid="{00000000-0005-0000-0000-00005D6A0000}"/>
    <cellStyle name="Normal 3 4 2 14 5 2" xfId="33013" xr:uid="{00000000-0005-0000-0000-00005E6A0000}"/>
    <cellStyle name="Normal 3 4 2 14 6" xfId="15518" xr:uid="{00000000-0005-0000-0000-00005F6A0000}"/>
    <cellStyle name="Normal 3 4 2 14 6 2" xfId="33014" xr:uid="{00000000-0005-0000-0000-0000606A0000}"/>
    <cellStyle name="Normal 3 4 2 14 7" xfId="15519" xr:uid="{00000000-0005-0000-0000-0000616A0000}"/>
    <cellStyle name="Normal 3 4 2 14 7 2" xfId="33015" xr:uid="{00000000-0005-0000-0000-0000626A0000}"/>
    <cellStyle name="Normal 3 4 2 14 8" xfId="15520" xr:uid="{00000000-0005-0000-0000-0000636A0000}"/>
    <cellStyle name="Normal 3 4 2 14 8 2" xfId="33016" xr:uid="{00000000-0005-0000-0000-0000646A0000}"/>
    <cellStyle name="Normal 3 4 2 14 9" xfId="15521" xr:uid="{00000000-0005-0000-0000-0000656A0000}"/>
    <cellStyle name="Normal 3 4 2 14 9 2" xfId="33017" xr:uid="{00000000-0005-0000-0000-0000666A0000}"/>
    <cellStyle name="Normal 3 4 2 15" xfId="15522" xr:uid="{00000000-0005-0000-0000-0000676A0000}"/>
    <cellStyle name="Normal 3 4 2 16" xfId="15523" xr:uid="{00000000-0005-0000-0000-0000686A0000}"/>
    <cellStyle name="Normal 3 4 2 17" xfId="15524" xr:uid="{00000000-0005-0000-0000-0000696A0000}"/>
    <cellStyle name="Normal 3 4 2 17 10" xfId="15525" xr:uid="{00000000-0005-0000-0000-00006A6A0000}"/>
    <cellStyle name="Normal 3 4 2 17 10 2" xfId="33019" xr:uid="{00000000-0005-0000-0000-00006B6A0000}"/>
    <cellStyle name="Normal 3 4 2 17 11" xfId="15526" xr:uid="{00000000-0005-0000-0000-00006C6A0000}"/>
    <cellStyle name="Normal 3 4 2 17 11 2" xfId="33020" xr:uid="{00000000-0005-0000-0000-00006D6A0000}"/>
    <cellStyle name="Normal 3 4 2 17 12" xfId="15527" xr:uid="{00000000-0005-0000-0000-00006E6A0000}"/>
    <cellStyle name="Normal 3 4 2 17 12 2" xfId="33021" xr:uid="{00000000-0005-0000-0000-00006F6A0000}"/>
    <cellStyle name="Normal 3 4 2 17 13" xfId="15528" xr:uid="{00000000-0005-0000-0000-0000706A0000}"/>
    <cellStyle name="Normal 3 4 2 17 13 2" xfId="33022" xr:uid="{00000000-0005-0000-0000-0000716A0000}"/>
    <cellStyle name="Normal 3 4 2 17 14" xfId="15529" xr:uid="{00000000-0005-0000-0000-0000726A0000}"/>
    <cellStyle name="Normal 3 4 2 17 14 2" xfId="33023" xr:uid="{00000000-0005-0000-0000-0000736A0000}"/>
    <cellStyle name="Normal 3 4 2 17 15" xfId="33018" xr:uid="{00000000-0005-0000-0000-0000746A0000}"/>
    <cellStyle name="Normal 3 4 2 17 2" xfId="15530" xr:uid="{00000000-0005-0000-0000-0000756A0000}"/>
    <cellStyle name="Normal 3 4 2 17 2 2" xfId="33024" xr:uid="{00000000-0005-0000-0000-0000766A0000}"/>
    <cellStyle name="Normal 3 4 2 17 3" xfId="15531" xr:uid="{00000000-0005-0000-0000-0000776A0000}"/>
    <cellStyle name="Normal 3 4 2 17 3 2" xfId="33025" xr:uid="{00000000-0005-0000-0000-0000786A0000}"/>
    <cellStyle name="Normal 3 4 2 17 4" xfId="15532" xr:uid="{00000000-0005-0000-0000-0000796A0000}"/>
    <cellStyle name="Normal 3 4 2 17 4 2" xfId="33026" xr:uid="{00000000-0005-0000-0000-00007A6A0000}"/>
    <cellStyle name="Normal 3 4 2 17 5" xfId="15533" xr:uid="{00000000-0005-0000-0000-00007B6A0000}"/>
    <cellStyle name="Normal 3 4 2 17 5 2" xfId="33027" xr:uid="{00000000-0005-0000-0000-00007C6A0000}"/>
    <cellStyle name="Normal 3 4 2 17 6" xfId="15534" xr:uid="{00000000-0005-0000-0000-00007D6A0000}"/>
    <cellStyle name="Normal 3 4 2 17 6 2" xfId="33028" xr:uid="{00000000-0005-0000-0000-00007E6A0000}"/>
    <cellStyle name="Normal 3 4 2 17 7" xfId="15535" xr:uid="{00000000-0005-0000-0000-00007F6A0000}"/>
    <cellStyle name="Normal 3 4 2 17 7 2" xfId="33029" xr:uid="{00000000-0005-0000-0000-0000806A0000}"/>
    <cellStyle name="Normal 3 4 2 17 8" xfId="15536" xr:uid="{00000000-0005-0000-0000-0000816A0000}"/>
    <cellStyle name="Normal 3 4 2 17 8 2" xfId="33030" xr:uid="{00000000-0005-0000-0000-0000826A0000}"/>
    <cellStyle name="Normal 3 4 2 17 9" xfId="15537" xr:uid="{00000000-0005-0000-0000-0000836A0000}"/>
    <cellStyle name="Normal 3 4 2 17 9 2" xfId="33031" xr:uid="{00000000-0005-0000-0000-0000846A0000}"/>
    <cellStyle name="Normal 3 4 2 18" xfId="15538" xr:uid="{00000000-0005-0000-0000-0000856A0000}"/>
    <cellStyle name="Normal 3 4 2 18 10" xfId="15539" xr:uid="{00000000-0005-0000-0000-0000866A0000}"/>
    <cellStyle name="Normal 3 4 2 18 10 2" xfId="33033" xr:uid="{00000000-0005-0000-0000-0000876A0000}"/>
    <cellStyle name="Normal 3 4 2 18 11" xfId="15540" xr:uid="{00000000-0005-0000-0000-0000886A0000}"/>
    <cellStyle name="Normal 3 4 2 18 11 2" xfId="33034" xr:uid="{00000000-0005-0000-0000-0000896A0000}"/>
    <cellStyle name="Normal 3 4 2 18 12" xfId="15541" xr:uid="{00000000-0005-0000-0000-00008A6A0000}"/>
    <cellStyle name="Normal 3 4 2 18 12 2" xfId="33035" xr:uid="{00000000-0005-0000-0000-00008B6A0000}"/>
    <cellStyle name="Normal 3 4 2 18 13" xfId="15542" xr:uid="{00000000-0005-0000-0000-00008C6A0000}"/>
    <cellStyle name="Normal 3 4 2 18 13 2" xfId="33036" xr:uid="{00000000-0005-0000-0000-00008D6A0000}"/>
    <cellStyle name="Normal 3 4 2 18 14" xfId="15543" xr:uid="{00000000-0005-0000-0000-00008E6A0000}"/>
    <cellStyle name="Normal 3 4 2 18 14 2" xfId="33037" xr:uid="{00000000-0005-0000-0000-00008F6A0000}"/>
    <cellStyle name="Normal 3 4 2 18 15" xfId="33032" xr:uid="{00000000-0005-0000-0000-0000906A0000}"/>
    <cellStyle name="Normal 3 4 2 18 2" xfId="15544" xr:uid="{00000000-0005-0000-0000-0000916A0000}"/>
    <cellStyle name="Normal 3 4 2 18 2 2" xfId="33038" xr:uid="{00000000-0005-0000-0000-0000926A0000}"/>
    <cellStyle name="Normal 3 4 2 18 3" xfId="15545" xr:uid="{00000000-0005-0000-0000-0000936A0000}"/>
    <cellStyle name="Normal 3 4 2 18 3 2" xfId="33039" xr:uid="{00000000-0005-0000-0000-0000946A0000}"/>
    <cellStyle name="Normal 3 4 2 18 4" xfId="15546" xr:uid="{00000000-0005-0000-0000-0000956A0000}"/>
    <cellStyle name="Normal 3 4 2 18 4 2" xfId="33040" xr:uid="{00000000-0005-0000-0000-0000966A0000}"/>
    <cellStyle name="Normal 3 4 2 18 5" xfId="15547" xr:uid="{00000000-0005-0000-0000-0000976A0000}"/>
    <cellStyle name="Normal 3 4 2 18 5 2" xfId="33041" xr:uid="{00000000-0005-0000-0000-0000986A0000}"/>
    <cellStyle name="Normal 3 4 2 18 6" xfId="15548" xr:uid="{00000000-0005-0000-0000-0000996A0000}"/>
    <cellStyle name="Normal 3 4 2 18 6 2" xfId="33042" xr:uid="{00000000-0005-0000-0000-00009A6A0000}"/>
    <cellStyle name="Normal 3 4 2 18 7" xfId="15549" xr:uid="{00000000-0005-0000-0000-00009B6A0000}"/>
    <cellStyle name="Normal 3 4 2 18 7 2" xfId="33043" xr:uid="{00000000-0005-0000-0000-00009C6A0000}"/>
    <cellStyle name="Normal 3 4 2 18 8" xfId="15550" xr:uid="{00000000-0005-0000-0000-00009D6A0000}"/>
    <cellStyle name="Normal 3 4 2 18 8 2" xfId="33044" xr:uid="{00000000-0005-0000-0000-00009E6A0000}"/>
    <cellStyle name="Normal 3 4 2 18 9" xfId="15551" xr:uid="{00000000-0005-0000-0000-00009F6A0000}"/>
    <cellStyle name="Normal 3 4 2 18 9 2" xfId="33045" xr:uid="{00000000-0005-0000-0000-0000A06A0000}"/>
    <cellStyle name="Normal 3 4 2 2" xfId="15552" xr:uid="{00000000-0005-0000-0000-0000A16A0000}"/>
    <cellStyle name="Normal 3 4 2 2 10" xfId="15553" xr:uid="{00000000-0005-0000-0000-0000A26A0000}"/>
    <cellStyle name="Normal 3 4 2 2 10 2" xfId="33047" xr:uid="{00000000-0005-0000-0000-0000A36A0000}"/>
    <cellStyle name="Normal 3 4 2 2 11" xfId="15554" xr:uid="{00000000-0005-0000-0000-0000A46A0000}"/>
    <cellStyle name="Normal 3 4 2 2 11 2" xfId="33048" xr:uid="{00000000-0005-0000-0000-0000A56A0000}"/>
    <cellStyle name="Normal 3 4 2 2 12" xfId="15555" xr:uid="{00000000-0005-0000-0000-0000A66A0000}"/>
    <cellStyle name="Normal 3 4 2 2 12 2" xfId="33049" xr:uid="{00000000-0005-0000-0000-0000A76A0000}"/>
    <cellStyle name="Normal 3 4 2 2 13" xfId="15556" xr:uid="{00000000-0005-0000-0000-0000A86A0000}"/>
    <cellStyle name="Normal 3 4 2 2 13 2" xfId="33050" xr:uid="{00000000-0005-0000-0000-0000A96A0000}"/>
    <cellStyle name="Normal 3 4 2 2 14" xfId="15557" xr:uid="{00000000-0005-0000-0000-0000AA6A0000}"/>
    <cellStyle name="Normal 3 4 2 2 14 2" xfId="33051" xr:uid="{00000000-0005-0000-0000-0000AB6A0000}"/>
    <cellStyle name="Normal 3 4 2 2 15" xfId="15558" xr:uid="{00000000-0005-0000-0000-0000AC6A0000}"/>
    <cellStyle name="Normal 3 4 2 2 15 2" xfId="33052" xr:uid="{00000000-0005-0000-0000-0000AD6A0000}"/>
    <cellStyle name="Normal 3 4 2 2 16" xfId="15559" xr:uid="{00000000-0005-0000-0000-0000AE6A0000}"/>
    <cellStyle name="Normal 3 4 2 2 16 2" xfId="33053" xr:uid="{00000000-0005-0000-0000-0000AF6A0000}"/>
    <cellStyle name="Normal 3 4 2 2 17" xfId="15560" xr:uid="{00000000-0005-0000-0000-0000B06A0000}"/>
    <cellStyle name="Normal 3 4 2 2 17 2" xfId="33054" xr:uid="{00000000-0005-0000-0000-0000B16A0000}"/>
    <cellStyle name="Normal 3 4 2 2 18" xfId="33046" xr:uid="{00000000-0005-0000-0000-0000B26A0000}"/>
    <cellStyle name="Normal 3 4 2 2 2" xfId="15561" xr:uid="{00000000-0005-0000-0000-0000B36A0000}"/>
    <cellStyle name="Normal 3 4 2 2 3" xfId="15562" xr:uid="{00000000-0005-0000-0000-0000B46A0000}"/>
    <cellStyle name="Normal 3 4 2 2 4" xfId="15563" xr:uid="{00000000-0005-0000-0000-0000B56A0000}"/>
    <cellStyle name="Normal 3 4 2 2 5" xfId="15564" xr:uid="{00000000-0005-0000-0000-0000B66A0000}"/>
    <cellStyle name="Normal 3 4 2 2 5 2" xfId="33055" xr:uid="{00000000-0005-0000-0000-0000B76A0000}"/>
    <cellStyle name="Normal 3 4 2 2 6" xfId="15565" xr:uid="{00000000-0005-0000-0000-0000B86A0000}"/>
    <cellStyle name="Normal 3 4 2 2 6 2" xfId="33056" xr:uid="{00000000-0005-0000-0000-0000B96A0000}"/>
    <cellStyle name="Normal 3 4 2 2 7" xfId="15566" xr:uid="{00000000-0005-0000-0000-0000BA6A0000}"/>
    <cellStyle name="Normal 3 4 2 2 7 2" xfId="33057" xr:uid="{00000000-0005-0000-0000-0000BB6A0000}"/>
    <cellStyle name="Normal 3 4 2 2 8" xfId="15567" xr:uid="{00000000-0005-0000-0000-0000BC6A0000}"/>
    <cellStyle name="Normal 3 4 2 2 8 2" xfId="33058" xr:uid="{00000000-0005-0000-0000-0000BD6A0000}"/>
    <cellStyle name="Normal 3 4 2 2 9" xfId="15568" xr:uid="{00000000-0005-0000-0000-0000BE6A0000}"/>
    <cellStyle name="Normal 3 4 2 2 9 2" xfId="33059" xr:uid="{00000000-0005-0000-0000-0000BF6A0000}"/>
    <cellStyle name="Normal 3 4 2 3" xfId="15569" xr:uid="{00000000-0005-0000-0000-0000C06A0000}"/>
    <cellStyle name="Normal 3 4 2 4" xfId="15570" xr:uid="{00000000-0005-0000-0000-0000C16A0000}"/>
    <cellStyle name="Normal 3 4 2 5" xfId="15571" xr:uid="{00000000-0005-0000-0000-0000C26A0000}"/>
    <cellStyle name="Normal 3 4 2 6" xfId="15572" xr:uid="{00000000-0005-0000-0000-0000C36A0000}"/>
    <cellStyle name="Normal 3 4 2 6 10" xfId="15573" xr:uid="{00000000-0005-0000-0000-0000C46A0000}"/>
    <cellStyle name="Normal 3 4 2 6 10 2" xfId="33061" xr:uid="{00000000-0005-0000-0000-0000C56A0000}"/>
    <cellStyle name="Normal 3 4 2 6 11" xfId="15574" xr:uid="{00000000-0005-0000-0000-0000C66A0000}"/>
    <cellStyle name="Normal 3 4 2 6 11 2" xfId="33062" xr:uid="{00000000-0005-0000-0000-0000C76A0000}"/>
    <cellStyle name="Normal 3 4 2 6 12" xfId="15575" xr:uid="{00000000-0005-0000-0000-0000C86A0000}"/>
    <cellStyle name="Normal 3 4 2 6 12 2" xfId="33063" xr:uid="{00000000-0005-0000-0000-0000C96A0000}"/>
    <cellStyle name="Normal 3 4 2 6 13" xfId="15576" xr:uid="{00000000-0005-0000-0000-0000CA6A0000}"/>
    <cellStyle name="Normal 3 4 2 6 13 2" xfId="33064" xr:uid="{00000000-0005-0000-0000-0000CB6A0000}"/>
    <cellStyle name="Normal 3 4 2 6 14" xfId="15577" xr:uid="{00000000-0005-0000-0000-0000CC6A0000}"/>
    <cellStyle name="Normal 3 4 2 6 14 2" xfId="33065" xr:uid="{00000000-0005-0000-0000-0000CD6A0000}"/>
    <cellStyle name="Normal 3 4 2 6 15" xfId="15578" xr:uid="{00000000-0005-0000-0000-0000CE6A0000}"/>
    <cellStyle name="Normal 3 4 2 6 15 2" xfId="33066" xr:uid="{00000000-0005-0000-0000-0000CF6A0000}"/>
    <cellStyle name="Normal 3 4 2 6 16" xfId="33060" xr:uid="{00000000-0005-0000-0000-0000D06A0000}"/>
    <cellStyle name="Normal 3 4 2 6 2" xfId="15579" xr:uid="{00000000-0005-0000-0000-0000D16A0000}"/>
    <cellStyle name="Normal 3 4 2 6 2 10" xfId="15580" xr:uid="{00000000-0005-0000-0000-0000D26A0000}"/>
    <cellStyle name="Normal 3 4 2 6 2 10 2" xfId="33068" xr:uid="{00000000-0005-0000-0000-0000D36A0000}"/>
    <cellStyle name="Normal 3 4 2 6 2 11" xfId="15581" xr:uid="{00000000-0005-0000-0000-0000D46A0000}"/>
    <cellStyle name="Normal 3 4 2 6 2 11 2" xfId="33069" xr:uid="{00000000-0005-0000-0000-0000D56A0000}"/>
    <cellStyle name="Normal 3 4 2 6 2 12" xfId="15582" xr:uid="{00000000-0005-0000-0000-0000D66A0000}"/>
    <cellStyle name="Normal 3 4 2 6 2 12 2" xfId="33070" xr:uid="{00000000-0005-0000-0000-0000D76A0000}"/>
    <cellStyle name="Normal 3 4 2 6 2 13" xfId="15583" xr:uid="{00000000-0005-0000-0000-0000D86A0000}"/>
    <cellStyle name="Normal 3 4 2 6 2 13 2" xfId="33071" xr:uid="{00000000-0005-0000-0000-0000D96A0000}"/>
    <cellStyle name="Normal 3 4 2 6 2 14" xfId="15584" xr:uid="{00000000-0005-0000-0000-0000DA6A0000}"/>
    <cellStyle name="Normal 3 4 2 6 2 14 2" xfId="33072" xr:uid="{00000000-0005-0000-0000-0000DB6A0000}"/>
    <cellStyle name="Normal 3 4 2 6 2 15" xfId="33067" xr:uid="{00000000-0005-0000-0000-0000DC6A0000}"/>
    <cellStyle name="Normal 3 4 2 6 2 2" xfId="15585" xr:uid="{00000000-0005-0000-0000-0000DD6A0000}"/>
    <cellStyle name="Normal 3 4 2 6 2 2 2" xfId="33073" xr:uid="{00000000-0005-0000-0000-0000DE6A0000}"/>
    <cellStyle name="Normal 3 4 2 6 2 3" xfId="15586" xr:uid="{00000000-0005-0000-0000-0000DF6A0000}"/>
    <cellStyle name="Normal 3 4 2 6 2 3 2" xfId="33074" xr:uid="{00000000-0005-0000-0000-0000E06A0000}"/>
    <cellStyle name="Normal 3 4 2 6 2 4" xfId="15587" xr:uid="{00000000-0005-0000-0000-0000E16A0000}"/>
    <cellStyle name="Normal 3 4 2 6 2 4 2" xfId="33075" xr:uid="{00000000-0005-0000-0000-0000E26A0000}"/>
    <cellStyle name="Normal 3 4 2 6 2 5" xfId="15588" xr:uid="{00000000-0005-0000-0000-0000E36A0000}"/>
    <cellStyle name="Normal 3 4 2 6 2 5 2" xfId="33076" xr:uid="{00000000-0005-0000-0000-0000E46A0000}"/>
    <cellStyle name="Normal 3 4 2 6 2 6" xfId="15589" xr:uid="{00000000-0005-0000-0000-0000E56A0000}"/>
    <cellStyle name="Normal 3 4 2 6 2 6 2" xfId="33077" xr:uid="{00000000-0005-0000-0000-0000E66A0000}"/>
    <cellStyle name="Normal 3 4 2 6 2 7" xfId="15590" xr:uid="{00000000-0005-0000-0000-0000E76A0000}"/>
    <cellStyle name="Normal 3 4 2 6 2 7 2" xfId="33078" xr:uid="{00000000-0005-0000-0000-0000E86A0000}"/>
    <cellStyle name="Normal 3 4 2 6 2 8" xfId="15591" xr:uid="{00000000-0005-0000-0000-0000E96A0000}"/>
    <cellStyle name="Normal 3 4 2 6 2 8 2" xfId="33079" xr:uid="{00000000-0005-0000-0000-0000EA6A0000}"/>
    <cellStyle name="Normal 3 4 2 6 2 9" xfId="15592" xr:uid="{00000000-0005-0000-0000-0000EB6A0000}"/>
    <cellStyle name="Normal 3 4 2 6 2 9 2" xfId="33080" xr:uid="{00000000-0005-0000-0000-0000EC6A0000}"/>
    <cellStyle name="Normal 3 4 2 6 3" xfId="15593" xr:uid="{00000000-0005-0000-0000-0000ED6A0000}"/>
    <cellStyle name="Normal 3 4 2 6 3 2" xfId="33081" xr:uid="{00000000-0005-0000-0000-0000EE6A0000}"/>
    <cellStyle name="Normal 3 4 2 6 4" xfId="15594" xr:uid="{00000000-0005-0000-0000-0000EF6A0000}"/>
    <cellStyle name="Normal 3 4 2 6 4 2" xfId="33082" xr:uid="{00000000-0005-0000-0000-0000F06A0000}"/>
    <cellStyle name="Normal 3 4 2 6 5" xfId="15595" xr:uid="{00000000-0005-0000-0000-0000F16A0000}"/>
    <cellStyle name="Normal 3 4 2 6 5 2" xfId="33083" xr:uid="{00000000-0005-0000-0000-0000F26A0000}"/>
    <cellStyle name="Normal 3 4 2 6 6" xfId="15596" xr:uid="{00000000-0005-0000-0000-0000F36A0000}"/>
    <cellStyle name="Normal 3 4 2 6 6 2" xfId="33084" xr:uid="{00000000-0005-0000-0000-0000F46A0000}"/>
    <cellStyle name="Normal 3 4 2 6 7" xfId="15597" xr:uid="{00000000-0005-0000-0000-0000F56A0000}"/>
    <cellStyle name="Normal 3 4 2 6 7 2" xfId="33085" xr:uid="{00000000-0005-0000-0000-0000F66A0000}"/>
    <cellStyle name="Normal 3 4 2 6 8" xfId="15598" xr:uid="{00000000-0005-0000-0000-0000F76A0000}"/>
    <cellStyle name="Normal 3 4 2 6 8 2" xfId="33086" xr:uid="{00000000-0005-0000-0000-0000F86A0000}"/>
    <cellStyle name="Normal 3 4 2 6 9" xfId="15599" xr:uid="{00000000-0005-0000-0000-0000F96A0000}"/>
    <cellStyle name="Normal 3 4 2 6 9 2" xfId="33087" xr:uid="{00000000-0005-0000-0000-0000FA6A0000}"/>
    <cellStyle name="Normal 3 4 2 7" xfId="15600" xr:uid="{00000000-0005-0000-0000-0000FB6A0000}"/>
    <cellStyle name="Normal 3 4 2 7 10" xfId="15601" xr:uid="{00000000-0005-0000-0000-0000FC6A0000}"/>
    <cellStyle name="Normal 3 4 2 7 10 2" xfId="33089" xr:uid="{00000000-0005-0000-0000-0000FD6A0000}"/>
    <cellStyle name="Normal 3 4 2 7 11" xfId="15602" xr:uid="{00000000-0005-0000-0000-0000FE6A0000}"/>
    <cellStyle name="Normal 3 4 2 7 11 2" xfId="33090" xr:uid="{00000000-0005-0000-0000-0000FF6A0000}"/>
    <cellStyle name="Normal 3 4 2 7 12" xfId="15603" xr:uid="{00000000-0005-0000-0000-0000006B0000}"/>
    <cellStyle name="Normal 3 4 2 7 12 2" xfId="33091" xr:uid="{00000000-0005-0000-0000-0000016B0000}"/>
    <cellStyle name="Normal 3 4 2 7 13" xfId="15604" xr:uid="{00000000-0005-0000-0000-0000026B0000}"/>
    <cellStyle name="Normal 3 4 2 7 13 2" xfId="33092" xr:uid="{00000000-0005-0000-0000-0000036B0000}"/>
    <cellStyle name="Normal 3 4 2 7 14" xfId="15605" xr:uid="{00000000-0005-0000-0000-0000046B0000}"/>
    <cellStyle name="Normal 3 4 2 7 14 2" xfId="33093" xr:uid="{00000000-0005-0000-0000-0000056B0000}"/>
    <cellStyle name="Normal 3 4 2 7 15" xfId="15606" xr:uid="{00000000-0005-0000-0000-0000066B0000}"/>
    <cellStyle name="Normal 3 4 2 7 15 2" xfId="33094" xr:uid="{00000000-0005-0000-0000-0000076B0000}"/>
    <cellStyle name="Normal 3 4 2 7 16" xfId="33088" xr:uid="{00000000-0005-0000-0000-0000086B0000}"/>
    <cellStyle name="Normal 3 4 2 7 2" xfId="15607" xr:uid="{00000000-0005-0000-0000-0000096B0000}"/>
    <cellStyle name="Normal 3 4 2 7 2 10" xfId="15608" xr:uid="{00000000-0005-0000-0000-00000A6B0000}"/>
    <cellStyle name="Normal 3 4 2 7 2 10 2" xfId="33096" xr:uid="{00000000-0005-0000-0000-00000B6B0000}"/>
    <cellStyle name="Normal 3 4 2 7 2 11" xfId="15609" xr:uid="{00000000-0005-0000-0000-00000C6B0000}"/>
    <cellStyle name="Normal 3 4 2 7 2 11 2" xfId="33097" xr:uid="{00000000-0005-0000-0000-00000D6B0000}"/>
    <cellStyle name="Normal 3 4 2 7 2 12" xfId="15610" xr:uid="{00000000-0005-0000-0000-00000E6B0000}"/>
    <cellStyle name="Normal 3 4 2 7 2 12 2" xfId="33098" xr:uid="{00000000-0005-0000-0000-00000F6B0000}"/>
    <cellStyle name="Normal 3 4 2 7 2 13" xfId="15611" xr:uid="{00000000-0005-0000-0000-0000106B0000}"/>
    <cellStyle name="Normal 3 4 2 7 2 13 2" xfId="33099" xr:uid="{00000000-0005-0000-0000-0000116B0000}"/>
    <cellStyle name="Normal 3 4 2 7 2 14" xfId="15612" xr:uid="{00000000-0005-0000-0000-0000126B0000}"/>
    <cellStyle name="Normal 3 4 2 7 2 14 2" xfId="33100" xr:uid="{00000000-0005-0000-0000-0000136B0000}"/>
    <cellStyle name="Normal 3 4 2 7 2 15" xfId="33095" xr:uid="{00000000-0005-0000-0000-0000146B0000}"/>
    <cellStyle name="Normal 3 4 2 7 2 2" xfId="15613" xr:uid="{00000000-0005-0000-0000-0000156B0000}"/>
    <cellStyle name="Normal 3 4 2 7 2 2 2" xfId="33101" xr:uid="{00000000-0005-0000-0000-0000166B0000}"/>
    <cellStyle name="Normal 3 4 2 7 2 3" xfId="15614" xr:uid="{00000000-0005-0000-0000-0000176B0000}"/>
    <cellStyle name="Normal 3 4 2 7 2 3 2" xfId="33102" xr:uid="{00000000-0005-0000-0000-0000186B0000}"/>
    <cellStyle name="Normal 3 4 2 7 2 4" xfId="15615" xr:uid="{00000000-0005-0000-0000-0000196B0000}"/>
    <cellStyle name="Normal 3 4 2 7 2 4 2" xfId="33103" xr:uid="{00000000-0005-0000-0000-00001A6B0000}"/>
    <cellStyle name="Normal 3 4 2 7 2 5" xfId="15616" xr:uid="{00000000-0005-0000-0000-00001B6B0000}"/>
    <cellStyle name="Normal 3 4 2 7 2 5 2" xfId="33104" xr:uid="{00000000-0005-0000-0000-00001C6B0000}"/>
    <cellStyle name="Normal 3 4 2 7 2 6" xfId="15617" xr:uid="{00000000-0005-0000-0000-00001D6B0000}"/>
    <cellStyle name="Normal 3 4 2 7 2 6 2" xfId="33105" xr:uid="{00000000-0005-0000-0000-00001E6B0000}"/>
    <cellStyle name="Normal 3 4 2 7 2 7" xfId="15618" xr:uid="{00000000-0005-0000-0000-00001F6B0000}"/>
    <cellStyle name="Normal 3 4 2 7 2 7 2" xfId="33106" xr:uid="{00000000-0005-0000-0000-0000206B0000}"/>
    <cellStyle name="Normal 3 4 2 7 2 8" xfId="15619" xr:uid="{00000000-0005-0000-0000-0000216B0000}"/>
    <cellStyle name="Normal 3 4 2 7 2 8 2" xfId="33107" xr:uid="{00000000-0005-0000-0000-0000226B0000}"/>
    <cellStyle name="Normal 3 4 2 7 2 9" xfId="15620" xr:uid="{00000000-0005-0000-0000-0000236B0000}"/>
    <cellStyle name="Normal 3 4 2 7 2 9 2" xfId="33108" xr:uid="{00000000-0005-0000-0000-0000246B0000}"/>
    <cellStyle name="Normal 3 4 2 7 3" xfId="15621" xr:uid="{00000000-0005-0000-0000-0000256B0000}"/>
    <cellStyle name="Normal 3 4 2 7 3 2" xfId="33109" xr:uid="{00000000-0005-0000-0000-0000266B0000}"/>
    <cellStyle name="Normal 3 4 2 7 4" xfId="15622" xr:uid="{00000000-0005-0000-0000-0000276B0000}"/>
    <cellStyle name="Normal 3 4 2 7 4 2" xfId="33110" xr:uid="{00000000-0005-0000-0000-0000286B0000}"/>
    <cellStyle name="Normal 3 4 2 7 5" xfId="15623" xr:uid="{00000000-0005-0000-0000-0000296B0000}"/>
    <cellStyle name="Normal 3 4 2 7 5 2" xfId="33111" xr:uid="{00000000-0005-0000-0000-00002A6B0000}"/>
    <cellStyle name="Normal 3 4 2 7 6" xfId="15624" xr:uid="{00000000-0005-0000-0000-00002B6B0000}"/>
    <cellStyle name="Normal 3 4 2 7 6 2" xfId="33112" xr:uid="{00000000-0005-0000-0000-00002C6B0000}"/>
    <cellStyle name="Normal 3 4 2 7 7" xfId="15625" xr:uid="{00000000-0005-0000-0000-00002D6B0000}"/>
    <cellStyle name="Normal 3 4 2 7 7 2" xfId="33113" xr:uid="{00000000-0005-0000-0000-00002E6B0000}"/>
    <cellStyle name="Normal 3 4 2 7 8" xfId="15626" xr:uid="{00000000-0005-0000-0000-00002F6B0000}"/>
    <cellStyle name="Normal 3 4 2 7 8 2" xfId="33114" xr:uid="{00000000-0005-0000-0000-0000306B0000}"/>
    <cellStyle name="Normal 3 4 2 7 9" xfId="15627" xr:uid="{00000000-0005-0000-0000-0000316B0000}"/>
    <cellStyle name="Normal 3 4 2 7 9 2" xfId="33115" xr:uid="{00000000-0005-0000-0000-0000326B0000}"/>
    <cellStyle name="Normal 3 4 2 8" xfId="15628" xr:uid="{00000000-0005-0000-0000-0000336B0000}"/>
    <cellStyle name="Normal 3 4 2 8 10" xfId="15629" xr:uid="{00000000-0005-0000-0000-0000346B0000}"/>
    <cellStyle name="Normal 3 4 2 8 10 2" xfId="33117" xr:uid="{00000000-0005-0000-0000-0000356B0000}"/>
    <cellStyle name="Normal 3 4 2 8 11" xfId="15630" xr:uid="{00000000-0005-0000-0000-0000366B0000}"/>
    <cellStyle name="Normal 3 4 2 8 11 2" xfId="33118" xr:uid="{00000000-0005-0000-0000-0000376B0000}"/>
    <cellStyle name="Normal 3 4 2 8 12" xfId="15631" xr:uid="{00000000-0005-0000-0000-0000386B0000}"/>
    <cellStyle name="Normal 3 4 2 8 12 2" xfId="33119" xr:uid="{00000000-0005-0000-0000-0000396B0000}"/>
    <cellStyle name="Normal 3 4 2 8 13" xfId="15632" xr:uid="{00000000-0005-0000-0000-00003A6B0000}"/>
    <cellStyle name="Normal 3 4 2 8 13 2" xfId="33120" xr:uid="{00000000-0005-0000-0000-00003B6B0000}"/>
    <cellStyle name="Normal 3 4 2 8 14" xfId="15633" xr:uid="{00000000-0005-0000-0000-00003C6B0000}"/>
    <cellStyle name="Normal 3 4 2 8 14 2" xfId="33121" xr:uid="{00000000-0005-0000-0000-00003D6B0000}"/>
    <cellStyle name="Normal 3 4 2 8 15" xfId="15634" xr:uid="{00000000-0005-0000-0000-00003E6B0000}"/>
    <cellStyle name="Normal 3 4 2 8 15 2" xfId="33122" xr:uid="{00000000-0005-0000-0000-00003F6B0000}"/>
    <cellStyle name="Normal 3 4 2 8 16" xfId="33116" xr:uid="{00000000-0005-0000-0000-0000406B0000}"/>
    <cellStyle name="Normal 3 4 2 8 2" xfId="15635" xr:uid="{00000000-0005-0000-0000-0000416B0000}"/>
    <cellStyle name="Normal 3 4 2 8 2 10" xfId="15636" xr:uid="{00000000-0005-0000-0000-0000426B0000}"/>
    <cellStyle name="Normal 3 4 2 8 2 10 2" xfId="33124" xr:uid="{00000000-0005-0000-0000-0000436B0000}"/>
    <cellStyle name="Normal 3 4 2 8 2 11" xfId="15637" xr:uid="{00000000-0005-0000-0000-0000446B0000}"/>
    <cellStyle name="Normal 3 4 2 8 2 11 2" xfId="33125" xr:uid="{00000000-0005-0000-0000-0000456B0000}"/>
    <cellStyle name="Normal 3 4 2 8 2 12" xfId="15638" xr:uid="{00000000-0005-0000-0000-0000466B0000}"/>
    <cellStyle name="Normal 3 4 2 8 2 12 2" xfId="33126" xr:uid="{00000000-0005-0000-0000-0000476B0000}"/>
    <cellStyle name="Normal 3 4 2 8 2 13" xfId="15639" xr:uid="{00000000-0005-0000-0000-0000486B0000}"/>
    <cellStyle name="Normal 3 4 2 8 2 13 2" xfId="33127" xr:uid="{00000000-0005-0000-0000-0000496B0000}"/>
    <cellStyle name="Normal 3 4 2 8 2 14" xfId="15640" xr:uid="{00000000-0005-0000-0000-00004A6B0000}"/>
    <cellStyle name="Normal 3 4 2 8 2 14 2" xfId="33128" xr:uid="{00000000-0005-0000-0000-00004B6B0000}"/>
    <cellStyle name="Normal 3 4 2 8 2 15" xfId="33123" xr:uid="{00000000-0005-0000-0000-00004C6B0000}"/>
    <cellStyle name="Normal 3 4 2 8 2 2" xfId="15641" xr:uid="{00000000-0005-0000-0000-00004D6B0000}"/>
    <cellStyle name="Normal 3 4 2 8 2 2 2" xfId="33129" xr:uid="{00000000-0005-0000-0000-00004E6B0000}"/>
    <cellStyle name="Normal 3 4 2 8 2 3" xfId="15642" xr:uid="{00000000-0005-0000-0000-00004F6B0000}"/>
    <cellStyle name="Normal 3 4 2 8 2 3 2" xfId="33130" xr:uid="{00000000-0005-0000-0000-0000506B0000}"/>
    <cellStyle name="Normal 3 4 2 8 2 4" xfId="15643" xr:uid="{00000000-0005-0000-0000-0000516B0000}"/>
    <cellStyle name="Normal 3 4 2 8 2 4 2" xfId="33131" xr:uid="{00000000-0005-0000-0000-0000526B0000}"/>
    <cellStyle name="Normal 3 4 2 8 2 5" xfId="15644" xr:uid="{00000000-0005-0000-0000-0000536B0000}"/>
    <cellStyle name="Normal 3 4 2 8 2 5 2" xfId="33132" xr:uid="{00000000-0005-0000-0000-0000546B0000}"/>
    <cellStyle name="Normal 3 4 2 8 2 6" xfId="15645" xr:uid="{00000000-0005-0000-0000-0000556B0000}"/>
    <cellStyle name="Normal 3 4 2 8 2 6 2" xfId="33133" xr:uid="{00000000-0005-0000-0000-0000566B0000}"/>
    <cellStyle name="Normal 3 4 2 8 2 7" xfId="15646" xr:uid="{00000000-0005-0000-0000-0000576B0000}"/>
    <cellStyle name="Normal 3 4 2 8 2 7 2" xfId="33134" xr:uid="{00000000-0005-0000-0000-0000586B0000}"/>
    <cellStyle name="Normal 3 4 2 8 2 8" xfId="15647" xr:uid="{00000000-0005-0000-0000-0000596B0000}"/>
    <cellStyle name="Normal 3 4 2 8 2 8 2" xfId="33135" xr:uid="{00000000-0005-0000-0000-00005A6B0000}"/>
    <cellStyle name="Normal 3 4 2 8 2 9" xfId="15648" xr:uid="{00000000-0005-0000-0000-00005B6B0000}"/>
    <cellStyle name="Normal 3 4 2 8 2 9 2" xfId="33136" xr:uid="{00000000-0005-0000-0000-00005C6B0000}"/>
    <cellStyle name="Normal 3 4 2 8 3" xfId="15649" xr:uid="{00000000-0005-0000-0000-00005D6B0000}"/>
    <cellStyle name="Normal 3 4 2 8 3 2" xfId="33137" xr:uid="{00000000-0005-0000-0000-00005E6B0000}"/>
    <cellStyle name="Normal 3 4 2 8 4" xfId="15650" xr:uid="{00000000-0005-0000-0000-00005F6B0000}"/>
    <cellStyle name="Normal 3 4 2 8 4 2" xfId="33138" xr:uid="{00000000-0005-0000-0000-0000606B0000}"/>
    <cellStyle name="Normal 3 4 2 8 5" xfId="15651" xr:uid="{00000000-0005-0000-0000-0000616B0000}"/>
    <cellStyle name="Normal 3 4 2 8 5 2" xfId="33139" xr:uid="{00000000-0005-0000-0000-0000626B0000}"/>
    <cellStyle name="Normal 3 4 2 8 6" xfId="15652" xr:uid="{00000000-0005-0000-0000-0000636B0000}"/>
    <cellStyle name="Normal 3 4 2 8 6 2" xfId="33140" xr:uid="{00000000-0005-0000-0000-0000646B0000}"/>
    <cellStyle name="Normal 3 4 2 8 7" xfId="15653" xr:uid="{00000000-0005-0000-0000-0000656B0000}"/>
    <cellStyle name="Normal 3 4 2 8 7 2" xfId="33141" xr:uid="{00000000-0005-0000-0000-0000666B0000}"/>
    <cellStyle name="Normal 3 4 2 8 8" xfId="15654" xr:uid="{00000000-0005-0000-0000-0000676B0000}"/>
    <cellStyle name="Normal 3 4 2 8 8 2" xfId="33142" xr:uid="{00000000-0005-0000-0000-0000686B0000}"/>
    <cellStyle name="Normal 3 4 2 8 9" xfId="15655" xr:uid="{00000000-0005-0000-0000-0000696B0000}"/>
    <cellStyle name="Normal 3 4 2 8 9 2" xfId="33143" xr:uid="{00000000-0005-0000-0000-00006A6B0000}"/>
    <cellStyle name="Normal 3 4 2 9" xfId="15656" xr:uid="{00000000-0005-0000-0000-00006B6B0000}"/>
    <cellStyle name="Normal 3 4 2 9 10" xfId="15657" xr:uid="{00000000-0005-0000-0000-00006C6B0000}"/>
    <cellStyle name="Normal 3 4 2 9 10 2" xfId="33145" xr:uid="{00000000-0005-0000-0000-00006D6B0000}"/>
    <cellStyle name="Normal 3 4 2 9 11" xfId="15658" xr:uid="{00000000-0005-0000-0000-00006E6B0000}"/>
    <cellStyle name="Normal 3 4 2 9 11 2" xfId="33146" xr:uid="{00000000-0005-0000-0000-00006F6B0000}"/>
    <cellStyle name="Normal 3 4 2 9 12" xfId="15659" xr:uid="{00000000-0005-0000-0000-0000706B0000}"/>
    <cellStyle name="Normal 3 4 2 9 12 2" xfId="33147" xr:uid="{00000000-0005-0000-0000-0000716B0000}"/>
    <cellStyle name="Normal 3 4 2 9 13" xfId="15660" xr:uid="{00000000-0005-0000-0000-0000726B0000}"/>
    <cellStyle name="Normal 3 4 2 9 13 2" xfId="33148" xr:uid="{00000000-0005-0000-0000-0000736B0000}"/>
    <cellStyle name="Normal 3 4 2 9 14" xfId="15661" xr:uid="{00000000-0005-0000-0000-0000746B0000}"/>
    <cellStyle name="Normal 3 4 2 9 14 2" xfId="33149" xr:uid="{00000000-0005-0000-0000-0000756B0000}"/>
    <cellStyle name="Normal 3 4 2 9 15" xfId="33144" xr:uid="{00000000-0005-0000-0000-0000766B0000}"/>
    <cellStyle name="Normal 3 4 2 9 2" xfId="15662" xr:uid="{00000000-0005-0000-0000-0000776B0000}"/>
    <cellStyle name="Normal 3 4 2 9 2 2" xfId="33150" xr:uid="{00000000-0005-0000-0000-0000786B0000}"/>
    <cellStyle name="Normal 3 4 2 9 3" xfId="15663" xr:uid="{00000000-0005-0000-0000-0000796B0000}"/>
    <cellStyle name="Normal 3 4 2 9 3 2" xfId="33151" xr:uid="{00000000-0005-0000-0000-00007A6B0000}"/>
    <cellStyle name="Normal 3 4 2 9 4" xfId="15664" xr:uid="{00000000-0005-0000-0000-00007B6B0000}"/>
    <cellStyle name="Normal 3 4 2 9 4 2" xfId="33152" xr:uid="{00000000-0005-0000-0000-00007C6B0000}"/>
    <cellStyle name="Normal 3 4 2 9 5" xfId="15665" xr:uid="{00000000-0005-0000-0000-00007D6B0000}"/>
    <cellStyle name="Normal 3 4 2 9 5 2" xfId="33153" xr:uid="{00000000-0005-0000-0000-00007E6B0000}"/>
    <cellStyle name="Normal 3 4 2 9 6" xfId="15666" xr:uid="{00000000-0005-0000-0000-00007F6B0000}"/>
    <cellStyle name="Normal 3 4 2 9 6 2" xfId="33154" xr:uid="{00000000-0005-0000-0000-0000806B0000}"/>
    <cellStyle name="Normal 3 4 2 9 7" xfId="15667" xr:uid="{00000000-0005-0000-0000-0000816B0000}"/>
    <cellStyle name="Normal 3 4 2 9 7 2" xfId="33155" xr:uid="{00000000-0005-0000-0000-0000826B0000}"/>
    <cellStyle name="Normal 3 4 2 9 8" xfId="15668" xr:uid="{00000000-0005-0000-0000-0000836B0000}"/>
    <cellStyle name="Normal 3 4 2 9 8 2" xfId="33156" xr:uid="{00000000-0005-0000-0000-0000846B0000}"/>
    <cellStyle name="Normal 3 4 2 9 9" xfId="15669" xr:uid="{00000000-0005-0000-0000-0000856B0000}"/>
    <cellStyle name="Normal 3 4 2 9 9 2" xfId="33157" xr:uid="{00000000-0005-0000-0000-0000866B0000}"/>
    <cellStyle name="Normal 3 4 20" xfId="15670" xr:uid="{00000000-0005-0000-0000-0000876B0000}"/>
    <cellStyle name="Normal 3 4 20 10" xfId="15671" xr:uid="{00000000-0005-0000-0000-0000886B0000}"/>
    <cellStyle name="Normal 3 4 20 10 2" xfId="33159" xr:uid="{00000000-0005-0000-0000-0000896B0000}"/>
    <cellStyle name="Normal 3 4 20 11" xfId="15672" xr:uid="{00000000-0005-0000-0000-00008A6B0000}"/>
    <cellStyle name="Normal 3 4 20 11 2" xfId="33160" xr:uid="{00000000-0005-0000-0000-00008B6B0000}"/>
    <cellStyle name="Normal 3 4 20 12" xfId="15673" xr:uid="{00000000-0005-0000-0000-00008C6B0000}"/>
    <cellStyle name="Normal 3 4 20 12 2" xfId="33161" xr:uid="{00000000-0005-0000-0000-00008D6B0000}"/>
    <cellStyle name="Normal 3 4 20 13" xfId="15674" xr:uid="{00000000-0005-0000-0000-00008E6B0000}"/>
    <cellStyle name="Normal 3 4 20 13 2" xfId="33162" xr:uid="{00000000-0005-0000-0000-00008F6B0000}"/>
    <cellStyle name="Normal 3 4 20 14" xfId="15675" xr:uid="{00000000-0005-0000-0000-0000906B0000}"/>
    <cellStyle name="Normal 3 4 20 14 2" xfId="33163" xr:uid="{00000000-0005-0000-0000-0000916B0000}"/>
    <cellStyle name="Normal 3 4 20 15" xfId="33158" xr:uid="{00000000-0005-0000-0000-0000926B0000}"/>
    <cellStyle name="Normal 3 4 20 2" xfId="15676" xr:uid="{00000000-0005-0000-0000-0000936B0000}"/>
    <cellStyle name="Normal 3 4 20 2 2" xfId="33164" xr:uid="{00000000-0005-0000-0000-0000946B0000}"/>
    <cellStyle name="Normal 3 4 20 3" xfId="15677" xr:uid="{00000000-0005-0000-0000-0000956B0000}"/>
    <cellStyle name="Normal 3 4 20 3 2" xfId="33165" xr:uid="{00000000-0005-0000-0000-0000966B0000}"/>
    <cellStyle name="Normal 3 4 20 4" xfId="15678" xr:uid="{00000000-0005-0000-0000-0000976B0000}"/>
    <cellStyle name="Normal 3 4 20 4 2" xfId="33166" xr:uid="{00000000-0005-0000-0000-0000986B0000}"/>
    <cellStyle name="Normal 3 4 20 5" xfId="15679" xr:uid="{00000000-0005-0000-0000-0000996B0000}"/>
    <cellStyle name="Normal 3 4 20 5 2" xfId="33167" xr:uid="{00000000-0005-0000-0000-00009A6B0000}"/>
    <cellStyle name="Normal 3 4 20 6" xfId="15680" xr:uid="{00000000-0005-0000-0000-00009B6B0000}"/>
    <cellStyle name="Normal 3 4 20 6 2" xfId="33168" xr:uid="{00000000-0005-0000-0000-00009C6B0000}"/>
    <cellStyle name="Normal 3 4 20 7" xfId="15681" xr:uid="{00000000-0005-0000-0000-00009D6B0000}"/>
    <cellStyle name="Normal 3 4 20 7 2" xfId="33169" xr:uid="{00000000-0005-0000-0000-00009E6B0000}"/>
    <cellStyle name="Normal 3 4 20 8" xfId="15682" xr:uid="{00000000-0005-0000-0000-00009F6B0000}"/>
    <cellStyle name="Normal 3 4 20 8 2" xfId="33170" xr:uid="{00000000-0005-0000-0000-0000A06B0000}"/>
    <cellStyle name="Normal 3 4 20 9" xfId="15683" xr:uid="{00000000-0005-0000-0000-0000A16B0000}"/>
    <cellStyle name="Normal 3 4 20 9 2" xfId="33171" xr:uid="{00000000-0005-0000-0000-0000A26B0000}"/>
    <cellStyle name="Normal 3 4 21" xfId="15684" xr:uid="{00000000-0005-0000-0000-0000A36B0000}"/>
    <cellStyle name="Normal 3 4 21 10" xfId="15685" xr:uid="{00000000-0005-0000-0000-0000A46B0000}"/>
    <cellStyle name="Normal 3 4 21 10 2" xfId="33173" xr:uid="{00000000-0005-0000-0000-0000A56B0000}"/>
    <cellStyle name="Normal 3 4 21 11" xfId="15686" xr:uid="{00000000-0005-0000-0000-0000A66B0000}"/>
    <cellStyle name="Normal 3 4 21 11 2" xfId="33174" xr:uid="{00000000-0005-0000-0000-0000A76B0000}"/>
    <cellStyle name="Normal 3 4 21 12" xfId="15687" xr:uid="{00000000-0005-0000-0000-0000A86B0000}"/>
    <cellStyle name="Normal 3 4 21 12 2" xfId="33175" xr:uid="{00000000-0005-0000-0000-0000A96B0000}"/>
    <cellStyle name="Normal 3 4 21 13" xfId="15688" xr:uid="{00000000-0005-0000-0000-0000AA6B0000}"/>
    <cellStyle name="Normal 3 4 21 13 2" xfId="33176" xr:uid="{00000000-0005-0000-0000-0000AB6B0000}"/>
    <cellStyle name="Normal 3 4 21 14" xfId="15689" xr:uid="{00000000-0005-0000-0000-0000AC6B0000}"/>
    <cellStyle name="Normal 3 4 21 14 2" xfId="33177" xr:uid="{00000000-0005-0000-0000-0000AD6B0000}"/>
    <cellStyle name="Normal 3 4 21 15" xfId="33172" xr:uid="{00000000-0005-0000-0000-0000AE6B0000}"/>
    <cellStyle name="Normal 3 4 21 2" xfId="15690" xr:uid="{00000000-0005-0000-0000-0000AF6B0000}"/>
    <cellStyle name="Normal 3 4 21 2 2" xfId="33178" xr:uid="{00000000-0005-0000-0000-0000B06B0000}"/>
    <cellStyle name="Normal 3 4 21 3" xfId="15691" xr:uid="{00000000-0005-0000-0000-0000B16B0000}"/>
    <cellStyle name="Normal 3 4 21 3 2" xfId="33179" xr:uid="{00000000-0005-0000-0000-0000B26B0000}"/>
    <cellStyle name="Normal 3 4 21 4" xfId="15692" xr:uid="{00000000-0005-0000-0000-0000B36B0000}"/>
    <cellStyle name="Normal 3 4 21 4 2" xfId="33180" xr:uid="{00000000-0005-0000-0000-0000B46B0000}"/>
    <cellStyle name="Normal 3 4 21 5" xfId="15693" xr:uid="{00000000-0005-0000-0000-0000B56B0000}"/>
    <cellStyle name="Normal 3 4 21 5 2" xfId="33181" xr:uid="{00000000-0005-0000-0000-0000B66B0000}"/>
    <cellStyle name="Normal 3 4 21 6" xfId="15694" xr:uid="{00000000-0005-0000-0000-0000B76B0000}"/>
    <cellStyle name="Normal 3 4 21 6 2" xfId="33182" xr:uid="{00000000-0005-0000-0000-0000B86B0000}"/>
    <cellStyle name="Normal 3 4 21 7" xfId="15695" xr:uid="{00000000-0005-0000-0000-0000B96B0000}"/>
    <cellStyle name="Normal 3 4 21 7 2" xfId="33183" xr:uid="{00000000-0005-0000-0000-0000BA6B0000}"/>
    <cellStyle name="Normal 3 4 21 8" xfId="15696" xr:uid="{00000000-0005-0000-0000-0000BB6B0000}"/>
    <cellStyle name="Normal 3 4 21 8 2" xfId="33184" xr:uid="{00000000-0005-0000-0000-0000BC6B0000}"/>
    <cellStyle name="Normal 3 4 21 9" xfId="15697" xr:uid="{00000000-0005-0000-0000-0000BD6B0000}"/>
    <cellStyle name="Normal 3 4 21 9 2" xfId="33185" xr:uid="{00000000-0005-0000-0000-0000BE6B0000}"/>
    <cellStyle name="Normal 3 4 22" xfId="15698" xr:uid="{00000000-0005-0000-0000-0000BF6B0000}"/>
    <cellStyle name="Normal 3 4 23" xfId="15699" xr:uid="{00000000-0005-0000-0000-0000C06B0000}"/>
    <cellStyle name="Normal 3 4 24" xfId="15700" xr:uid="{00000000-0005-0000-0000-0000C16B0000}"/>
    <cellStyle name="Normal 3 4 24 10" xfId="15701" xr:uid="{00000000-0005-0000-0000-0000C26B0000}"/>
    <cellStyle name="Normal 3 4 24 10 2" xfId="33187" xr:uid="{00000000-0005-0000-0000-0000C36B0000}"/>
    <cellStyle name="Normal 3 4 24 11" xfId="15702" xr:uid="{00000000-0005-0000-0000-0000C46B0000}"/>
    <cellStyle name="Normal 3 4 24 11 2" xfId="33188" xr:uid="{00000000-0005-0000-0000-0000C56B0000}"/>
    <cellStyle name="Normal 3 4 24 12" xfId="15703" xr:uid="{00000000-0005-0000-0000-0000C66B0000}"/>
    <cellStyle name="Normal 3 4 24 12 2" xfId="33189" xr:uid="{00000000-0005-0000-0000-0000C76B0000}"/>
    <cellStyle name="Normal 3 4 24 13" xfId="15704" xr:uid="{00000000-0005-0000-0000-0000C86B0000}"/>
    <cellStyle name="Normal 3 4 24 13 2" xfId="33190" xr:uid="{00000000-0005-0000-0000-0000C96B0000}"/>
    <cellStyle name="Normal 3 4 24 14" xfId="15705" xr:uid="{00000000-0005-0000-0000-0000CA6B0000}"/>
    <cellStyle name="Normal 3 4 24 14 2" xfId="33191" xr:uid="{00000000-0005-0000-0000-0000CB6B0000}"/>
    <cellStyle name="Normal 3 4 24 15" xfId="33186" xr:uid="{00000000-0005-0000-0000-0000CC6B0000}"/>
    <cellStyle name="Normal 3 4 24 2" xfId="15706" xr:uid="{00000000-0005-0000-0000-0000CD6B0000}"/>
    <cellStyle name="Normal 3 4 24 2 2" xfId="33192" xr:uid="{00000000-0005-0000-0000-0000CE6B0000}"/>
    <cellStyle name="Normal 3 4 24 3" xfId="15707" xr:uid="{00000000-0005-0000-0000-0000CF6B0000}"/>
    <cellStyle name="Normal 3 4 24 3 2" xfId="33193" xr:uid="{00000000-0005-0000-0000-0000D06B0000}"/>
    <cellStyle name="Normal 3 4 24 4" xfId="15708" xr:uid="{00000000-0005-0000-0000-0000D16B0000}"/>
    <cellStyle name="Normal 3 4 24 4 2" xfId="33194" xr:uid="{00000000-0005-0000-0000-0000D26B0000}"/>
    <cellStyle name="Normal 3 4 24 5" xfId="15709" xr:uid="{00000000-0005-0000-0000-0000D36B0000}"/>
    <cellStyle name="Normal 3 4 24 5 2" xfId="33195" xr:uid="{00000000-0005-0000-0000-0000D46B0000}"/>
    <cellStyle name="Normal 3 4 24 6" xfId="15710" xr:uid="{00000000-0005-0000-0000-0000D56B0000}"/>
    <cellStyle name="Normal 3 4 24 6 2" xfId="33196" xr:uid="{00000000-0005-0000-0000-0000D66B0000}"/>
    <cellStyle name="Normal 3 4 24 7" xfId="15711" xr:uid="{00000000-0005-0000-0000-0000D76B0000}"/>
    <cellStyle name="Normal 3 4 24 7 2" xfId="33197" xr:uid="{00000000-0005-0000-0000-0000D86B0000}"/>
    <cellStyle name="Normal 3 4 24 8" xfId="15712" xr:uid="{00000000-0005-0000-0000-0000D96B0000}"/>
    <cellStyle name="Normal 3 4 24 8 2" xfId="33198" xr:uid="{00000000-0005-0000-0000-0000DA6B0000}"/>
    <cellStyle name="Normal 3 4 24 9" xfId="15713" xr:uid="{00000000-0005-0000-0000-0000DB6B0000}"/>
    <cellStyle name="Normal 3 4 24 9 2" xfId="33199" xr:uid="{00000000-0005-0000-0000-0000DC6B0000}"/>
    <cellStyle name="Normal 3 4 25" xfId="15714" xr:uid="{00000000-0005-0000-0000-0000DD6B0000}"/>
    <cellStyle name="Normal 3 4 25 10" xfId="15715" xr:uid="{00000000-0005-0000-0000-0000DE6B0000}"/>
    <cellStyle name="Normal 3 4 25 10 2" xfId="33201" xr:uid="{00000000-0005-0000-0000-0000DF6B0000}"/>
    <cellStyle name="Normal 3 4 25 11" xfId="15716" xr:uid="{00000000-0005-0000-0000-0000E06B0000}"/>
    <cellStyle name="Normal 3 4 25 11 2" xfId="33202" xr:uid="{00000000-0005-0000-0000-0000E16B0000}"/>
    <cellStyle name="Normal 3 4 25 12" xfId="15717" xr:uid="{00000000-0005-0000-0000-0000E26B0000}"/>
    <cellStyle name="Normal 3 4 25 12 2" xfId="33203" xr:uid="{00000000-0005-0000-0000-0000E36B0000}"/>
    <cellStyle name="Normal 3 4 25 13" xfId="15718" xr:uid="{00000000-0005-0000-0000-0000E46B0000}"/>
    <cellStyle name="Normal 3 4 25 13 2" xfId="33204" xr:uid="{00000000-0005-0000-0000-0000E56B0000}"/>
    <cellStyle name="Normal 3 4 25 14" xfId="15719" xr:uid="{00000000-0005-0000-0000-0000E66B0000}"/>
    <cellStyle name="Normal 3 4 25 14 2" xfId="33205" xr:uid="{00000000-0005-0000-0000-0000E76B0000}"/>
    <cellStyle name="Normal 3 4 25 15" xfId="33200" xr:uid="{00000000-0005-0000-0000-0000E86B0000}"/>
    <cellStyle name="Normal 3 4 25 2" xfId="15720" xr:uid="{00000000-0005-0000-0000-0000E96B0000}"/>
    <cellStyle name="Normal 3 4 25 2 2" xfId="33206" xr:uid="{00000000-0005-0000-0000-0000EA6B0000}"/>
    <cellStyle name="Normal 3 4 25 3" xfId="15721" xr:uid="{00000000-0005-0000-0000-0000EB6B0000}"/>
    <cellStyle name="Normal 3 4 25 3 2" xfId="33207" xr:uid="{00000000-0005-0000-0000-0000EC6B0000}"/>
    <cellStyle name="Normal 3 4 25 4" xfId="15722" xr:uid="{00000000-0005-0000-0000-0000ED6B0000}"/>
    <cellStyle name="Normal 3 4 25 4 2" xfId="33208" xr:uid="{00000000-0005-0000-0000-0000EE6B0000}"/>
    <cellStyle name="Normal 3 4 25 5" xfId="15723" xr:uid="{00000000-0005-0000-0000-0000EF6B0000}"/>
    <cellStyle name="Normal 3 4 25 5 2" xfId="33209" xr:uid="{00000000-0005-0000-0000-0000F06B0000}"/>
    <cellStyle name="Normal 3 4 25 6" xfId="15724" xr:uid="{00000000-0005-0000-0000-0000F16B0000}"/>
    <cellStyle name="Normal 3 4 25 6 2" xfId="33210" xr:uid="{00000000-0005-0000-0000-0000F26B0000}"/>
    <cellStyle name="Normal 3 4 25 7" xfId="15725" xr:uid="{00000000-0005-0000-0000-0000F36B0000}"/>
    <cellStyle name="Normal 3 4 25 7 2" xfId="33211" xr:uid="{00000000-0005-0000-0000-0000F46B0000}"/>
    <cellStyle name="Normal 3 4 25 8" xfId="15726" xr:uid="{00000000-0005-0000-0000-0000F56B0000}"/>
    <cellStyle name="Normal 3 4 25 8 2" xfId="33212" xr:uid="{00000000-0005-0000-0000-0000F66B0000}"/>
    <cellStyle name="Normal 3 4 25 9" xfId="15727" xr:uid="{00000000-0005-0000-0000-0000F76B0000}"/>
    <cellStyle name="Normal 3 4 25 9 2" xfId="33213" xr:uid="{00000000-0005-0000-0000-0000F86B0000}"/>
    <cellStyle name="Normal 3 4 3" xfId="15728" xr:uid="{00000000-0005-0000-0000-0000F96B0000}"/>
    <cellStyle name="Normal 3 4 3 10" xfId="15729" xr:uid="{00000000-0005-0000-0000-0000FA6B0000}"/>
    <cellStyle name="Normal 3 4 3 10 10" xfId="15730" xr:uid="{00000000-0005-0000-0000-0000FB6B0000}"/>
    <cellStyle name="Normal 3 4 3 10 10 2" xfId="33216" xr:uid="{00000000-0005-0000-0000-0000FC6B0000}"/>
    <cellStyle name="Normal 3 4 3 10 11" xfId="15731" xr:uid="{00000000-0005-0000-0000-0000FD6B0000}"/>
    <cellStyle name="Normal 3 4 3 10 11 2" xfId="33217" xr:uid="{00000000-0005-0000-0000-0000FE6B0000}"/>
    <cellStyle name="Normal 3 4 3 10 12" xfId="15732" xr:uid="{00000000-0005-0000-0000-0000FF6B0000}"/>
    <cellStyle name="Normal 3 4 3 10 12 2" xfId="33218" xr:uid="{00000000-0005-0000-0000-0000006C0000}"/>
    <cellStyle name="Normal 3 4 3 10 13" xfId="15733" xr:uid="{00000000-0005-0000-0000-0000016C0000}"/>
    <cellStyle name="Normal 3 4 3 10 13 2" xfId="33219" xr:uid="{00000000-0005-0000-0000-0000026C0000}"/>
    <cellStyle name="Normal 3 4 3 10 14" xfId="15734" xr:uid="{00000000-0005-0000-0000-0000036C0000}"/>
    <cellStyle name="Normal 3 4 3 10 14 2" xfId="33220" xr:uid="{00000000-0005-0000-0000-0000046C0000}"/>
    <cellStyle name="Normal 3 4 3 10 15" xfId="33215" xr:uid="{00000000-0005-0000-0000-0000056C0000}"/>
    <cellStyle name="Normal 3 4 3 10 2" xfId="15735" xr:uid="{00000000-0005-0000-0000-0000066C0000}"/>
    <cellStyle name="Normal 3 4 3 10 2 2" xfId="33221" xr:uid="{00000000-0005-0000-0000-0000076C0000}"/>
    <cellStyle name="Normal 3 4 3 10 3" xfId="15736" xr:uid="{00000000-0005-0000-0000-0000086C0000}"/>
    <cellStyle name="Normal 3 4 3 10 3 2" xfId="33222" xr:uid="{00000000-0005-0000-0000-0000096C0000}"/>
    <cellStyle name="Normal 3 4 3 10 4" xfId="15737" xr:uid="{00000000-0005-0000-0000-00000A6C0000}"/>
    <cellStyle name="Normal 3 4 3 10 4 2" xfId="33223" xr:uid="{00000000-0005-0000-0000-00000B6C0000}"/>
    <cellStyle name="Normal 3 4 3 10 5" xfId="15738" xr:uid="{00000000-0005-0000-0000-00000C6C0000}"/>
    <cellStyle name="Normal 3 4 3 10 5 2" xfId="33224" xr:uid="{00000000-0005-0000-0000-00000D6C0000}"/>
    <cellStyle name="Normal 3 4 3 10 6" xfId="15739" xr:uid="{00000000-0005-0000-0000-00000E6C0000}"/>
    <cellStyle name="Normal 3 4 3 10 6 2" xfId="33225" xr:uid="{00000000-0005-0000-0000-00000F6C0000}"/>
    <cellStyle name="Normal 3 4 3 10 7" xfId="15740" xr:uid="{00000000-0005-0000-0000-0000106C0000}"/>
    <cellStyle name="Normal 3 4 3 10 7 2" xfId="33226" xr:uid="{00000000-0005-0000-0000-0000116C0000}"/>
    <cellStyle name="Normal 3 4 3 10 8" xfId="15741" xr:uid="{00000000-0005-0000-0000-0000126C0000}"/>
    <cellStyle name="Normal 3 4 3 10 8 2" xfId="33227" xr:uid="{00000000-0005-0000-0000-0000136C0000}"/>
    <cellStyle name="Normal 3 4 3 10 9" xfId="15742" xr:uid="{00000000-0005-0000-0000-0000146C0000}"/>
    <cellStyle name="Normal 3 4 3 10 9 2" xfId="33228" xr:uid="{00000000-0005-0000-0000-0000156C0000}"/>
    <cellStyle name="Normal 3 4 3 11" xfId="15743" xr:uid="{00000000-0005-0000-0000-0000166C0000}"/>
    <cellStyle name="Normal 3 4 3 11 10" xfId="15744" xr:uid="{00000000-0005-0000-0000-0000176C0000}"/>
    <cellStyle name="Normal 3 4 3 11 10 2" xfId="33230" xr:uid="{00000000-0005-0000-0000-0000186C0000}"/>
    <cellStyle name="Normal 3 4 3 11 11" xfId="15745" xr:uid="{00000000-0005-0000-0000-0000196C0000}"/>
    <cellStyle name="Normal 3 4 3 11 11 2" xfId="33231" xr:uid="{00000000-0005-0000-0000-00001A6C0000}"/>
    <cellStyle name="Normal 3 4 3 11 12" xfId="15746" xr:uid="{00000000-0005-0000-0000-00001B6C0000}"/>
    <cellStyle name="Normal 3 4 3 11 12 2" xfId="33232" xr:uid="{00000000-0005-0000-0000-00001C6C0000}"/>
    <cellStyle name="Normal 3 4 3 11 13" xfId="15747" xr:uid="{00000000-0005-0000-0000-00001D6C0000}"/>
    <cellStyle name="Normal 3 4 3 11 13 2" xfId="33233" xr:uid="{00000000-0005-0000-0000-00001E6C0000}"/>
    <cellStyle name="Normal 3 4 3 11 14" xfId="15748" xr:uid="{00000000-0005-0000-0000-00001F6C0000}"/>
    <cellStyle name="Normal 3 4 3 11 14 2" xfId="33234" xr:uid="{00000000-0005-0000-0000-0000206C0000}"/>
    <cellStyle name="Normal 3 4 3 11 15" xfId="33229" xr:uid="{00000000-0005-0000-0000-0000216C0000}"/>
    <cellStyle name="Normal 3 4 3 11 2" xfId="15749" xr:uid="{00000000-0005-0000-0000-0000226C0000}"/>
    <cellStyle name="Normal 3 4 3 11 2 2" xfId="33235" xr:uid="{00000000-0005-0000-0000-0000236C0000}"/>
    <cellStyle name="Normal 3 4 3 11 3" xfId="15750" xr:uid="{00000000-0005-0000-0000-0000246C0000}"/>
    <cellStyle name="Normal 3 4 3 11 3 2" xfId="33236" xr:uid="{00000000-0005-0000-0000-0000256C0000}"/>
    <cellStyle name="Normal 3 4 3 11 4" xfId="15751" xr:uid="{00000000-0005-0000-0000-0000266C0000}"/>
    <cellStyle name="Normal 3 4 3 11 4 2" xfId="33237" xr:uid="{00000000-0005-0000-0000-0000276C0000}"/>
    <cellStyle name="Normal 3 4 3 11 5" xfId="15752" xr:uid="{00000000-0005-0000-0000-0000286C0000}"/>
    <cellStyle name="Normal 3 4 3 11 5 2" xfId="33238" xr:uid="{00000000-0005-0000-0000-0000296C0000}"/>
    <cellStyle name="Normal 3 4 3 11 6" xfId="15753" xr:uid="{00000000-0005-0000-0000-00002A6C0000}"/>
    <cellStyle name="Normal 3 4 3 11 6 2" xfId="33239" xr:uid="{00000000-0005-0000-0000-00002B6C0000}"/>
    <cellStyle name="Normal 3 4 3 11 7" xfId="15754" xr:uid="{00000000-0005-0000-0000-00002C6C0000}"/>
    <cellStyle name="Normal 3 4 3 11 7 2" xfId="33240" xr:uid="{00000000-0005-0000-0000-00002D6C0000}"/>
    <cellStyle name="Normal 3 4 3 11 8" xfId="15755" xr:uid="{00000000-0005-0000-0000-00002E6C0000}"/>
    <cellStyle name="Normal 3 4 3 11 8 2" xfId="33241" xr:uid="{00000000-0005-0000-0000-00002F6C0000}"/>
    <cellStyle name="Normal 3 4 3 11 9" xfId="15756" xr:uid="{00000000-0005-0000-0000-0000306C0000}"/>
    <cellStyle name="Normal 3 4 3 11 9 2" xfId="33242" xr:uid="{00000000-0005-0000-0000-0000316C0000}"/>
    <cellStyle name="Normal 3 4 3 12" xfId="15757" xr:uid="{00000000-0005-0000-0000-0000326C0000}"/>
    <cellStyle name="Normal 3 4 3 12 10" xfId="15758" xr:uid="{00000000-0005-0000-0000-0000336C0000}"/>
    <cellStyle name="Normal 3 4 3 12 10 2" xfId="33244" xr:uid="{00000000-0005-0000-0000-0000346C0000}"/>
    <cellStyle name="Normal 3 4 3 12 11" xfId="15759" xr:uid="{00000000-0005-0000-0000-0000356C0000}"/>
    <cellStyle name="Normal 3 4 3 12 11 2" xfId="33245" xr:uid="{00000000-0005-0000-0000-0000366C0000}"/>
    <cellStyle name="Normal 3 4 3 12 12" xfId="15760" xr:uid="{00000000-0005-0000-0000-0000376C0000}"/>
    <cellStyle name="Normal 3 4 3 12 12 2" xfId="33246" xr:uid="{00000000-0005-0000-0000-0000386C0000}"/>
    <cellStyle name="Normal 3 4 3 12 13" xfId="15761" xr:uid="{00000000-0005-0000-0000-0000396C0000}"/>
    <cellStyle name="Normal 3 4 3 12 13 2" xfId="33247" xr:uid="{00000000-0005-0000-0000-00003A6C0000}"/>
    <cellStyle name="Normal 3 4 3 12 14" xfId="15762" xr:uid="{00000000-0005-0000-0000-00003B6C0000}"/>
    <cellStyle name="Normal 3 4 3 12 14 2" xfId="33248" xr:uid="{00000000-0005-0000-0000-00003C6C0000}"/>
    <cellStyle name="Normal 3 4 3 12 15" xfId="33243" xr:uid="{00000000-0005-0000-0000-00003D6C0000}"/>
    <cellStyle name="Normal 3 4 3 12 2" xfId="15763" xr:uid="{00000000-0005-0000-0000-00003E6C0000}"/>
    <cellStyle name="Normal 3 4 3 12 2 2" xfId="33249" xr:uid="{00000000-0005-0000-0000-00003F6C0000}"/>
    <cellStyle name="Normal 3 4 3 12 3" xfId="15764" xr:uid="{00000000-0005-0000-0000-0000406C0000}"/>
    <cellStyle name="Normal 3 4 3 12 3 2" xfId="33250" xr:uid="{00000000-0005-0000-0000-0000416C0000}"/>
    <cellStyle name="Normal 3 4 3 12 4" xfId="15765" xr:uid="{00000000-0005-0000-0000-0000426C0000}"/>
    <cellStyle name="Normal 3 4 3 12 4 2" xfId="33251" xr:uid="{00000000-0005-0000-0000-0000436C0000}"/>
    <cellStyle name="Normal 3 4 3 12 5" xfId="15766" xr:uid="{00000000-0005-0000-0000-0000446C0000}"/>
    <cellStyle name="Normal 3 4 3 12 5 2" xfId="33252" xr:uid="{00000000-0005-0000-0000-0000456C0000}"/>
    <cellStyle name="Normal 3 4 3 12 6" xfId="15767" xr:uid="{00000000-0005-0000-0000-0000466C0000}"/>
    <cellStyle name="Normal 3 4 3 12 6 2" xfId="33253" xr:uid="{00000000-0005-0000-0000-0000476C0000}"/>
    <cellStyle name="Normal 3 4 3 12 7" xfId="15768" xr:uid="{00000000-0005-0000-0000-0000486C0000}"/>
    <cellStyle name="Normal 3 4 3 12 7 2" xfId="33254" xr:uid="{00000000-0005-0000-0000-0000496C0000}"/>
    <cellStyle name="Normal 3 4 3 12 8" xfId="15769" xr:uid="{00000000-0005-0000-0000-00004A6C0000}"/>
    <cellStyle name="Normal 3 4 3 12 8 2" xfId="33255" xr:uid="{00000000-0005-0000-0000-00004B6C0000}"/>
    <cellStyle name="Normal 3 4 3 12 9" xfId="15770" xr:uid="{00000000-0005-0000-0000-00004C6C0000}"/>
    <cellStyle name="Normal 3 4 3 12 9 2" xfId="33256" xr:uid="{00000000-0005-0000-0000-00004D6C0000}"/>
    <cellStyle name="Normal 3 4 3 13" xfId="15771" xr:uid="{00000000-0005-0000-0000-00004E6C0000}"/>
    <cellStyle name="Normal 3 4 3 13 10" xfId="15772" xr:uid="{00000000-0005-0000-0000-00004F6C0000}"/>
    <cellStyle name="Normal 3 4 3 13 10 2" xfId="33258" xr:uid="{00000000-0005-0000-0000-0000506C0000}"/>
    <cellStyle name="Normal 3 4 3 13 11" xfId="15773" xr:uid="{00000000-0005-0000-0000-0000516C0000}"/>
    <cellStyle name="Normal 3 4 3 13 11 2" xfId="33259" xr:uid="{00000000-0005-0000-0000-0000526C0000}"/>
    <cellStyle name="Normal 3 4 3 13 12" xfId="15774" xr:uid="{00000000-0005-0000-0000-0000536C0000}"/>
    <cellStyle name="Normal 3 4 3 13 12 2" xfId="33260" xr:uid="{00000000-0005-0000-0000-0000546C0000}"/>
    <cellStyle name="Normal 3 4 3 13 13" xfId="15775" xr:uid="{00000000-0005-0000-0000-0000556C0000}"/>
    <cellStyle name="Normal 3 4 3 13 13 2" xfId="33261" xr:uid="{00000000-0005-0000-0000-0000566C0000}"/>
    <cellStyle name="Normal 3 4 3 13 14" xfId="15776" xr:uid="{00000000-0005-0000-0000-0000576C0000}"/>
    <cellStyle name="Normal 3 4 3 13 14 2" xfId="33262" xr:uid="{00000000-0005-0000-0000-0000586C0000}"/>
    <cellStyle name="Normal 3 4 3 13 15" xfId="33257" xr:uid="{00000000-0005-0000-0000-0000596C0000}"/>
    <cellStyle name="Normal 3 4 3 13 2" xfId="15777" xr:uid="{00000000-0005-0000-0000-00005A6C0000}"/>
    <cellStyle name="Normal 3 4 3 13 2 2" xfId="33263" xr:uid="{00000000-0005-0000-0000-00005B6C0000}"/>
    <cellStyle name="Normal 3 4 3 13 3" xfId="15778" xr:uid="{00000000-0005-0000-0000-00005C6C0000}"/>
    <cellStyle name="Normal 3 4 3 13 3 2" xfId="33264" xr:uid="{00000000-0005-0000-0000-00005D6C0000}"/>
    <cellStyle name="Normal 3 4 3 13 4" xfId="15779" xr:uid="{00000000-0005-0000-0000-00005E6C0000}"/>
    <cellStyle name="Normal 3 4 3 13 4 2" xfId="33265" xr:uid="{00000000-0005-0000-0000-00005F6C0000}"/>
    <cellStyle name="Normal 3 4 3 13 5" xfId="15780" xr:uid="{00000000-0005-0000-0000-0000606C0000}"/>
    <cellStyle name="Normal 3 4 3 13 5 2" xfId="33266" xr:uid="{00000000-0005-0000-0000-0000616C0000}"/>
    <cellStyle name="Normal 3 4 3 13 6" xfId="15781" xr:uid="{00000000-0005-0000-0000-0000626C0000}"/>
    <cellStyle name="Normal 3 4 3 13 6 2" xfId="33267" xr:uid="{00000000-0005-0000-0000-0000636C0000}"/>
    <cellStyle name="Normal 3 4 3 13 7" xfId="15782" xr:uid="{00000000-0005-0000-0000-0000646C0000}"/>
    <cellStyle name="Normal 3 4 3 13 7 2" xfId="33268" xr:uid="{00000000-0005-0000-0000-0000656C0000}"/>
    <cellStyle name="Normal 3 4 3 13 8" xfId="15783" xr:uid="{00000000-0005-0000-0000-0000666C0000}"/>
    <cellStyle name="Normal 3 4 3 13 8 2" xfId="33269" xr:uid="{00000000-0005-0000-0000-0000676C0000}"/>
    <cellStyle name="Normal 3 4 3 13 9" xfId="15784" xr:uid="{00000000-0005-0000-0000-0000686C0000}"/>
    <cellStyle name="Normal 3 4 3 13 9 2" xfId="33270" xr:uid="{00000000-0005-0000-0000-0000696C0000}"/>
    <cellStyle name="Normal 3 4 3 14" xfId="15785" xr:uid="{00000000-0005-0000-0000-00006A6C0000}"/>
    <cellStyle name="Normal 3 4 3 14 10" xfId="15786" xr:uid="{00000000-0005-0000-0000-00006B6C0000}"/>
    <cellStyle name="Normal 3 4 3 14 10 2" xfId="33272" xr:uid="{00000000-0005-0000-0000-00006C6C0000}"/>
    <cellStyle name="Normal 3 4 3 14 11" xfId="15787" xr:uid="{00000000-0005-0000-0000-00006D6C0000}"/>
    <cellStyle name="Normal 3 4 3 14 11 2" xfId="33273" xr:uid="{00000000-0005-0000-0000-00006E6C0000}"/>
    <cellStyle name="Normal 3 4 3 14 12" xfId="15788" xr:uid="{00000000-0005-0000-0000-00006F6C0000}"/>
    <cellStyle name="Normal 3 4 3 14 12 2" xfId="33274" xr:uid="{00000000-0005-0000-0000-0000706C0000}"/>
    <cellStyle name="Normal 3 4 3 14 13" xfId="15789" xr:uid="{00000000-0005-0000-0000-0000716C0000}"/>
    <cellStyle name="Normal 3 4 3 14 13 2" xfId="33275" xr:uid="{00000000-0005-0000-0000-0000726C0000}"/>
    <cellStyle name="Normal 3 4 3 14 14" xfId="15790" xr:uid="{00000000-0005-0000-0000-0000736C0000}"/>
    <cellStyle name="Normal 3 4 3 14 14 2" xfId="33276" xr:uid="{00000000-0005-0000-0000-0000746C0000}"/>
    <cellStyle name="Normal 3 4 3 14 15" xfId="33271" xr:uid="{00000000-0005-0000-0000-0000756C0000}"/>
    <cellStyle name="Normal 3 4 3 14 2" xfId="15791" xr:uid="{00000000-0005-0000-0000-0000766C0000}"/>
    <cellStyle name="Normal 3 4 3 14 2 2" xfId="33277" xr:uid="{00000000-0005-0000-0000-0000776C0000}"/>
    <cellStyle name="Normal 3 4 3 14 3" xfId="15792" xr:uid="{00000000-0005-0000-0000-0000786C0000}"/>
    <cellStyle name="Normal 3 4 3 14 3 2" xfId="33278" xr:uid="{00000000-0005-0000-0000-0000796C0000}"/>
    <cellStyle name="Normal 3 4 3 14 4" xfId="15793" xr:uid="{00000000-0005-0000-0000-00007A6C0000}"/>
    <cellStyle name="Normal 3 4 3 14 4 2" xfId="33279" xr:uid="{00000000-0005-0000-0000-00007B6C0000}"/>
    <cellStyle name="Normal 3 4 3 14 5" xfId="15794" xr:uid="{00000000-0005-0000-0000-00007C6C0000}"/>
    <cellStyle name="Normal 3 4 3 14 5 2" xfId="33280" xr:uid="{00000000-0005-0000-0000-00007D6C0000}"/>
    <cellStyle name="Normal 3 4 3 14 6" xfId="15795" xr:uid="{00000000-0005-0000-0000-00007E6C0000}"/>
    <cellStyle name="Normal 3 4 3 14 6 2" xfId="33281" xr:uid="{00000000-0005-0000-0000-00007F6C0000}"/>
    <cellStyle name="Normal 3 4 3 14 7" xfId="15796" xr:uid="{00000000-0005-0000-0000-0000806C0000}"/>
    <cellStyle name="Normal 3 4 3 14 7 2" xfId="33282" xr:uid="{00000000-0005-0000-0000-0000816C0000}"/>
    <cellStyle name="Normal 3 4 3 14 8" xfId="15797" xr:uid="{00000000-0005-0000-0000-0000826C0000}"/>
    <cellStyle name="Normal 3 4 3 14 8 2" xfId="33283" xr:uid="{00000000-0005-0000-0000-0000836C0000}"/>
    <cellStyle name="Normal 3 4 3 14 9" xfId="15798" xr:uid="{00000000-0005-0000-0000-0000846C0000}"/>
    <cellStyle name="Normal 3 4 3 14 9 2" xfId="33284" xr:uid="{00000000-0005-0000-0000-0000856C0000}"/>
    <cellStyle name="Normal 3 4 3 15" xfId="15799" xr:uid="{00000000-0005-0000-0000-0000866C0000}"/>
    <cellStyle name="Normal 3 4 3 15 2" xfId="33285" xr:uid="{00000000-0005-0000-0000-0000876C0000}"/>
    <cellStyle name="Normal 3 4 3 16" xfId="15800" xr:uid="{00000000-0005-0000-0000-0000886C0000}"/>
    <cellStyle name="Normal 3 4 3 16 2" xfId="33286" xr:uid="{00000000-0005-0000-0000-0000896C0000}"/>
    <cellStyle name="Normal 3 4 3 17" xfId="15801" xr:uid="{00000000-0005-0000-0000-00008A6C0000}"/>
    <cellStyle name="Normal 3 4 3 17 2" xfId="33287" xr:uid="{00000000-0005-0000-0000-00008B6C0000}"/>
    <cellStyle name="Normal 3 4 3 18" xfId="15802" xr:uid="{00000000-0005-0000-0000-00008C6C0000}"/>
    <cellStyle name="Normal 3 4 3 18 2" xfId="33288" xr:uid="{00000000-0005-0000-0000-00008D6C0000}"/>
    <cellStyle name="Normal 3 4 3 19" xfId="15803" xr:uid="{00000000-0005-0000-0000-00008E6C0000}"/>
    <cellStyle name="Normal 3 4 3 19 2" xfId="33289" xr:uid="{00000000-0005-0000-0000-00008F6C0000}"/>
    <cellStyle name="Normal 3 4 3 2" xfId="15804" xr:uid="{00000000-0005-0000-0000-0000906C0000}"/>
    <cellStyle name="Normal 3 4 3 20" xfId="15805" xr:uid="{00000000-0005-0000-0000-0000916C0000}"/>
    <cellStyle name="Normal 3 4 3 20 2" xfId="33290" xr:uid="{00000000-0005-0000-0000-0000926C0000}"/>
    <cellStyle name="Normal 3 4 3 21" xfId="15806" xr:uid="{00000000-0005-0000-0000-0000936C0000}"/>
    <cellStyle name="Normal 3 4 3 21 2" xfId="33291" xr:uid="{00000000-0005-0000-0000-0000946C0000}"/>
    <cellStyle name="Normal 3 4 3 22" xfId="15807" xr:uid="{00000000-0005-0000-0000-0000956C0000}"/>
    <cellStyle name="Normal 3 4 3 22 2" xfId="33292" xr:uid="{00000000-0005-0000-0000-0000966C0000}"/>
    <cellStyle name="Normal 3 4 3 23" xfId="15808" xr:uid="{00000000-0005-0000-0000-0000976C0000}"/>
    <cellStyle name="Normal 3 4 3 23 2" xfId="33293" xr:uid="{00000000-0005-0000-0000-0000986C0000}"/>
    <cellStyle name="Normal 3 4 3 24" xfId="15809" xr:uid="{00000000-0005-0000-0000-0000996C0000}"/>
    <cellStyle name="Normal 3 4 3 24 2" xfId="33294" xr:uid="{00000000-0005-0000-0000-00009A6C0000}"/>
    <cellStyle name="Normal 3 4 3 25" xfId="15810" xr:uid="{00000000-0005-0000-0000-00009B6C0000}"/>
    <cellStyle name="Normal 3 4 3 25 2" xfId="33295" xr:uid="{00000000-0005-0000-0000-00009C6C0000}"/>
    <cellStyle name="Normal 3 4 3 26" xfId="15811" xr:uid="{00000000-0005-0000-0000-00009D6C0000}"/>
    <cellStyle name="Normal 3 4 3 26 2" xfId="33296" xr:uid="{00000000-0005-0000-0000-00009E6C0000}"/>
    <cellStyle name="Normal 3 4 3 27" xfId="15812" xr:uid="{00000000-0005-0000-0000-00009F6C0000}"/>
    <cellStyle name="Normal 3 4 3 27 2" xfId="33297" xr:uid="{00000000-0005-0000-0000-0000A06C0000}"/>
    <cellStyle name="Normal 3 4 3 28" xfId="33214" xr:uid="{00000000-0005-0000-0000-0000A16C0000}"/>
    <cellStyle name="Normal 3 4 3 3" xfId="15813" xr:uid="{00000000-0005-0000-0000-0000A26C0000}"/>
    <cellStyle name="Normal 3 4 3 4" xfId="15814" xr:uid="{00000000-0005-0000-0000-0000A36C0000}"/>
    <cellStyle name="Normal 3 4 3 5" xfId="15815" xr:uid="{00000000-0005-0000-0000-0000A46C0000}"/>
    <cellStyle name="Normal 3 4 3 6" xfId="15816" xr:uid="{00000000-0005-0000-0000-0000A56C0000}"/>
    <cellStyle name="Normal 3 4 3 6 10" xfId="15817" xr:uid="{00000000-0005-0000-0000-0000A66C0000}"/>
    <cellStyle name="Normal 3 4 3 6 10 2" xfId="33299" xr:uid="{00000000-0005-0000-0000-0000A76C0000}"/>
    <cellStyle name="Normal 3 4 3 6 11" xfId="15818" xr:uid="{00000000-0005-0000-0000-0000A86C0000}"/>
    <cellStyle name="Normal 3 4 3 6 11 2" xfId="33300" xr:uid="{00000000-0005-0000-0000-0000A96C0000}"/>
    <cellStyle name="Normal 3 4 3 6 12" xfId="15819" xr:uid="{00000000-0005-0000-0000-0000AA6C0000}"/>
    <cellStyle name="Normal 3 4 3 6 12 2" xfId="33301" xr:uid="{00000000-0005-0000-0000-0000AB6C0000}"/>
    <cellStyle name="Normal 3 4 3 6 13" xfId="15820" xr:uid="{00000000-0005-0000-0000-0000AC6C0000}"/>
    <cellStyle name="Normal 3 4 3 6 13 2" xfId="33302" xr:uid="{00000000-0005-0000-0000-0000AD6C0000}"/>
    <cellStyle name="Normal 3 4 3 6 14" xfId="15821" xr:uid="{00000000-0005-0000-0000-0000AE6C0000}"/>
    <cellStyle name="Normal 3 4 3 6 14 2" xfId="33303" xr:uid="{00000000-0005-0000-0000-0000AF6C0000}"/>
    <cellStyle name="Normal 3 4 3 6 15" xfId="15822" xr:uid="{00000000-0005-0000-0000-0000B06C0000}"/>
    <cellStyle name="Normal 3 4 3 6 15 2" xfId="33304" xr:uid="{00000000-0005-0000-0000-0000B16C0000}"/>
    <cellStyle name="Normal 3 4 3 6 16" xfId="33298" xr:uid="{00000000-0005-0000-0000-0000B26C0000}"/>
    <cellStyle name="Normal 3 4 3 6 2" xfId="15823" xr:uid="{00000000-0005-0000-0000-0000B36C0000}"/>
    <cellStyle name="Normal 3 4 3 6 2 10" xfId="15824" xr:uid="{00000000-0005-0000-0000-0000B46C0000}"/>
    <cellStyle name="Normal 3 4 3 6 2 10 2" xfId="33306" xr:uid="{00000000-0005-0000-0000-0000B56C0000}"/>
    <cellStyle name="Normal 3 4 3 6 2 11" xfId="15825" xr:uid="{00000000-0005-0000-0000-0000B66C0000}"/>
    <cellStyle name="Normal 3 4 3 6 2 11 2" xfId="33307" xr:uid="{00000000-0005-0000-0000-0000B76C0000}"/>
    <cellStyle name="Normal 3 4 3 6 2 12" xfId="15826" xr:uid="{00000000-0005-0000-0000-0000B86C0000}"/>
    <cellStyle name="Normal 3 4 3 6 2 12 2" xfId="33308" xr:uid="{00000000-0005-0000-0000-0000B96C0000}"/>
    <cellStyle name="Normal 3 4 3 6 2 13" xfId="15827" xr:uid="{00000000-0005-0000-0000-0000BA6C0000}"/>
    <cellStyle name="Normal 3 4 3 6 2 13 2" xfId="33309" xr:uid="{00000000-0005-0000-0000-0000BB6C0000}"/>
    <cellStyle name="Normal 3 4 3 6 2 14" xfId="15828" xr:uid="{00000000-0005-0000-0000-0000BC6C0000}"/>
    <cellStyle name="Normal 3 4 3 6 2 14 2" xfId="33310" xr:uid="{00000000-0005-0000-0000-0000BD6C0000}"/>
    <cellStyle name="Normal 3 4 3 6 2 15" xfId="33305" xr:uid="{00000000-0005-0000-0000-0000BE6C0000}"/>
    <cellStyle name="Normal 3 4 3 6 2 2" xfId="15829" xr:uid="{00000000-0005-0000-0000-0000BF6C0000}"/>
    <cellStyle name="Normal 3 4 3 6 2 2 2" xfId="33311" xr:uid="{00000000-0005-0000-0000-0000C06C0000}"/>
    <cellStyle name="Normal 3 4 3 6 2 3" xfId="15830" xr:uid="{00000000-0005-0000-0000-0000C16C0000}"/>
    <cellStyle name="Normal 3 4 3 6 2 3 2" xfId="33312" xr:uid="{00000000-0005-0000-0000-0000C26C0000}"/>
    <cellStyle name="Normal 3 4 3 6 2 4" xfId="15831" xr:uid="{00000000-0005-0000-0000-0000C36C0000}"/>
    <cellStyle name="Normal 3 4 3 6 2 4 2" xfId="33313" xr:uid="{00000000-0005-0000-0000-0000C46C0000}"/>
    <cellStyle name="Normal 3 4 3 6 2 5" xfId="15832" xr:uid="{00000000-0005-0000-0000-0000C56C0000}"/>
    <cellStyle name="Normal 3 4 3 6 2 5 2" xfId="33314" xr:uid="{00000000-0005-0000-0000-0000C66C0000}"/>
    <cellStyle name="Normal 3 4 3 6 2 6" xfId="15833" xr:uid="{00000000-0005-0000-0000-0000C76C0000}"/>
    <cellStyle name="Normal 3 4 3 6 2 6 2" xfId="33315" xr:uid="{00000000-0005-0000-0000-0000C86C0000}"/>
    <cellStyle name="Normal 3 4 3 6 2 7" xfId="15834" xr:uid="{00000000-0005-0000-0000-0000C96C0000}"/>
    <cellStyle name="Normal 3 4 3 6 2 7 2" xfId="33316" xr:uid="{00000000-0005-0000-0000-0000CA6C0000}"/>
    <cellStyle name="Normal 3 4 3 6 2 8" xfId="15835" xr:uid="{00000000-0005-0000-0000-0000CB6C0000}"/>
    <cellStyle name="Normal 3 4 3 6 2 8 2" xfId="33317" xr:uid="{00000000-0005-0000-0000-0000CC6C0000}"/>
    <cellStyle name="Normal 3 4 3 6 2 9" xfId="15836" xr:uid="{00000000-0005-0000-0000-0000CD6C0000}"/>
    <cellStyle name="Normal 3 4 3 6 2 9 2" xfId="33318" xr:uid="{00000000-0005-0000-0000-0000CE6C0000}"/>
    <cellStyle name="Normal 3 4 3 6 3" xfId="15837" xr:uid="{00000000-0005-0000-0000-0000CF6C0000}"/>
    <cellStyle name="Normal 3 4 3 6 3 2" xfId="33319" xr:uid="{00000000-0005-0000-0000-0000D06C0000}"/>
    <cellStyle name="Normal 3 4 3 6 4" xfId="15838" xr:uid="{00000000-0005-0000-0000-0000D16C0000}"/>
    <cellStyle name="Normal 3 4 3 6 4 2" xfId="33320" xr:uid="{00000000-0005-0000-0000-0000D26C0000}"/>
    <cellStyle name="Normal 3 4 3 6 5" xfId="15839" xr:uid="{00000000-0005-0000-0000-0000D36C0000}"/>
    <cellStyle name="Normal 3 4 3 6 5 2" xfId="33321" xr:uid="{00000000-0005-0000-0000-0000D46C0000}"/>
    <cellStyle name="Normal 3 4 3 6 6" xfId="15840" xr:uid="{00000000-0005-0000-0000-0000D56C0000}"/>
    <cellStyle name="Normal 3 4 3 6 6 2" xfId="33322" xr:uid="{00000000-0005-0000-0000-0000D66C0000}"/>
    <cellStyle name="Normal 3 4 3 6 7" xfId="15841" xr:uid="{00000000-0005-0000-0000-0000D76C0000}"/>
    <cellStyle name="Normal 3 4 3 6 7 2" xfId="33323" xr:uid="{00000000-0005-0000-0000-0000D86C0000}"/>
    <cellStyle name="Normal 3 4 3 6 8" xfId="15842" xr:uid="{00000000-0005-0000-0000-0000D96C0000}"/>
    <cellStyle name="Normal 3 4 3 6 8 2" xfId="33324" xr:uid="{00000000-0005-0000-0000-0000DA6C0000}"/>
    <cellStyle name="Normal 3 4 3 6 9" xfId="15843" xr:uid="{00000000-0005-0000-0000-0000DB6C0000}"/>
    <cellStyle name="Normal 3 4 3 6 9 2" xfId="33325" xr:uid="{00000000-0005-0000-0000-0000DC6C0000}"/>
    <cellStyle name="Normal 3 4 3 7" xfId="15844" xr:uid="{00000000-0005-0000-0000-0000DD6C0000}"/>
    <cellStyle name="Normal 3 4 3 7 10" xfId="15845" xr:uid="{00000000-0005-0000-0000-0000DE6C0000}"/>
    <cellStyle name="Normal 3 4 3 7 10 2" xfId="33327" xr:uid="{00000000-0005-0000-0000-0000DF6C0000}"/>
    <cellStyle name="Normal 3 4 3 7 11" xfId="15846" xr:uid="{00000000-0005-0000-0000-0000E06C0000}"/>
    <cellStyle name="Normal 3 4 3 7 11 2" xfId="33328" xr:uid="{00000000-0005-0000-0000-0000E16C0000}"/>
    <cellStyle name="Normal 3 4 3 7 12" xfId="15847" xr:uid="{00000000-0005-0000-0000-0000E26C0000}"/>
    <cellStyle name="Normal 3 4 3 7 12 2" xfId="33329" xr:uid="{00000000-0005-0000-0000-0000E36C0000}"/>
    <cellStyle name="Normal 3 4 3 7 13" xfId="15848" xr:uid="{00000000-0005-0000-0000-0000E46C0000}"/>
    <cellStyle name="Normal 3 4 3 7 13 2" xfId="33330" xr:uid="{00000000-0005-0000-0000-0000E56C0000}"/>
    <cellStyle name="Normal 3 4 3 7 14" xfId="15849" xr:uid="{00000000-0005-0000-0000-0000E66C0000}"/>
    <cellStyle name="Normal 3 4 3 7 14 2" xfId="33331" xr:uid="{00000000-0005-0000-0000-0000E76C0000}"/>
    <cellStyle name="Normal 3 4 3 7 15" xfId="15850" xr:uid="{00000000-0005-0000-0000-0000E86C0000}"/>
    <cellStyle name="Normal 3 4 3 7 15 2" xfId="33332" xr:uid="{00000000-0005-0000-0000-0000E96C0000}"/>
    <cellStyle name="Normal 3 4 3 7 16" xfId="33326" xr:uid="{00000000-0005-0000-0000-0000EA6C0000}"/>
    <cellStyle name="Normal 3 4 3 7 2" xfId="15851" xr:uid="{00000000-0005-0000-0000-0000EB6C0000}"/>
    <cellStyle name="Normal 3 4 3 7 2 10" xfId="15852" xr:uid="{00000000-0005-0000-0000-0000EC6C0000}"/>
    <cellStyle name="Normal 3 4 3 7 2 10 2" xfId="33334" xr:uid="{00000000-0005-0000-0000-0000ED6C0000}"/>
    <cellStyle name="Normal 3 4 3 7 2 11" xfId="15853" xr:uid="{00000000-0005-0000-0000-0000EE6C0000}"/>
    <cellStyle name="Normal 3 4 3 7 2 11 2" xfId="33335" xr:uid="{00000000-0005-0000-0000-0000EF6C0000}"/>
    <cellStyle name="Normal 3 4 3 7 2 12" xfId="15854" xr:uid="{00000000-0005-0000-0000-0000F06C0000}"/>
    <cellStyle name="Normal 3 4 3 7 2 12 2" xfId="33336" xr:uid="{00000000-0005-0000-0000-0000F16C0000}"/>
    <cellStyle name="Normal 3 4 3 7 2 13" xfId="15855" xr:uid="{00000000-0005-0000-0000-0000F26C0000}"/>
    <cellStyle name="Normal 3 4 3 7 2 13 2" xfId="33337" xr:uid="{00000000-0005-0000-0000-0000F36C0000}"/>
    <cellStyle name="Normal 3 4 3 7 2 14" xfId="15856" xr:uid="{00000000-0005-0000-0000-0000F46C0000}"/>
    <cellStyle name="Normal 3 4 3 7 2 14 2" xfId="33338" xr:uid="{00000000-0005-0000-0000-0000F56C0000}"/>
    <cellStyle name="Normal 3 4 3 7 2 15" xfId="33333" xr:uid="{00000000-0005-0000-0000-0000F66C0000}"/>
    <cellStyle name="Normal 3 4 3 7 2 2" xfId="15857" xr:uid="{00000000-0005-0000-0000-0000F76C0000}"/>
    <cellStyle name="Normal 3 4 3 7 2 2 2" xfId="33339" xr:uid="{00000000-0005-0000-0000-0000F86C0000}"/>
    <cellStyle name="Normal 3 4 3 7 2 3" xfId="15858" xr:uid="{00000000-0005-0000-0000-0000F96C0000}"/>
    <cellStyle name="Normal 3 4 3 7 2 3 2" xfId="33340" xr:uid="{00000000-0005-0000-0000-0000FA6C0000}"/>
    <cellStyle name="Normal 3 4 3 7 2 4" xfId="15859" xr:uid="{00000000-0005-0000-0000-0000FB6C0000}"/>
    <cellStyle name="Normal 3 4 3 7 2 4 2" xfId="33341" xr:uid="{00000000-0005-0000-0000-0000FC6C0000}"/>
    <cellStyle name="Normal 3 4 3 7 2 5" xfId="15860" xr:uid="{00000000-0005-0000-0000-0000FD6C0000}"/>
    <cellStyle name="Normal 3 4 3 7 2 5 2" xfId="33342" xr:uid="{00000000-0005-0000-0000-0000FE6C0000}"/>
    <cellStyle name="Normal 3 4 3 7 2 6" xfId="15861" xr:uid="{00000000-0005-0000-0000-0000FF6C0000}"/>
    <cellStyle name="Normal 3 4 3 7 2 6 2" xfId="33343" xr:uid="{00000000-0005-0000-0000-0000006D0000}"/>
    <cellStyle name="Normal 3 4 3 7 2 7" xfId="15862" xr:uid="{00000000-0005-0000-0000-0000016D0000}"/>
    <cellStyle name="Normal 3 4 3 7 2 7 2" xfId="33344" xr:uid="{00000000-0005-0000-0000-0000026D0000}"/>
    <cellStyle name="Normal 3 4 3 7 2 8" xfId="15863" xr:uid="{00000000-0005-0000-0000-0000036D0000}"/>
    <cellStyle name="Normal 3 4 3 7 2 8 2" xfId="33345" xr:uid="{00000000-0005-0000-0000-0000046D0000}"/>
    <cellStyle name="Normal 3 4 3 7 2 9" xfId="15864" xr:uid="{00000000-0005-0000-0000-0000056D0000}"/>
    <cellStyle name="Normal 3 4 3 7 2 9 2" xfId="33346" xr:uid="{00000000-0005-0000-0000-0000066D0000}"/>
    <cellStyle name="Normal 3 4 3 7 3" xfId="15865" xr:uid="{00000000-0005-0000-0000-0000076D0000}"/>
    <cellStyle name="Normal 3 4 3 7 3 2" xfId="33347" xr:uid="{00000000-0005-0000-0000-0000086D0000}"/>
    <cellStyle name="Normal 3 4 3 7 4" xfId="15866" xr:uid="{00000000-0005-0000-0000-0000096D0000}"/>
    <cellStyle name="Normal 3 4 3 7 4 2" xfId="33348" xr:uid="{00000000-0005-0000-0000-00000A6D0000}"/>
    <cellStyle name="Normal 3 4 3 7 5" xfId="15867" xr:uid="{00000000-0005-0000-0000-00000B6D0000}"/>
    <cellStyle name="Normal 3 4 3 7 5 2" xfId="33349" xr:uid="{00000000-0005-0000-0000-00000C6D0000}"/>
    <cellStyle name="Normal 3 4 3 7 6" xfId="15868" xr:uid="{00000000-0005-0000-0000-00000D6D0000}"/>
    <cellStyle name="Normal 3 4 3 7 6 2" xfId="33350" xr:uid="{00000000-0005-0000-0000-00000E6D0000}"/>
    <cellStyle name="Normal 3 4 3 7 7" xfId="15869" xr:uid="{00000000-0005-0000-0000-00000F6D0000}"/>
    <cellStyle name="Normal 3 4 3 7 7 2" xfId="33351" xr:uid="{00000000-0005-0000-0000-0000106D0000}"/>
    <cellStyle name="Normal 3 4 3 7 8" xfId="15870" xr:uid="{00000000-0005-0000-0000-0000116D0000}"/>
    <cellStyle name="Normal 3 4 3 7 8 2" xfId="33352" xr:uid="{00000000-0005-0000-0000-0000126D0000}"/>
    <cellStyle name="Normal 3 4 3 7 9" xfId="15871" xr:uid="{00000000-0005-0000-0000-0000136D0000}"/>
    <cellStyle name="Normal 3 4 3 7 9 2" xfId="33353" xr:uid="{00000000-0005-0000-0000-0000146D0000}"/>
    <cellStyle name="Normal 3 4 3 8" xfId="15872" xr:uid="{00000000-0005-0000-0000-0000156D0000}"/>
    <cellStyle name="Normal 3 4 3 8 10" xfId="15873" xr:uid="{00000000-0005-0000-0000-0000166D0000}"/>
    <cellStyle name="Normal 3 4 3 8 10 2" xfId="33355" xr:uid="{00000000-0005-0000-0000-0000176D0000}"/>
    <cellStyle name="Normal 3 4 3 8 11" xfId="15874" xr:uid="{00000000-0005-0000-0000-0000186D0000}"/>
    <cellStyle name="Normal 3 4 3 8 11 2" xfId="33356" xr:uid="{00000000-0005-0000-0000-0000196D0000}"/>
    <cellStyle name="Normal 3 4 3 8 12" xfId="15875" xr:uid="{00000000-0005-0000-0000-00001A6D0000}"/>
    <cellStyle name="Normal 3 4 3 8 12 2" xfId="33357" xr:uid="{00000000-0005-0000-0000-00001B6D0000}"/>
    <cellStyle name="Normal 3 4 3 8 13" xfId="15876" xr:uid="{00000000-0005-0000-0000-00001C6D0000}"/>
    <cellStyle name="Normal 3 4 3 8 13 2" xfId="33358" xr:uid="{00000000-0005-0000-0000-00001D6D0000}"/>
    <cellStyle name="Normal 3 4 3 8 14" xfId="15877" xr:uid="{00000000-0005-0000-0000-00001E6D0000}"/>
    <cellStyle name="Normal 3 4 3 8 14 2" xfId="33359" xr:uid="{00000000-0005-0000-0000-00001F6D0000}"/>
    <cellStyle name="Normal 3 4 3 8 15" xfId="15878" xr:uid="{00000000-0005-0000-0000-0000206D0000}"/>
    <cellStyle name="Normal 3 4 3 8 15 2" xfId="33360" xr:uid="{00000000-0005-0000-0000-0000216D0000}"/>
    <cellStyle name="Normal 3 4 3 8 16" xfId="33354" xr:uid="{00000000-0005-0000-0000-0000226D0000}"/>
    <cellStyle name="Normal 3 4 3 8 2" xfId="15879" xr:uid="{00000000-0005-0000-0000-0000236D0000}"/>
    <cellStyle name="Normal 3 4 3 8 2 10" xfId="15880" xr:uid="{00000000-0005-0000-0000-0000246D0000}"/>
    <cellStyle name="Normal 3 4 3 8 2 10 2" xfId="33362" xr:uid="{00000000-0005-0000-0000-0000256D0000}"/>
    <cellStyle name="Normal 3 4 3 8 2 11" xfId="15881" xr:uid="{00000000-0005-0000-0000-0000266D0000}"/>
    <cellStyle name="Normal 3 4 3 8 2 11 2" xfId="33363" xr:uid="{00000000-0005-0000-0000-0000276D0000}"/>
    <cellStyle name="Normal 3 4 3 8 2 12" xfId="15882" xr:uid="{00000000-0005-0000-0000-0000286D0000}"/>
    <cellStyle name="Normal 3 4 3 8 2 12 2" xfId="33364" xr:uid="{00000000-0005-0000-0000-0000296D0000}"/>
    <cellStyle name="Normal 3 4 3 8 2 13" xfId="15883" xr:uid="{00000000-0005-0000-0000-00002A6D0000}"/>
    <cellStyle name="Normal 3 4 3 8 2 13 2" xfId="33365" xr:uid="{00000000-0005-0000-0000-00002B6D0000}"/>
    <cellStyle name="Normal 3 4 3 8 2 14" xfId="15884" xr:uid="{00000000-0005-0000-0000-00002C6D0000}"/>
    <cellStyle name="Normal 3 4 3 8 2 14 2" xfId="33366" xr:uid="{00000000-0005-0000-0000-00002D6D0000}"/>
    <cellStyle name="Normal 3 4 3 8 2 15" xfId="33361" xr:uid="{00000000-0005-0000-0000-00002E6D0000}"/>
    <cellStyle name="Normal 3 4 3 8 2 2" xfId="15885" xr:uid="{00000000-0005-0000-0000-00002F6D0000}"/>
    <cellStyle name="Normal 3 4 3 8 2 2 2" xfId="33367" xr:uid="{00000000-0005-0000-0000-0000306D0000}"/>
    <cellStyle name="Normal 3 4 3 8 2 3" xfId="15886" xr:uid="{00000000-0005-0000-0000-0000316D0000}"/>
    <cellStyle name="Normal 3 4 3 8 2 3 2" xfId="33368" xr:uid="{00000000-0005-0000-0000-0000326D0000}"/>
    <cellStyle name="Normal 3 4 3 8 2 4" xfId="15887" xr:uid="{00000000-0005-0000-0000-0000336D0000}"/>
    <cellStyle name="Normal 3 4 3 8 2 4 2" xfId="33369" xr:uid="{00000000-0005-0000-0000-0000346D0000}"/>
    <cellStyle name="Normal 3 4 3 8 2 5" xfId="15888" xr:uid="{00000000-0005-0000-0000-0000356D0000}"/>
    <cellStyle name="Normal 3 4 3 8 2 5 2" xfId="33370" xr:uid="{00000000-0005-0000-0000-0000366D0000}"/>
    <cellStyle name="Normal 3 4 3 8 2 6" xfId="15889" xr:uid="{00000000-0005-0000-0000-0000376D0000}"/>
    <cellStyle name="Normal 3 4 3 8 2 6 2" xfId="33371" xr:uid="{00000000-0005-0000-0000-0000386D0000}"/>
    <cellStyle name="Normal 3 4 3 8 2 7" xfId="15890" xr:uid="{00000000-0005-0000-0000-0000396D0000}"/>
    <cellStyle name="Normal 3 4 3 8 2 7 2" xfId="33372" xr:uid="{00000000-0005-0000-0000-00003A6D0000}"/>
    <cellStyle name="Normal 3 4 3 8 2 8" xfId="15891" xr:uid="{00000000-0005-0000-0000-00003B6D0000}"/>
    <cellStyle name="Normal 3 4 3 8 2 8 2" xfId="33373" xr:uid="{00000000-0005-0000-0000-00003C6D0000}"/>
    <cellStyle name="Normal 3 4 3 8 2 9" xfId="15892" xr:uid="{00000000-0005-0000-0000-00003D6D0000}"/>
    <cellStyle name="Normal 3 4 3 8 2 9 2" xfId="33374" xr:uid="{00000000-0005-0000-0000-00003E6D0000}"/>
    <cellStyle name="Normal 3 4 3 8 3" xfId="15893" xr:uid="{00000000-0005-0000-0000-00003F6D0000}"/>
    <cellStyle name="Normal 3 4 3 8 3 2" xfId="33375" xr:uid="{00000000-0005-0000-0000-0000406D0000}"/>
    <cellStyle name="Normal 3 4 3 8 4" xfId="15894" xr:uid="{00000000-0005-0000-0000-0000416D0000}"/>
    <cellStyle name="Normal 3 4 3 8 4 2" xfId="33376" xr:uid="{00000000-0005-0000-0000-0000426D0000}"/>
    <cellStyle name="Normal 3 4 3 8 5" xfId="15895" xr:uid="{00000000-0005-0000-0000-0000436D0000}"/>
    <cellStyle name="Normal 3 4 3 8 5 2" xfId="33377" xr:uid="{00000000-0005-0000-0000-0000446D0000}"/>
    <cellStyle name="Normal 3 4 3 8 6" xfId="15896" xr:uid="{00000000-0005-0000-0000-0000456D0000}"/>
    <cellStyle name="Normal 3 4 3 8 6 2" xfId="33378" xr:uid="{00000000-0005-0000-0000-0000466D0000}"/>
    <cellStyle name="Normal 3 4 3 8 7" xfId="15897" xr:uid="{00000000-0005-0000-0000-0000476D0000}"/>
    <cellStyle name="Normal 3 4 3 8 7 2" xfId="33379" xr:uid="{00000000-0005-0000-0000-0000486D0000}"/>
    <cellStyle name="Normal 3 4 3 8 8" xfId="15898" xr:uid="{00000000-0005-0000-0000-0000496D0000}"/>
    <cellStyle name="Normal 3 4 3 8 8 2" xfId="33380" xr:uid="{00000000-0005-0000-0000-00004A6D0000}"/>
    <cellStyle name="Normal 3 4 3 8 9" xfId="15899" xr:uid="{00000000-0005-0000-0000-00004B6D0000}"/>
    <cellStyle name="Normal 3 4 3 8 9 2" xfId="33381" xr:uid="{00000000-0005-0000-0000-00004C6D0000}"/>
    <cellStyle name="Normal 3 4 3 9" xfId="15900" xr:uid="{00000000-0005-0000-0000-00004D6D0000}"/>
    <cellStyle name="Normal 3 4 3 9 10" xfId="15901" xr:uid="{00000000-0005-0000-0000-00004E6D0000}"/>
    <cellStyle name="Normal 3 4 3 9 10 2" xfId="33383" xr:uid="{00000000-0005-0000-0000-00004F6D0000}"/>
    <cellStyle name="Normal 3 4 3 9 11" xfId="15902" xr:uid="{00000000-0005-0000-0000-0000506D0000}"/>
    <cellStyle name="Normal 3 4 3 9 11 2" xfId="33384" xr:uid="{00000000-0005-0000-0000-0000516D0000}"/>
    <cellStyle name="Normal 3 4 3 9 12" xfId="15903" xr:uid="{00000000-0005-0000-0000-0000526D0000}"/>
    <cellStyle name="Normal 3 4 3 9 12 2" xfId="33385" xr:uid="{00000000-0005-0000-0000-0000536D0000}"/>
    <cellStyle name="Normal 3 4 3 9 13" xfId="15904" xr:uid="{00000000-0005-0000-0000-0000546D0000}"/>
    <cellStyle name="Normal 3 4 3 9 13 2" xfId="33386" xr:uid="{00000000-0005-0000-0000-0000556D0000}"/>
    <cellStyle name="Normal 3 4 3 9 14" xfId="15905" xr:uid="{00000000-0005-0000-0000-0000566D0000}"/>
    <cellStyle name="Normal 3 4 3 9 14 2" xfId="33387" xr:uid="{00000000-0005-0000-0000-0000576D0000}"/>
    <cellStyle name="Normal 3 4 3 9 15" xfId="33382" xr:uid="{00000000-0005-0000-0000-0000586D0000}"/>
    <cellStyle name="Normal 3 4 3 9 2" xfId="15906" xr:uid="{00000000-0005-0000-0000-0000596D0000}"/>
    <cellStyle name="Normal 3 4 3 9 2 2" xfId="33388" xr:uid="{00000000-0005-0000-0000-00005A6D0000}"/>
    <cellStyle name="Normal 3 4 3 9 3" xfId="15907" xr:uid="{00000000-0005-0000-0000-00005B6D0000}"/>
    <cellStyle name="Normal 3 4 3 9 3 2" xfId="33389" xr:uid="{00000000-0005-0000-0000-00005C6D0000}"/>
    <cellStyle name="Normal 3 4 3 9 4" xfId="15908" xr:uid="{00000000-0005-0000-0000-00005D6D0000}"/>
    <cellStyle name="Normal 3 4 3 9 4 2" xfId="33390" xr:uid="{00000000-0005-0000-0000-00005E6D0000}"/>
    <cellStyle name="Normal 3 4 3 9 5" xfId="15909" xr:uid="{00000000-0005-0000-0000-00005F6D0000}"/>
    <cellStyle name="Normal 3 4 3 9 5 2" xfId="33391" xr:uid="{00000000-0005-0000-0000-0000606D0000}"/>
    <cellStyle name="Normal 3 4 3 9 6" xfId="15910" xr:uid="{00000000-0005-0000-0000-0000616D0000}"/>
    <cellStyle name="Normal 3 4 3 9 6 2" xfId="33392" xr:uid="{00000000-0005-0000-0000-0000626D0000}"/>
    <cellStyle name="Normal 3 4 3 9 7" xfId="15911" xr:uid="{00000000-0005-0000-0000-0000636D0000}"/>
    <cellStyle name="Normal 3 4 3 9 7 2" xfId="33393" xr:uid="{00000000-0005-0000-0000-0000646D0000}"/>
    <cellStyle name="Normal 3 4 3 9 8" xfId="15912" xr:uid="{00000000-0005-0000-0000-0000656D0000}"/>
    <cellStyle name="Normal 3 4 3 9 8 2" xfId="33394" xr:uid="{00000000-0005-0000-0000-0000666D0000}"/>
    <cellStyle name="Normal 3 4 3 9 9" xfId="15913" xr:uid="{00000000-0005-0000-0000-0000676D0000}"/>
    <cellStyle name="Normal 3 4 3 9 9 2" xfId="33395" xr:uid="{00000000-0005-0000-0000-0000686D0000}"/>
    <cellStyle name="Normal 3 4 4" xfId="15914" xr:uid="{00000000-0005-0000-0000-0000696D0000}"/>
    <cellStyle name="Normal 3 4 4 10" xfId="15915" xr:uid="{00000000-0005-0000-0000-00006A6D0000}"/>
    <cellStyle name="Normal 3 4 4 10 10" xfId="15916" xr:uid="{00000000-0005-0000-0000-00006B6D0000}"/>
    <cellStyle name="Normal 3 4 4 10 10 2" xfId="33398" xr:uid="{00000000-0005-0000-0000-00006C6D0000}"/>
    <cellStyle name="Normal 3 4 4 10 11" xfId="15917" xr:uid="{00000000-0005-0000-0000-00006D6D0000}"/>
    <cellStyle name="Normal 3 4 4 10 11 2" xfId="33399" xr:uid="{00000000-0005-0000-0000-00006E6D0000}"/>
    <cellStyle name="Normal 3 4 4 10 12" xfId="15918" xr:uid="{00000000-0005-0000-0000-00006F6D0000}"/>
    <cellStyle name="Normal 3 4 4 10 12 2" xfId="33400" xr:uid="{00000000-0005-0000-0000-0000706D0000}"/>
    <cellStyle name="Normal 3 4 4 10 13" xfId="15919" xr:uid="{00000000-0005-0000-0000-0000716D0000}"/>
    <cellStyle name="Normal 3 4 4 10 13 2" xfId="33401" xr:uid="{00000000-0005-0000-0000-0000726D0000}"/>
    <cellStyle name="Normal 3 4 4 10 14" xfId="15920" xr:uid="{00000000-0005-0000-0000-0000736D0000}"/>
    <cellStyle name="Normal 3 4 4 10 14 2" xfId="33402" xr:uid="{00000000-0005-0000-0000-0000746D0000}"/>
    <cellStyle name="Normal 3 4 4 10 15" xfId="33397" xr:uid="{00000000-0005-0000-0000-0000756D0000}"/>
    <cellStyle name="Normal 3 4 4 10 2" xfId="15921" xr:uid="{00000000-0005-0000-0000-0000766D0000}"/>
    <cellStyle name="Normal 3 4 4 10 2 2" xfId="33403" xr:uid="{00000000-0005-0000-0000-0000776D0000}"/>
    <cellStyle name="Normal 3 4 4 10 3" xfId="15922" xr:uid="{00000000-0005-0000-0000-0000786D0000}"/>
    <cellStyle name="Normal 3 4 4 10 3 2" xfId="33404" xr:uid="{00000000-0005-0000-0000-0000796D0000}"/>
    <cellStyle name="Normal 3 4 4 10 4" xfId="15923" xr:uid="{00000000-0005-0000-0000-00007A6D0000}"/>
    <cellStyle name="Normal 3 4 4 10 4 2" xfId="33405" xr:uid="{00000000-0005-0000-0000-00007B6D0000}"/>
    <cellStyle name="Normal 3 4 4 10 5" xfId="15924" xr:uid="{00000000-0005-0000-0000-00007C6D0000}"/>
    <cellStyle name="Normal 3 4 4 10 5 2" xfId="33406" xr:uid="{00000000-0005-0000-0000-00007D6D0000}"/>
    <cellStyle name="Normal 3 4 4 10 6" xfId="15925" xr:uid="{00000000-0005-0000-0000-00007E6D0000}"/>
    <cellStyle name="Normal 3 4 4 10 6 2" xfId="33407" xr:uid="{00000000-0005-0000-0000-00007F6D0000}"/>
    <cellStyle name="Normal 3 4 4 10 7" xfId="15926" xr:uid="{00000000-0005-0000-0000-0000806D0000}"/>
    <cellStyle name="Normal 3 4 4 10 7 2" xfId="33408" xr:uid="{00000000-0005-0000-0000-0000816D0000}"/>
    <cellStyle name="Normal 3 4 4 10 8" xfId="15927" xr:uid="{00000000-0005-0000-0000-0000826D0000}"/>
    <cellStyle name="Normal 3 4 4 10 8 2" xfId="33409" xr:uid="{00000000-0005-0000-0000-0000836D0000}"/>
    <cellStyle name="Normal 3 4 4 10 9" xfId="15928" xr:uid="{00000000-0005-0000-0000-0000846D0000}"/>
    <cellStyle name="Normal 3 4 4 10 9 2" xfId="33410" xr:uid="{00000000-0005-0000-0000-0000856D0000}"/>
    <cellStyle name="Normal 3 4 4 11" xfId="15929" xr:uid="{00000000-0005-0000-0000-0000866D0000}"/>
    <cellStyle name="Normal 3 4 4 11 10" xfId="15930" xr:uid="{00000000-0005-0000-0000-0000876D0000}"/>
    <cellStyle name="Normal 3 4 4 11 10 2" xfId="33412" xr:uid="{00000000-0005-0000-0000-0000886D0000}"/>
    <cellStyle name="Normal 3 4 4 11 11" xfId="15931" xr:uid="{00000000-0005-0000-0000-0000896D0000}"/>
    <cellStyle name="Normal 3 4 4 11 11 2" xfId="33413" xr:uid="{00000000-0005-0000-0000-00008A6D0000}"/>
    <cellStyle name="Normal 3 4 4 11 12" xfId="15932" xr:uid="{00000000-0005-0000-0000-00008B6D0000}"/>
    <cellStyle name="Normal 3 4 4 11 12 2" xfId="33414" xr:uid="{00000000-0005-0000-0000-00008C6D0000}"/>
    <cellStyle name="Normal 3 4 4 11 13" xfId="15933" xr:uid="{00000000-0005-0000-0000-00008D6D0000}"/>
    <cellStyle name="Normal 3 4 4 11 13 2" xfId="33415" xr:uid="{00000000-0005-0000-0000-00008E6D0000}"/>
    <cellStyle name="Normal 3 4 4 11 14" xfId="15934" xr:uid="{00000000-0005-0000-0000-00008F6D0000}"/>
    <cellStyle name="Normal 3 4 4 11 14 2" xfId="33416" xr:uid="{00000000-0005-0000-0000-0000906D0000}"/>
    <cellStyle name="Normal 3 4 4 11 15" xfId="33411" xr:uid="{00000000-0005-0000-0000-0000916D0000}"/>
    <cellStyle name="Normal 3 4 4 11 2" xfId="15935" xr:uid="{00000000-0005-0000-0000-0000926D0000}"/>
    <cellStyle name="Normal 3 4 4 11 2 2" xfId="33417" xr:uid="{00000000-0005-0000-0000-0000936D0000}"/>
    <cellStyle name="Normal 3 4 4 11 3" xfId="15936" xr:uid="{00000000-0005-0000-0000-0000946D0000}"/>
    <cellStyle name="Normal 3 4 4 11 3 2" xfId="33418" xr:uid="{00000000-0005-0000-0000-0000956D0000}"/>
    <cellStyle name="Normal 3 4 4 11 4" xfId="15937" xr:uid="{00000000-0005-0000-0000-0000966D0000}"/>
    <cellStyle name="Normal 3 4 4 11 4 2" xfId="33419" xr:uid="{00000000-0005-0000-0000-0000976D0000}"/>
    <cellStyle name="Normal 3 4 4 11 5" xfId="15938" xr:uid="{00000000-0005-0000-0000-0000986D0000}"/>
    <cellStyle name="Normal 3 4 4 11 5 2" xfId="33420" xr:uid="{00000000-0005-0000-0000-0000996D0000}"/>
    <cellStyle name="Normal 3 4 4 11 6" xfId="15939" xr:uid="{00000000-0005-0000-0000-00009A6D0000}"/>
    <cellStyle name="Normal 3 4 4 11 6 2" xfId="33421" xr:uid="{00000000-0005-0000-0000-00009B6D0000}"/>
    <cellStyle name="Normal 3 4 4 11 7" xfId="15940" xr:uid="{00000000-0005-0000-0000-00009C6D0000}"/>
    <cellStyle name="Normal 3 4 4 11 7 2" xfId="33422" xr:uid="{00000000-0005-0000-0000-00009D6D0000}"/>
    <cellStyle name="Normal 3 4 4 11 8" xfId="15941" xr:uid="{00000000-0005-0000-0000-00009E6D0000}"/>
    <cellStyle name="Normal 3 4 4 11 8 2" xfId="33423" xr:uid="{00000000-0005-0000-0000-00009F6D0000}"/>
    <cellStyle name="Normal 3 4 4 11 9" xfId="15942" xr:uid="{00000000-0005-0000-0000-0000A06D0000}"/>
    <cellStyle name="Normal 3 4 4 11 9 2" xfId="33424" xr:uid="{00000000-0005-0000-0000-0000A16D0000}"/>
    <cellStyle name="Normal 3 4 4 12" xfId="15943" xr:uid="{00000000-0005-0000-0000-0000A26D0000}"/>
    <cellStyle name="Normal 3 4 4 12 10" xfId="15944" xr:uid="{00000000-0005-0000-0000-0000A36D0000}"/>
    <cellStyle name="Normal 3 4 4 12 10 2" xfId="33426" xr:uid="{00000000-0005-0000-0000-0000A46D0000}"/>
    <cellStyle name="Normal 3 4 4 12 11" xfId="15945" xr:uid="{00000000-0005-0000-0000-0000A56D0000}"/>
    <cellStyle name="Normal 3 4 4 12 11 2" xfId="33427" xr:uid="{00000000-0005-0000-0000-0000A66D0000}"/>
    <cellStyle name="Normal 3 4 4 12 12" xfId="15946" xr:uid="{00000000-0005-0000-0000-0000A76D0000}"/>
    <cellStyle name="Normal 3 4 4 12 12 2" xfId="33428" xr:uid="{00000000-0005-0000-0000-0000A86D0000}"/>
    <cellStyle name="Normal 3 4 4 12 13" xfId="15947" xr:uid="{00000000-0005-0000-0000-0000A96D0000}"/>
    <cellStyle name="Normal 3 4 4 12 13 2" xfId="33429" xr:uid="{00000000-0005-0000-0000-0000AA6D0000}"/>
    <cellStyle name="Normal 3 4 4 12 14" xfId="15948" xr:uid="{00000000-0005-0000-0000-0000AB6D0000}"/>
    <cellStyle name="Normal 3 4 4 12 14 2" xfId="33430" xr:uid="{00000000-0005-0000-0000-0000AC6D0000}"/>
    <cellStyle name="Normal 3 4 4 12 15" xfId="33425" xr:uid="{00000000-0005-0000-0000-0000AD6D0000}"/>
    <cellStyle name="Normal 3 4 4 12 2" xfId="15949" xr:uid="{00000000-0005-0000-0000-0000AE6D0000}"/>
    <cellStyle name="Normal 3 4 4 12 2 2" xfId="33431" xr:uid="{00000000-0005-0000-0000-0000AF6D0000}"/>
    <cellStyle name="Normal 3 4 4 12 3" xfId="15950" xr:uid="{00000000-0005-0000-0000-0000B06D0000}"/>
    <cellStyle name="Normal 3 4 4 12 3 2" xfId="33432" xr:uid="{00000000-0005-0000-0000-0000B16D0000}"/>
    <cellStyle name="Normal 3 4 4 12 4" xfId="15951" xr:uid="{00000000-0005-0000-0000-0000B26D0000}"/>
    <cellStyle name="Normal 3 4 4 12 4 2" xfId="33433" xr:uid="{00000000-0005-0000-0000-0000B36D0000}"/>
    <cellStyle name="Normal 3 4 4 12 5" xfId="15952" xr:uid="{00000000-0005-0000-0000-0000B46D0000}"/>
    <cellStyle name="Normal 3 4 4 12 5 2" xfId="33434" xr:uid="{00000000-0005-0000-0000-0000B56D0000}"/>
    <cellStyle name="Normal 3 4 4 12 6" xfId="15953" xr:uid="{00000000-0005-0000-0000-0000B66D0000}"/>
    <cellStyle name="Normal 3 4 4 12 6 2" xfId="33435" xr:uid="{00000000-0005-0000-0000-0000B76D0000}"/>
    <cellStyle name="Normal 3 4 4 12 7" xfId="15954" xr:uid="{00000000-0005-0000-0000-0000B86D0000}"/>
    <cellStyle name="Normal 3 4 4 12 7 2" xfId="33436" xr:uid="{00000000-0005-0000-0000-0000B96D0000}"/>
    <cellStyle name="Normal 3 4 4 12 8" xfId="15955" xr:uid="{00000000-0005-0000-0000-0000BA6D0000}"/>
    <cellStyle name="Normal 3 4 4 12 8 2" xfId="33437" xr:uid="{00000000-0005-0000-0000-0000BB6D0000}"/>
    <cellStyle name="Normal 3 4 4 12 9" xfId="15956" xr:uid="{00000000-0005-0000-0000-0000BC6D0000}"/>
    <cellStyle name="Normal 3 4 4 12 9 2" xfId="33438" xr:uid="{00000000-0005-0000-0000-0000BD6D0000}"/>
    <cellStyle name="Normal 3 4 4 13" xfId="15957" xr:uid="{00000000-0005-0000-0000-0000BE6D0000}"/>
    <cellStyle name="Normal 3 4 4 13 10" xfId="15958" xr:uid="{00000000-0005-0000-0000-0000BF6D0000}"/>
    <cellStyle name="Normal 3 4 4 13 10 2" xfId="33440" xr:uid="{00000000-0005-0000-0000-0000C06D0000}"/>
    <cellStyle name="Normal 3 4 4 13 11" xfId="15959" xr:uid="{00000000-0005-0000-0000-0000C16D0000}"/>
    <cellStyle name="Normal 3 4 4 13 11 2" xfId="33441" xr:uid="{00000000-0005-0000-0000-0000C26D0000}"/>
    <cellStyle name="Normal 3 4 4 13 12" xfId="15960" xr:uid="{00000000-0005-0000-0000-0000C36D0000}"/>
    <cellStyle name="Normal 3 4 4 13 12 2" xfId="33442" xr:uid="{00000000-0005-0000-0000-0000C46D0000}"/>
    <cellStyle name="Normal 3 4 4 13 13" xfId="15961" xr:uid="{00000000-0005-0000-0000-0000C56D0000}"/>
    <cellStyle name="Normal 3 4 4 13 13 2" xfId="33443" xr:uid="{00000000-0005-0000-0000-0000C66D0000}"/>
    <cellStyle name="Normal 3 4 4 13 14" xfId="15962" xr:uid="{00000000-0005-0000-0000-0000C76D0000}"/>
    <cellStyle name="Normal 3 4 4 13 14 2" xfId="33444" xr:uid="{00000000-0005-0000-0000-0000C86D0000}"/>
    <cellStyle name="Normal 3 4 4 13 15" xfId="33439" xr:uid="{00000000-0005-0000-0000-0000C96D0000}"/>
    <cellStyle name="Normal 3 4 4 13 2" xfId="15963" xr:uid="{00000000-0005-0000-0000-0000CA6D0000}"/>
    <cellStyle name="Normal 3 4 4 13 2 2" xfId="33445" xr:uid="{00000000-0005-0000-0000-0000CB6D0000}"/>
    <cellStyle name="Normal 3 4 4 13 3" xfId="15964" xr:uid="{00000000-0005-0000-0000-0000CC6D0000}"/>
    <cellStyle name="Normal 3 4 4 13 3 2" xfId="33446" xr:uid="{00000000-0005-0000-0000-0000CD6D0000}"/>
    <cellStyle name="Normal 3 4 4 13 4" xfId="15965" xr:uid="{00000000-0005-0000-0000-0000CE6D0000}"/>
    <cellStyle name="Normal 3 4 4 13 4 2" xfId="33447" xr:uid="{00000000-0005-0000-0000-0000CF6D0000}"/>
    <cellStyle name="Normal 3 4 4 13 5" xfId="15966" xr:uid="{00000000-0005-0000-0000-0000D06D0000}"/>
    <cellStyle name="Normal 3 4 4 13 5 2" xfId="33448" xr:uid="{00000000-0005-0000-0000-0000D16D0000}"/>
    <cellStyle name="Normal 3 4 4 13 6" xfId="15967" xr:uid="{00000000-0005-0000-0000-0000D26D0000}"/>
    <cellStyle name="Normal 3 4 4 13 6 2" xfId="33449" xr:uid="{00000000-0005-0000-0000-0000D36D0000}"/>
    <cellStyle name="Normal 3 4 4 13 7" xfId="15968" xr:uid="{00000000-0005-0000-0000-0000D46D0000}"/>
    <cellStyle name="Normal 3 4 4 13 7 2" xfId="33450" xr:uid="{00000000-0005-0000-0000-0000D56D0000}"/>
    <cellStyle name="Normal 3 4 4 13 8" xfId="15969" xr:uid="{00000000-0005-0000-0000-0000D66D0000}"/>
    <cellStyle name="Normal 3 4 4 13 8 2" xfId="33451" xr:uid="{00000000-0005-0000-0000-0000D76D0000}"/>
    <cellStyle name="Normal 3 4 4 13 9" xfId="15970" xr:uid="{00000000-0005-0000-0000-0000D86D0000}"/>
    <cellStyle name="Normal 3 4 4 13 9 2" xfId="33452" xr:uid="{00000000-0005-0000-0000-0000D96D0000}"/>
    <cellStyle name="Normal 3 4 4 14" xfId="15971" xr:uid="{00000000-0005-0000-0000-0000DA6D0000}"/>
    <cellStyle name="Normal 3 4 4 14 10" xfId="15972" xr:uid="{00000000-0005-0000-0000-0000DB6D0000}"/>
    <cellStyle name="Normal 3 4 4 14 10 2" xfId="33454" xr:uid="{00000000-0005-0000-0000-0000DC6D0000}"/>
    <cellStyle name="Normal 3 4 4 14 11" xfId="15973" xr:uid="{00000000-0005-0000-0000-0000DD6D0000}"/>
    <cellStyle name="Normal 3 4 4 14 11 2" xfId="33455" xr:uid="{00000000-0005-0000-0000-0000DE6D0000}"/>
    <cellStyle name="Normal 3 4 4 14 12" xfId="15974" xr:uid="{00000000-0005-0000-0000-0000DF6D0000}"/>
    <cellStyle name="Normal 3 4 4 14 12 2" xfId="33456" xr:uid="{00000000-0005-0000-0000-0000E06D0000}"/>
    <cellStyle name="Normal 3 4 4 14 13" xfId="15975" xr:uid="{00000000-0005-0000-0000-0000E16D0000}"/>
    <cellStyle name="Normal 3 4 4 14 13 2" xfId="33457" xr:uid="{00000000-0005-0000-0000-0000E26D0000}"/>
    <cellStyle name="Normal 3 4 4 14 14" xfId="15976" xr:uid="{00000000-0005-0000-0000-0000E36D0000}"/>
    <cellStyle name="Normal 3 4 4 14 14 2" xfId="33458" xr:uid="{00000000-0005-0000-0000-0000E46D0000}"/>
    <cellStyle name="Normal 3 4 4 14 15" xfId="33453" xr:uid="{00000000-0005-0000-0000-0000E56D0000}"/>
    <cellStyle name="Normal 3 4 4 14 2" xfId="15977" xr:uid="{00000000-0005-0000-0000-0000E66D0000}"/>
    <cellStyle name="Normal 3 4 4 14 2 2" xfId="33459" xr:uid="{00000000-0005-0000-0000-0000E76D0000}"/>
    <cellStyle name="Normal 3 4 4 14 3" xfId="15978" xr:uid="{00000000-0005-0000-0000-0000E86D0000}"/>
    <cellStyle name="Normal 3 4 4 14 3 2" xfId="33460" xr:uid="{00000000-0005-0000-0000-0000E96D0000}"/>
    <cellStyle name="Normal 3 4 4 14 4" xfId="15979" xr:uid="{00000000-0005-0000-0000-0000EA6D0000}"/>
    <cellStyle name="Normal 3 4 4 14 4 2" xfId="33461" xr:uid="{00000000-0005-0000-0000-0000EB6D0000}"/>
    <cellStyle name="Normal 3 4 4 14 5" xfId="15980" xr:uid="{00000000-0005-0000-0000-0000EC6D0000}"/>
    <cellStyle name="Normal 3 4 4 14 5 2" xfId="33462" xr:uid="{00000000-0005-0000-0000-0000ED6D0000}"/>
    <cellStyle name="Normal 3 4 4 14 6" xfId="15981" xr:uid="{00000000-0005-0000-0000-0000EE6D0000}"/>
    <cellStyle name="Normal 3 4 4 14 6 2" xfId="33463" xr:uid="{00000000-0005-0000-0000-0000EF6D0000}"/>
    <cellStyle name="Normal 3 4 4 14 7" xfId="15982" xr:uid="{00000000-0005-0000-0000-0000F06D0000}"/>
    <cellStyle name="Normal 3 4 4 14 7 2" xfId="33464" xr:uid="{00000000-0005-0000-0000-0000F16D0000}"/>
    <cellStyle name="Normal 3 4 4 14 8" xfId="15983" xr:uid="{00000000-0005-0000-0000-0000F26D0000}"/>
    <cellStyle name="Normal 3 4 4 14 8 2" xfId="33465" xr:uid="{00000000-0005-0000-0000-0000F36D0000}"/>
    <cellStyle name="Normal 3 4 4 14 9" xfId="15984" xr:uid="{00000000-0005-0000-0000-0000F46D0000}"/>
    <cellStyle name="Normal 3 4 4 14 9 2" xfId="33466" xr:uid="{00000000-0005-0000-0000-0000F56D0000}"/>
    <cellStyle name="Normal 3 4 4 15" xfId="15985" xr:uid="{00000000-0005-0000-0000-0000F66D0000}"/>
    <cellStyle name="Normal 3 4 4 15 2" xfId="33467" xr:uid="{00000000-0005-0000-0000-0000F76D0000}"/>
    <cellStyle name="Normal 3 4 4 16" xfId="15986" xr:uid="{00000000-0005-0000-0000-0000F86D0000}"/>
    <cellStyle name="Normal 3 4 4 16 2" xfId="33468" xr:uid="{00000000-0005-0000-0000-0000F96D0000}"/>
    <cellStyle name="Normal 3 4 4 17" xfId="15987" xr:uid="{00000000-0005-0000-0000-0000FA6D0000}"/>
    <cellStyle name="Normal 3 4 4 17 2" xfId="33469" xr:uid="{00000000-0005-0000-0000-0000FB6D0000}"/>
    <cellStyle name="Normal 3 4 4 18" xfId="15988" xr:uid="{00000000-0005-0000-0000-0000FC6D0000}"/>
    <cellStyle name="Normal 3 4 4 18 2" xfId="33470" xr:uid="{00000000-0005-0000-0000-0000FD6D0000}"/>
    <cellStyle name="Normal 3 4 4 19" xfId="15989" xr:uid="{00000000-0005-0000-0000-0000FE6D0000}"/>
    <cellStyle name="Normal 3 4 4 19 2" xfId="33471" xr:uid="{00000000-0005-0000-0000-0000FF6D0000}"/>
    <cellStyle name="Normal 3 4 4 2" xfId="15990" xr:uid="{00000000-0005-0000-0000-0000006E0000}"/>
    <cellStyle name="Normal 3 4 4 20" xfId="15991" xr:uid="{00000000-0005-0000-0000-0000016E0000}"/>
    <cellStyle name="Normal 3 4 4 20 2" xfId="33472" xr:uid="{00000000-0005-0000-0000-0000026E0000}"/>
    <cellStyle name="Normal 3 4 4 21" xfId="15992" xr:uid="{00000000-0005-0000-0000-0000036E0000}"/>
    <cellStyle name="Normal 3 4 4 21 2" xfId="33473" xr:uid="{00000000-0005-0000-0000-0000046E0000}"/>
    <cellStyle name="Normal 3 4 4 22" xfId="15993" xr:uid="{00000000-0005-0000-0000-0000056E0000}"/>
    <cellStyle name="Normal 3 4 4 22 2" xfId="33474" xr:uid="{00000000-0005-0000-0000-0000066E0000}"/>
    <cellStyle name="Normal 3 4 4 23" xfId="15994" xr:uid="{00000000-0005-0000-0000-0000076E0000}"/>
    <cellStyle name="Normal 3 4 4 23 2" xfId="33475" xr:uid="{00000000-0005-0000-0000-0000086E0000}"/>
    <cellStyle name="Normal 3 4 4 24" xfId="15995" xr:uid="{00000000-0005-0000-0000-0000096E0000}"/>
    <cellStyle name="Normal 3 4 4 24 2" xfId="33476" xr:uid="{00000000-0005-0000-0000-00000A6E0000}"/>
    <cellStyle name="Normal 3 4 4 25" xfId="15996" xr:uid="{00000000-0005-0000-0000-00000B6E0000}"/>
    <cellStyle name="Normal 3 4 4 25 2" xfId="33477" xr:uid="{00000000-0005-0000-0000-00000C6E0000}"/>
    <cellStyle name="Normal 3 4 4 26" xfId="15997" xr:uid="{00000000-0005-0000-0000-00000D6E0000}"/>
    <cellStyle name="Normal 3 4 4 26 2" xfId="33478" xr:uid="{00000000-0005-0000-0000-00000E6E0000}"/>
    <cellStyle name="Normal 3 4 4 27" xfId="15998" xr:uid="{00000000-0005-0000-0000-00000F6E0000}"/>
    <cellStyle name="Normal 3 4 4 27 2" xfId="33479" xr:uid="{00000000-0005-0000-0000-0000106E0000}"/>
    <cellStyle name="Normal 3 4 4 28" xfId="33396" xr:uid="{00000000-0005-0000-0000-0000116E0000}"/>
    <cellStyle name="Normal 3 4 4 3" xfId="15999" xr:uid="{00000000-0005-0000-0000-0000126E0000}"/>
    <cellStyle name="Normal 3 4 4 4" xfId="16000" xr:uid="{00000000-0005-0000-0000-0000136E0000}"/>
    <cellStyle name="Normal 3 4 4 5" xfId="16001" xr:uid="{00000000-0005-0000-0000-0000146E0000}"/>
    <cellStyle name="Normal 3 4 4 6" xfId="16002" xr:uid="{00000000-0005-0000-0000-0000156E0000}"/>
    <cellStyle name="Normal 3 4 4 6 10" xfId="16003" xr:uid="{00000000-0005-0000-0000-0000166E0000}"/>
    <cellStyle name="Normal 3 4 4 6 10 2" xfId="33481" xr:uid="{00000000-0005-0000-0000-0000176E0000}"/>
    <cellStyle name="Normal 3 4 4 6 11" xfId="16004" xr:uid="{00000000-0005-0000-0000-0000186E0000}"/>
    <cellStyle name="Normal 3 4 4 6 11 2" xfId="33482" xr:uid="{00000000-0005-0000-0000-0000196E0000}"/>
    <cellStyle name="Normal 3 4 4 6 12" xfId="16005" xr:uid="{00000000-0005-0000-0000-00001A6E0000}"/>
    <cellStyle name="Normal 3 4 4 6 12 2" xfId="33483" xr:uid="{00000000-0005-0000-0000-00001B6E0000}"/>
    <cellStyle name="Normal 3 4 4 6 13" xfId="16006" xr:uid="{00000000-0005-0000-0000-00001C6E0000}"/>
    <cellStyle name="Normal 3 4 4 6 13 2" xfId="33484" xr:uid="{00000000-0005-0000-0000-00001D6E0000}"/>
    <cellStyle name="Normal 3 4 4 6 14" xfId="16007" xr:uid="{00000000-0005-0000-0000-00001E6E0000}"/>
    <cellStyle name="Normal 3 4 4 6 14 2" xfId="33485" xr:uid="{00000000-0005-0000-0000-00001F6E0000}"/>
    <cellStyle name="Normal 3 4 4 6 15" xfId="16008" xr:uid="{00000000-0005-0000-0000-0000206E0000}"/>
    <cellStyle name="Normal 3 4 4 6 15 2" xfId="33486" xr:uid="{00000000-0005-0000-0000-0000216E0000}"/>
    <cellStyle name="Normal 3 4 4 6 16" xfId="33480" xr:uid="{00000000-0005-0000-0000-0000226E0000}"/>
    <cellStyle name="Normal 3 4 4 6 2" xfId="16009" xr:uid="{00000000-0005-0000-0000-0000236E0000}"/>
    <cellStyle name="Normal 3 4 4 6 2 10" xfId="16010" xr:uid="{00000000-0005-0000-0000-0000246E0000}"/>
    <cellStyle name="Normal 3 4 4 6 2 10 2" xfId="33488" xr:uid="{00000000-0005-0000-0000-0000256E0000}"/>
    <cellStyle name="Normal 3 4 4 6 2 11" xfId="16011" xr:uid="{00000000-0005-0000-0000-0000266E0000}"/>
    <cellStyle name="Normal 3 4 4 6 2 11 2" xfId="33489" xr:uid="{00000000-0005-0000-0000-0000276E0000}"/>
    <cellStyle name="Normal 3 4 4 6 2 12" xfId="16012" xr:uid="{00000000-0005-0000-0000-0000286E0000}"/>
    <cellStyle name="Normal 3 4 4 6 2 12 2" xfId="33490" xr:uid="{00000000-0005-0000-0000-0000296E0000}"/>
    <cellStyle name="Normal 3 4 4 6 2 13" xfId="16013" xr:uid="{00000000-0005-0000-0000-00002A6E0000}"/>
    <cellStyle name="Normal 3 4 4 6 2 13 2" xfId="33491" xr:uid="{00000000-0005-0000-0000-00002B6E0000}"/>
    <cellStyle name="Normal 3 4 4 6 2 14" xfId="16014" xr:uid="{00000000-0005-0000-0000-00002C6E0000}"/>
    <cellStyle name="Normal 3 4 4 6 2 14 2" xfId="33492" xr:uid="{00000000-0005-0000-0000-00002D6E0000}"/>
    <cellStyle name="Normal 3 4 4 6 2 15" xfId="33487" xr:uid="{00000000-0005-0000-0000-00002E6E0000}"/>
    <cellStyle name="Normal 3 4 4 6 2 2" xfId="16015" xr:uid="{00000000-0005-0000-0000-00002F6E0000}"/>
    <cellStyle name="Normal 3 4 4 6 2 2 2" xfId="33493" xr:uid="{00000000-0005-0000-0000-0000306E0000}"/>
    <cellStyle name="Normal 3 4 4 6 2 3" xfId="16016" xr:uid="{00000000-0005-0000-0000-0000316E0000}"/>
    <cellStyle name="Normal 3 4 4 6 2 3 2" xfId="33494" xr:uid="{00000000-0005-0000-0000-0000326E0000}"/>
    <cellStyle name="Normal 3 4 4 6 2 4" xfId="16017" xr:uid="{00000000-0005-0000-0000-0000336E0000}"/>
    <cellStyle name="Normal 3 4 4 6 2 4 2" xfId="33495" xr:uid="{00000000-0005-0000-0000-0000346E0000}"/>
    <cellStyle name="Normal 3 4 4 6 2 5" xfId="16018" xr:uid="{00000000-0005-0000-0000-0000356E0000}"/>
    <cellStyle name="Normal 3 4 4 6 2 5 2" xfId="33496" xr:uid="{00000000-0005-0000-0000-0000366E0000}"/>
    <cellStyle name="Normal 3 4 4 6 2 6" xfId="16019" xr:uid="{00000000-0005-0000-0000-0000376E0000}"/>
    <cellStyle name="Normal 3 4 4 6 2 6 2" xfId="33497" xr:uid="{00000000-0005-0000-0000-0000386E0000}"/>
    <cellStyle name="Normal 3 4 4 6 2 7" xfId="16020" xr:uid="{00000000-0005-0000-0000-0000396E0000}"/>
    <cellStyle name="Normal 3 4 4 6 2 7 2" xfId="33498" xr:uid="{00000000-0005-0000-0000-00003A6E0000}"/>
    <cellStyle name="Normal 3 4 4 6 2 8" xfId="16021" xr:uid="{00000000-0005-0000-0000-00003B6E0000}"/>
    <cellStyle name="Normal 3 4 4 6 2 8 2" xfId="33499" xr:uid="{00000000-0005-0000-0000-00003C6E0000}"/>
    <cellStyle name="Normal 3 4 4 6 2 9" xfId="16022" xr:uid="{00000000-0005-0000-0000-00003D6E0000}"/>
    <cellStyle name="Normal 3 4 4 6 2 9 2" xfId="33500" xr:uid="{00000000-0005-0000-0000-00003E6E0000}"/>
    <cellStyle name="Normal 3 4 4 6 3" xfId="16023" xr:uid="{00000000-0005-0000-0000-00003F6E0000}"/>
    <cellStyle name="Normal 3 4 4 6 3 2" xfId="33501" xr:uid="{00000000-0005-0000-0000-0000406E0000}"/>
    <cellStyle name="Normal 3 4 4 6 4" xfId="16024" xr:uid="{00000000-0005-0000-0000-0000416E0000}"/>
    <cellStyle name="Normal 3 4 4 6 4 2" xfId="33502" xr:uid="{00000000-0005-0000-0000-0000426E0000}"/>
    <cellStyle name="Normal 3 4 4 6 5" xfId="16025" xr:uid="{00000000-0005-0000-0000-0000436E0000}"/>
    <cellStyle name="Normal 3 4 4 6 5 2" xfId="33503" xr:uid="{00000000-0005-0000-0000-0000446E0000}"/>
    <cellStyle name="Normal 3 4 4 6 6" xfId="16026" xr:uid="{00000000-0005-0000-0000-0000456E0000}"/>
    <cellStyle name="Normal 3 4 4 6 6 2" xfId="33504" xr:uid="{00000000-0005-0000-0000-0000466E0000}"/>
    <cellStyle name="Normal 3 4 4 6 7" xfId="16027" xr:uid="{00000000-0005-0000-0000-0000476E0000}"/>
    <cellStyle name="Normal 3 4 4 6 7 2" xfId="33505" xr:uid="{00000000-0005-0000-0000-0000486E0000}"/>
    <cellStyle name="Normal 3 4 4 6 8" xfId="16028" xr:uid="{00000000-0005-0000-0000-0000496E0000}"/>
    <cellStyle name="Normal 3 4 4 6 8 2" xfId="33506" xr:uid="{00000000-0005-0000-0000-00004A6E0000}"/>
    <cellStyle name="Normal 3 4 4 6 9" xfId="16029" xr:uid="{00000000-0005-0000-0000-00004B6E0000}"/>
    <cellStyle name="Normal 3 4 4 6 9 2" xfId="33507" xr:uid="{00000000-0005-0000-0000-00004C6E0000}"/>
    <cellStyle name="Normal 3 4 4 7" xfId="16030" xr:uid="{00000000-0005-0000-0000-00004D6E0000}"/>
    <cellStyle name="Normal 3 4 4 7 10" xfId="16031" xr:uid="{00000000-0005-0000-0000-00004E6E0000}"/>
    <cellStyle name="Normal 3 4 4 7 10 2" xfId="33509" xr:uid="{00000000-0005-0000-0000-00004F6E0000}"/>
    <cellStyle name="Normal 3 4 4 7 11" xfId="16032" xr:uid="{00000000-0005-0000-0000-0000506E0000}"/>
    <cellStyle name="Normal 3 4 4 7 11 2" xfId="33510" xr:uid="{00000000-0005-0000-0000-0000516E0000}"/>
    <cellStyle name="Normal 3 4 4 7 12" xfId="16033" xr:uid="{00000000-0005-0000-0000-0000526E0000}"/>
    <cellStyle name="Normal 3 4 4 7 12 2" xfId="33511" xr:uid="{00000000-0005-0000-0000-0000536E0000}"/>
    <cellStyle name="Normal 3 4 4 7 13" xfId="16034" xr:uid="{00000000-0005-0000-0000-0000546E0000}"/>
    <cellStyle name="Normal 3 4 4 7 13 2" xfId="33512" xr:uid="{00000000-0005-0000-0000-0000556E0000}"/>
    <cellStyle name="Normal 3 4 4 7 14" xfId="16035" xr:uid="{00000000-0005-0000-0000-0000566E0000}"/>
    <cellStyle name="Normal 3 4 4 7 14 2" xfId="33513" xr:uid="{00000000-0005-0000-0000-0000576E0000}"/>
    <cellStyle name="Normal 3 4 4 7 15" xfId="16036" xr:uid="{00000000-0005-0000-0000-0000586E0000}"/>
    <cellStyle name="Normal 3 4 4 7 15 2" xfId="33514" xr:uid="{00000000-0005-0000-0000-0000596E0000}"/>
    <cellStyle name="Normal 3 4 4 7 16" xfId="33508" xr:uid="{00000000-0005-0000-0000-00005A6E0000}"/>
    <cellStyle name="Normal 3 4 4 7 2" xfId="16037" xr:uid="{00000000-0005-0000-0000-00005B6E0000}"/>
    <cellStyle name="Normal 3 4 4 7 2 10" xfId="16038" xr:uid="{00000000-0005-0000-0000-00005C6E0000}"/>
    <cellStyle name="Normal 3 4 4 7 2 10 2" xfId="33516" xr:uid="{00000000-0005-0000-0000-00005D6E0000}"/>
    <cellStyle name="Normal 3 4 4 7 2 11" xfId="16039" xr:uid="{00000000-0005-0000-0000-00005E6E0000}"/>
    <cellStyle name="Normal 3 4 4 7 2 11 2" xfId="33517" xr:uid="{00000000-0005-0000-0000-00005F6E0000}"/>
    <cellStyle name="Normal 3 4 4 7 2 12" xfId="16040" xr:uid="{00000000-0005-0000-0000-0000606E0000}"/>
    <cellStyle name="Normal 3 4 4 7 2 12 2" xfId="33518" xr:uid="{00000000-0005-0000-0000-0000616E0000}"/>
    <cellStyle name="Normal 3 4 4 7 2 13" xfId="16041" xr:uid="{00000000-0005-0000-0000-0000626E0000}"/>
    <cellStyle name="Normal 3 4 4 7 2 13 2" xfId="33519" xr:uid="{00000000-0005-0000-0000-0000636E0000}"/>
    <cellStyle name="Normal 3 4 4 7 2 14" xfId="16042" xr:uid="{00000000-0005-0000-0000-0000646E0000}"/>
    <cellStyle name="Normal 3 4 4 7 2 14 2" xfId="33520" xr:uid="{00000000-0005-0000-0000-0000656E0000}"/>
    <cellStyle name="Normal 3 4 4 7 2 15" xfId="33515" xr:uid="{00000000-0005-0000-0000-0000666E0000}"/>
    <cellStyle name="Normal 3 4 4 7 2 2" xfId="16043" xr:uid="{00000000-0005-0000-0000-0000676E0000}"/>
    <cellStyle name="Normal 3 4 4 7 2 2 2" xfId="33521" xr:uid="{00000000-0005-0000-0000-0000686E0000}"/>
    <cellStyle name="Normal 3 4 4 7 2 3" xfId="16044" xr:uid="{00000000-0005-0000-0000-0000696E0000}"/>
    <cellStyle name="Normal 3 4 4 7 2 3 2" xfId="33522" xr:uid="{00000000-0005-0000-0000-00006A6E0000}"/>
    <cellStyle name="Normal 3 4 4 7 2 4" xfId="16045" xr:uid="{00000000-0005-0000-0000-00006B6E0000}"/>
    <cellStyle name="Normal 3 4 4 7 2 4 2" xfId="33523" xr:uid="{00000000-0005-0000-0000-00006C6E0000}"/>
    <cellStyle name="Normal 3 4 4 7 2 5" xfId="16046" xr:uid="{00000000-0005-0000-0000-00006D6E0000}"/>
    <cellStyle name="Normal 3 4 4 7 2 5 2" xfId="33524" xr:uid="{00000000-0005-0000-0000-00006E6E0000}"/>
    <cellStyle name="Normal 3 4 4 7 2 6" xfId="16047" xr:uid="{00000000-0005-0000-0000-00006F6E0000}"/>
    <cellStyle name="Normal 3 4 4 7 2 6 2" xfId="33525" xr:uid="{00000000-0005-0000-0000-0000706E0000}"/>
    <cellStyle name="Normal 3 4 4 7 2 7" xfId="16048" xr:uid="{00000000-0005-0000-0000-0000716E0000}"/>
    <cellStyle name="Normal 3 4 4 7 2 7 2" xfId="33526" xr:uid="{00000000-0005-0000-0000-0000726E0000}"/>
    <cellStyle name="Normal 3 4 4 7 2 8" xfId="16049" xr:uid="{00000000-0005-0000-0000-0000736E0000}"/>
    <cellStyle name="Normal 3 4 4 7 2 8 2" xfId="33527" xr:uid="{00000000-0005-0000-0000-0000746E0000}"/>
    <cellStyle name="Normal 3 4 4 7 2 9" xfId="16050" xr:uid="{00000000-0005-0000-0000-0000756E0000}"/>
    <cellStyle name="Normal 3 4 4 7 2 9 2" xfId="33528" xr:uid="{00000000-0005-0000-0000-0000766E0000}"/>
    <cellStyle name="Normal 3 4 4 7 3" xfId="16051" xr:uid="{00000000-0005-0000-0000-0000776E0000}"/>
    <cellStyle name="Normal 3 4 4 7 3 2" xfId="33529" xr:uid="{00000000-0005-0000-0000-0000786E0000}"/>
    <cellStyle name="Normal 3 4 4 7 4" xfId="16052" xr:uid="{00000000-0005-0000-0000-0000796E0000}"/>
    <cellStyle name="Normal 3 4 4 7 4 2" xfId="33530" xr:uid="{00000000-0005-0000-0000-00007A6E0000}"/>
    <cellStyle name="Normal 3 4 4 7 5" xfId="16053" xr:uid="{00000000-0005-0000-0000-00007B6E0000}"/>
    <cellStyle name="Normal 3 4 4 7 5 2" xfId="33531" xr:uid="{00000000-0005-0000-0000-00007C6E0000}"/>
    <cellStyle name="Normal 3 4 4 7 6" xfId="16054" xr:uid="{00000000-0005-0000-0000-00007D6E0000}"/>
    <cellStyle name="Normal 3 4 4 7 6 2" xfId="33532" xr:uid="{00000000-0005-0000-0000-00007E6E0000}"/>
    <cellStyle name="Normal 3 4 4 7 7" xfId="16055" xr:uid="{00000000-0005-0000-0000-00007F6E0000}"/>
    <cellStyle name="Normal 3 4 4 7 7 2" xfId="33533" xr:uid="{00000000-0005-0000-0000-0000806E0000}"/>
    <cellStyle name="Normal 3 4 4 7 8" xfId="16056" xr:uid="{00000000-0005-0000-0000-0000816E0000}"/>
    <cellStyle name="Normal 3 4 4 7 8 2" xfId="33534" xr:uid="{00000000-0005-0000-0000-0000826E0000}"/>
    <cellStyle name="Normal 3 4 4 7 9" xfId="16057" xr:uid="{00000000-0005-0000-0000-0000836E0000}"/>
    <cellStyle name="Normal 3 4 4 7 9 2" xfId="33535" xr:uid="{00000000-0005-0000-0000-0000846E0000}"/>
    <cellStyle name="Normal 3 4 4 8" xfId="16058" xr:uid="{00000000-0005-0000-0000-0000856E0000}"/>
    <cellStyle name="Normal 3 4 4 8 10" xfId="16059" xr:uid="{00000000-0005-0000-0000-0000866E0000}"/>
    <cellStyle name="Normal 3 4 4 8 10 2" xfId="33537" xr:uid="{00000000-0005-0000-0000-0000876E0000}"/>
    <cellStyle name="Normal 3 4 4 8 11" xfId="16060" xr:uid="{00000000-0005-0000-0000-0000886E0000}"/>
    <cellStyle name="Normal 3 4 4 8 11 2" xfId="33538" xr:uid="{00000000-0005-0000-0000-0000896E0000}"/>
    <cellStyle name="Normal 3 4 4 8 12" xfId="16061" xr:uid="{00000000-0005-0000-0000-00008A6E0000}"/>
    <cellStyle name="Normal 3 4 4 8 12 2" xfId="33539" xr:uid="{00000000-0005-0000-0000-00008B6E0000}"/>
    <cellStyle name="Normal 3 4 4 8 13" xfId="16062" xr:uid="{00000000-0005-0000-0000-00008C6E0000}"/>
    <cellStyle name="Normal 3 4 4 8 13 2" xfId="33540" xr:uid="{00000000-0005-0000-0000-00008D6E0000}"/>
    <cellStyle name="Normal 3 4 4 8 14" xfId="16063" xr:uid="{00000000-0005-0000-0000-00008E6E0000}"/>
    <cellStyle name="Normal 3 4 4 8 14 2" xfId="33541" xr:uid="{00000000-0005-0000-0000-00008F6E0000}"/>
    <cellStyle name="Normal 3 4 4 8 15" xfId="16064" xr:uid="{00000000-0005-0000-0000-0000906E0000}"/>
    <cellStyle name="Normal 3 4 4 8 15 2" xfId="33542" xr:uid="{00000000-0005-0000-0000-0000916E0000}"/>
    <cellStyle name="Normal 3 4 4 8 16" xfId="33536" xr:uid="{00000000-0005-0000-0000-0000926E0000}"/>
    <cellStyle name="Normal 3 4 4 8 2" xfId="16065" xr:uid="{00000000-0005-0000-0000-0000936E0000}"/>
    <cellStyle name="Normal 3 4 4 8 2 10" xfId="16066" xr:uid="{00000000-0005-0000-0000-0000946E0000}"/>
    <cellStyle name="Normal 3 4 4 8 2 10 2" xfId="33544" xr:uid="{00000000-0005-0000-0000-0000956E0000}"/>
    <cellStyle name="Normal 3 4 4 8 2 11" xfId="16067" xr:uid="{00000000-0005-0000-0000-0000966E0000}"/>
    <cellStyle name="Normal 3 4 4 8 2 11 2" xfId="33545" xr:uid="{00000000-0005-0000-0000-0000976E0000}"/>
    <cellStyle name="Normal 3 4 4 8 2 12" xfId="16068" xr:uid="{00000000-0005-0000-0000-0000986E0000}"/>
    <cellStyle name="Normal 3 4 4 8 2 12 2" xfId="33546" xr:uid="{00000000-0005-0000-0000-0000996E0000}"/>
    <cellStyle name="Normal 3 4 4 8 2 13" xfId="16069" xr:uid="{00000000-0005-0000-0000-00009A6E0000}"/>
    <cellStyle name="Normal 3 4 4 8 2 13 2" xfId="33547" xr:uid="{00000000-0005-0000-0000-00009B6E0000}"/>
    <cellStyle name="Normal 3 4 4 8 2 14" xfId="16070" xr:uid="{00000000-0005-0000-0000-00009C6E0000}"/>
    <cellStyle name="Normal 3 4 4 8 2 14 2" xfId="33548" xr:uid="{00000000-0005-0000-0000-00009D6E0000}"/>
    <cellStyle name="Normal 3 4 4 8 2 15" xfId="33543" xr:uid="{00000000-0005-0000-0000-00009E6E0000}"/>
    <cellStyle name="Normal 3 4 4 8 2 2" xfId="16071" xr:uid="{00000000-0005-0000-0000-00009F6E0000}"/>
    <cellStyle name="Normal 3 4 4 8 2 2 2" xfId="33549" xr:uid="{00000000-0005-0000-0000-0000A06E0000}"/>
    <cellStyle name="Normal 3 4 4 8 2 3" xfId="16072" xr:uid="{00000000-0005-0000-0000-0000A16E0000}"/>
    <cellStyle name="Normal 3 4 4 8 2 3 2" xfId="33550" xr:uid="{00000000-0005-0000-0000-0000A26E0000}"/>
    <cellStyle name="Normal 3 4 4 8 2 4" xfId="16073" xr:uid="{00000000-0005-0000-0000-0000A36E0000}"/>
    <cellStyle name="Normal 3 4 4 8 2 4 2" xfId="33551" xr:uid="{00000000-0005-0000-0000-0000A46E0000}"/>
    <cellStyle name="Normal 3 4 4 8 2 5" xfId="16074" xr:uid="{00000000-0005-0000-0000-0000A56E0000}"/>
    <cellStyle name="Normal 3 4 4 8 2 5 2" xfId="33552" xr:uid="{00000000-0005-0000-0000-0000A66E0000}"/>
    <cellStyle name="Normal 3 4 4 8 2 6" xfId="16075" xr:uid="{00000000-0005-0000-0000-0000A76E0000}"/>
    <cellStyle name="Normal 3 4 4 8 2 6 2" xfId="33553" xr:uid="{00000000-0005-0000-0000-0000A86E0000}"/>
    <cellStyle name="Normal 3 4 4 8 2 7" xfId="16076" xr:uid="{00000000-0005-0000-0000-0000A96E0000}"/>
    <cellStyle name="Normal 3 4 4 8 2 7 2" xfId="33554" xr:uid="{00000000-0005-0000-0000-0000AA6E0000}"/>
    <cellStyle name="Normal 3 4 4 8 2 8" xfId="16077" xr:uid="{00000000-0005-0000-0000-0000AB6E0000}"/>
    <cellStyle name="Normal 3 4 4 8 2 8 2" xfId="33555" xr:uid="{00000000-0005-0000-0000-0000AC6E0000}"/>
    <cellStyle name="Normal 3 4 4 8 2 9" xfId="16078" xr:uid="{00000000-0005-0000-0000-0000AD6E0000}"/>
    <cellStyle name="Normal 3 4 4 8 2 9 2" xfId="33556" xr:uid="{00000000-0005-0000-0000-0000AE6E0000}"/>
    <cellStyle name="Normal 3 4 4 8 3" xfId="16079" xr:uid="{00000000-0005-0000-0000-0000AF6E0000}"/>
    <cellStyle name="Normal 3 4 4 8 3 2" xfId="33557" xr:uid="{00000000-0005-0000-0000-0000B06E0000}"/>
    <cellStyle name="Normal 3 4 4 8 4" xfId="16080" xr:uid="{00000000-0005-0000-0000-0000B16E0000}"/>
    <cellStyle name="Normal 3 4 4 8 4 2" xfId="33558" xr:uid="{00000000-0005-0000-0000-0000B26E0000}"/>
    <cellStyle name="Normal 3 4 4 8 5" xfId="16081" xr:uid="{00000000-0005-0000-0000-0000B36E0000}"/>
    <cellStyle name="Normal 3 4 4 8 5 2" xfId="33559" xr:uid="{00000000-0005-0000-0000-0000B46E0000}"/>
    <cellStyle name="Normal 3 4 4 8 6" xfId="16082" xr:uid="{00000000-0005-0000-0000-0000B56E0000}"/>
    <cellStyle name="Normal 3 4 4 8 6 2" xfId="33560" xr:uid="{00000000-0005-0000-0000-0000B66E0000}"/>
    <cellStyle name="Normal 3 4 4 8 7" xfId="16083" xr:uid="{00000000-0005-0000-0000-0000B76E0000}"/>
    <cellStyle name="Normal 3 4 4 8 7 2" xfId="33561" xr:uid="{00000000-0005-0000-0000-0000B86E0000}"/>
    <cellStyle name="Normal 3 4 4 8 8" xfId="16084" xr:uid="{00000000-0005-0000-0000-0000B96E0000}"/>
    <cellStyle name="Normal 3 4 4 8 8 2" xfId="33562" xr:uid="{00000000-0005-0000-0000-0000BA6E0000}"/>
    <cellStyle name="Normal 3 4 4 8 9" xfId="16085" xr:uid="{00000000-0005-0000-0000-0000BB6E0000}"/>
    <cellStyle name="Normal 3 4 4 8 9 2" xfId="33563" xr:uid="{00000000-0005-0000-0000-0000BC6E0000}"/>
    <cellStyle name="Normal 3 4 4 9" xfId="16086" xr:uid="{00000000-0005-0000-0000-0000BD6E0000}"/>
    <cellStyle name="Normal 3 4 4 9 10" xfId="16087" xr:uid="{00000000-0005-0000-0000-0000BE6E0000}"/>
    <cellStyle name="Normal 3 4 4 9 10 2" xfId="33565" xr:uid="{00000000-0005-0000-0000-0000BF6E0000}"/>
    <cellStyle name="Normal 3 4 4 9 11" xfId="16088" xr:uid="{00000000-0005-0000-0000-0000C06E0000}"/>
    <cellStyle name="Normal 3 4 4 9 11 2" xfId="33566" xr:uid="{00000000-0005-0000-0000-0000C16E0000}"/>
    <cellStyle name="Normal 3 4 4 9 12" xfId="16089" xr:uid="{00000000-0005-0000-0000-0000C26E0000}"/>
    <cellStyle name="Normal 3 4 4 9 12 2" xfId="33567" xr:uid="{00000000-0005-0000-0000-0000C36E0000}"/>
    <cellStyle name="Normal 3 4 4 9 13" xfId="16090" xr:uid="{00000000-0005-0000-0000-0000C46E0000}"/>
    <cellStyle name="Normal 3 4 4 9 13 2" xfId="33568" xr:uid="{00000000-0005-0000-0000-0000C56E0000}"/>
    <cellStyle name="Normal 3 4 4 9 14" xfId="16091" xr:uid="{00000000-0005-0000-0000-0000C66E0000}"/>
    <cellStyle name="Normal 3 4 4 9 14 2" xfId="33569" xr:uid="{00000000-0005-0000-0000-0000C76E0000}"/>
    <cellStyle name="Normal 3 4 4 9 15" xfId="33564" xr:uid="{00000000-0005-0000-0000-0000C86E0000}"/>
    <cellStyle name="Normal 3 4 4 9 2" xfId="16092" xr:uid="{00000000-0005-0000-0000-0000C96E0000}"/>
    <cellStyle name="Normal 3 4 4 9 2 2" xfId="33570" xr:uid="{00000000-0005-0000-0000-0000CA6E0000}"/>
    <cellStyle name="Normal 3 4 4 9 3" xfId="16093" xr:uid="{00000000-0005-0000-0000-0000CB6E0000}"/>
    <cellStyle name="Normal 3 4 4 9 3 2" xfId="33571" xr:uid="{00000000-0005-0000-0000-0000CC6E0000}"/>
    <cellStyle name="Normal 3 4 4 9 4" xfId="16094" xr:uid="{00000000-0005-0000-0000-0000CD6E0000}"/>
    <cellStyle name="Normal 3 4 4 9 4 2" xfId="33572" xr:uid="{00000000-0005-0000-0000-0000CE6E0000}"/>
    <cellStyle name="Normal 3 4 4 9 5" xfId="16095" xr:uid="{00000000-0005-0000-0000-0000CF6E0000}"/>
    <cellStyle name="Normal 3 4 4 9 5 2" xfId="33573" xr:uid="{00000000-0005-0000-0000-0000D06E0000}"/>
    <cellStyle name="Normal 3 4 4 9 6" xfId="16096" xr:uid="{00000000-0005-0000-0000-0000D16E0000}"/>
    <cellStyle name="Normal 3 4 4 9 6 2" xfId="33574" xr:uid="{00000000-0005-0000-0000-0000D26E0000}"/>
    <cellStyle name="Normal 3 4 4 9 7" xfId="16097" xr:uid="{00000000-0005-0000-0000-0000D36E0000}"/>
    <cellStyle name="Normal 3 4 4 9 7 2" xfId="33575" xr:uid="{00000000-0005-0000-0000-0000D46E0000}"/>
    <cellStyle name="Normal 3 4 4 9 8" xfId="16098" xr:uid="{00000000-0005-0000-0000-0000D56E0000}"/>
    <cellStyle name="Normal 3 4 4 9 8 2" xfId="33576" xr:uid="{00000000-0005-0000-0000-0000D66E0000}"/>
    <cellStyle name="Normal 3 4 4 9 9" xfId="16099" xr:uid="{00000000-0005-0000-0000-0000D76E0000}"/>
    <cellStyle name="Normal 3 4 4 9 9 2" xfId="33577" xr:uid="{00000000-0005-0000-0000-0000D86E0000}"/>
    <cellStyle name="Normal 3 4 5" xfId="16100" xr:uid="{00000000-0005-0000-0000-0000D96E0000}"/>
    <cellStyle name="Normal 3 4 5 10" xfId="16101" xr:uid="{00000000-0005-0000-0000-0000DA6E0000}"/>
    <cellStyle name="Normal 3 4 5 10 10" xfId="16102" xr:uid="{00000000-0005-0000-0000-0000DB6E0000}"/>
    <cellStyle name="Normal 3 4 5 10 10 2" xfId="33580" xr:uid="{00000000-0005-0000-0000-0000DC6E0000}"/>
    <cellStyle name="Normal 3 4 5 10 11" xfId="16103" xr:uid="{00000000-0005-0000-0000-0000DD6E0000}"/>
    <cellStyle name="Normal 3 4 5 10 11 2" xfId="33581" xr:uid="{00000000-0005-0000-0000-0000DE6E0000}"/>
    <cellStyle name="Normal 3 4 5 10 12" xfId="16104" xr:uid="{00000000-0005-0000-0000-0000DF6E0000}"/>
    <cellStyle name="Normal 3 4 5 10 12 2" xfId="33582" xr:uid="{00000000-0005-0000-0000-0000E06E0000}"/>
    <cellStyle name="Normal 3 4 5 10 13" xfId="16105" xr:uid="{00000000-0005-0000-0000-0000E16E0000}"/>
    <cellStyle name="Normal 3 4 5 10 13 2" xfId="33583" xr:uid="{00000000-0005-0000-0000-0000E26E0000}"/>
    <cellStyle name="Normal 3 4 5 10 14" xfId="16106" xr:uid="{00000000-0005-0000-0000-0000E36E0000}"/>
    <cellStyle name="Normal 3 4 5 10 14 2" xfId="33584" xr:uid="{00000000-0005-0000-0000-0000E46E0000}"/>
    <cellStyle name="Normal 3 4 5 10 15" xfId="33579" xr:uid="{00000000-0005-0000-0000-0000E56E0000}"/>
    <cellStyle name="Normal 3 4 5 10 2" xfId="16107" xr:uid="{00000000-0005-0000-0000-0000E66E0000}"/>
    <cellStyle name="Normal 3 4 5 10 2 2" xfId="33585" xr:uid="{00000000-0005-0000-0000-0000E76E0000}"/>
    <cellStyle name="Normal 3 4 5 10 3" xfId="16108" xr:uid="{00000000-0005-0000-0000-0000E86E0000}"/>
    <cellStyle name="Normal 3 4 5 10 3 2" xfId="33586" xr:uid="{00000000-0005-0000-0000-0000E96E0000}"/>
    <cellStyle name="Normal 3 4 5 10 4" xfId="16109" xr:uid="{00000000-0005-0000-0000-0000EA6E0000}"/>
    <cellStyle name="Normal 3 4 5 10 4 2" xfId="33587" xr:uid="{00000000-0005-0000-0000-0000EB6E0000}"/>
    <cellStyle name="Normal 3 4 5 10 5" xfId="16110" xr:uid="{00000000-0005-0000-0000-0000EC6E0000}"/>
    <cellStyle name="Normal 3 4 5 10 5 2" xfId="33588" xr:uid="{00000000-0005-0000-0000-0000ED6E0000}"/>
    <cellStyle name="Normal 3 4 5 10 6" xfId="16111" xr:uid="{00000000-0005-0000-0000-0000EE6E0000}"/>
    <cellStyle name="Normal 3 4 5 10 6 2" xfId="33589" xr:uid="{00000000-0005-0000-0000-0000EF6E0000}"/>
    <cellStyle name="Normal 3 4 5 10 7" xfId="16112" xr:uid="{00000000-0005-0000-0000-0000F06E0000}"/>
    <cellStyle name="Normal 3 4 5 10 7 2" xfId="33590" xr:uid="{00000000-0005-0000-0000-0000F16E0000}"/>
    <cellStyle name="Normal 3 4 5 10 8" xfId="16113" xr:uid="{00000000-0005-0000-0000-0000F26E0000}"/>
    <cellStyle name="Normal 3 4 5 10 8 2" xfId="33591" xr:uid="{00000000-0005-0000-0000-0000F36E0000}"/>
    <cellStyle name="Normal 3 4 5 10 9" xfId="16114" xr:uid="{00000000-0005-0000-0000-0000F46E0000}"/>
    <cellStyle name="Normal 3 4 5 10 9 2" xfId="33592" xr:uid="{00000000-0005-0000-0000-0000F56E0000}"/>
    <cellStyle name="Normal 3 4 5 11" xfId="16115" xr:uid="{00000000-0005-0000-0000-0000F66E0000}"/>
    <cellStyle name="Normal 3 4 5 11 10" xfId="16116" xr:uid="{00000000-0005-0000-0000-0000F76E0000}"/>
    <cellStyle name="Normal 3 4 5 11 10 2" xfId="33594" xr:uid="{00000000-0005-0000-0000-0000F86E0000}"/>
    <cellStyle name="Normal 3 4 5 11 11" xfId="16117" xr:uid="{00000000-0005-0000-0000-0000F96E0000}"/>
    <cellStyle name="Normal 3 4 5 11 11 2" xfId="33595" xr:uid="{00000000-0005-0000-0000-0000FA6E0000}"/>
    <cellStyle name="Normal 3 4 5 11 12" xfId="16118" xr:uid="{00000000-0005-0000-0000-0000FB6E0000}"/>
    <cellStyle name="Normal 3 4 5 11 12 2" xfId="33596" xr:uid="{00000000-0005-0000-0000-0000FC6E0000}"/>
    <cellStyle name="Normal 3 4 5 11 13" xfId="16119" xr:uid="{00000000-0005-0000-0000-0000FD6E0000}"/>
    <cellStyle name="Normal 3 4 5 11 13 2" xfId="33597" xr:uid="{00000000-0005-0000-0000-0000FE6E0000}"/>
    <cellStyle name="Normal 3 4 5 11 14" xfId="16120" xr:uid="{00000000-0005-0000-0000-0000FF6E0000}"/>
    <cellStyle name="Normal 3 4 5 11 14 2" xfId="33598" xr:uid="{00000000-0005-0000-0000-0000006F0000}"/>
    <cellStyle name="Normal 3 4 5 11 15" xfId="33593" xr:uid="{00000000-0005-0000-0000-0000016F0000}"/>
    <cellStyle name="Normal 3 4 5 11 2" xfId="16121" xr:uid="{00000000-0005-0000-0000-0000026F0000}"/>
    <cellStyle name="Normal 3 4 5 11 2 2" xfId="33599" xr:uid="{00000000-0005-0000-0000-0000036F0000}"/>
    <cellStyle name="Normal 3 4 5 11 3" xfId="16122" xr:uid="{00000000-0005-0000-0000-0000046F0000}"/>
    <cellStyle name="Normal 3 4 5 11 3 2" xfId="33600" xr:uid="{00000000-0005-0000-0000-0000056F0000}"/>
    <cellStyle name="Normal 3 4 5 11 4" xfId="16123" xr:uid="{00000000-0005-0000-0000-0000066F0000}"/>
    <cellStyle name="Normal 3 4 5 11 4 2" xfId="33601" xr:uid="{00000000-0005-0000-0000-0000076F0000}"/>
    <cellStyle name="Normal 3 4 5 11 5" xfId="16124" xr:uid="{00000000-0005-0000-0000-0000086F0000}"/>
    <cellStyle name="Normal 3 4 5 11 5 2" xfId="33602" xr:uid="{00000000-0005-0000-0000-0000096F0000}"/>
    <cellStyle name="Normal 3 4 5 11 6" xfId="16125" xr:uid="{00000000-0005-0000-0000-00000A6F0000}"/>
    <cellStyle name="Normal 3 4 5 11 6 2" xfId="33603" xr:uid="{00000000-0005-0000-0000-00000B6F0000}"/>
    <cellStyle name="Normal 3 4 5 11 7" xfId="16126" xr:uid="{00000000-0005-0000-0000-00000C6F0000}"/>
    <cellStyle name="Normal 3 4 5 11 7 2" xfId="33604" xr:uid="{00000000-0005-0000-0000-00000D6F0000}"/>
    <cellStyle name="Normal 3 4 5 11 8" xfId="16127" xr:uid="{00000000-0005-0000-0000-00000E6F0000}"/>
    <cellStyle name="Normal 3 4 5 11 8 2" xfId="33605" xr:uid="{00000000-0005-0000-0000-00000F6F0000}"/>
    <cellStyle name="Normal 3 4 5 11 9" xfId="16128" xr:uid="{00000000-0005-0000-0000-0000106F0000}"/>
    <cellStyle name="Normal 3 4 5 11 9 2" xfId="33606" xr:uid="{00000000-0005-0000-0000-0000116F0000}"/>
    <cellStyle name="Normal 3 4 5 12" xfId="16129" xr:uid="{00000000-0005-0000-0000-0000126F0000}"/>
    <cellStyle name="Normal 3 4 5 12 10" xfId="16130" xr:uid="{00000000-0005-0000-0000-0000136F0000}"/>
    <cellStyle name="Normal 3 4 5 12 10 2" xfId="33608" xr:uid="{00000000-0005-0000-0000-0000146F0000}"/>
    <cellStyle name="Normal 3 4 5 12 11" xfId="16131" xr:uid="{00000000-0005-0000-0000-0000156F0000}"/>
    <cellStyle name="Normal 3 4 5 12 11 2" xfId="33609" xr:uid="{00000000-0005-0000-0000-0000166F0000}"/>
    <cellStyle name="Normal 3 4 5 12 12" xfId="16132" xr:uid="{00000000-0005-0000-0000-0000176F0000}"/>
    <cellStyle name="Normal 3 4 5 12 12 2" xfId="33610" xr:uid="{00000000-0005-0000-0000-0000186F0000}"/>
    <cellStyle name="Normal 3 4 5 12 13" xfId="16133" xr:uid="{00000000-0005-0000-0000-0000196F0000}"/>
    <cellStyle name="Normal 3 4 5 12 13 2" xfId="33611" xr:uid="{00000000-0005-0000-0000-00001A6F0000}"/>
    <cellStyle name="Normal 3 4 5 12 14" xfId="16134" xr:uid="{00000000-0005-0000-0000-00001B6F0000}"/>
    <cellStyle name="Normal 3 4 5 12 14 2" xfId="33612" xr:uid="{00000000-0005-0000-0000-00001C6F0000}"/>
    <cellStyle name="Normal 3 4 5 12 15" xfId="33607" xr:uid="{00000000-0005-0000-0000-00001D6F0000}"/>
    <cellStyle name="Normal 3 4 5 12 2" xfId="16135" xr:uid="{00000000-0005-0000-0000-00001E6F0000}"/>
    <cellStyle name="Normal 3 4 5 12 2 2" xfId="33613" xr:uid="{00000000-0005-0000-0000-00001F6F0000}"/>
    <cellStyle name="Normal 3 4 5 12 3" xfId="16136" xr:uid="{00000000-0005-0000-0000-0000206F0000}"/>
    <cellStyle name="Normal 3 4 5 12 3 2" xfId="33614" xr:uid="{00000000-0005-0000-0000-0000216F0000}"/>
    <cellStyle name="Normal 3 4 5 12 4" xfId="16137" xr:uid="{00000000-0005-0000-0000-0000226F0000}"/>
    <cellStyle name="Normal 3 4 5 12 4 2" xfId="33615" xr:uid="{00000000-0005-0000-0000-0000236F0000}"/>
    <cellStyle name="Normal 3 4 5 12 5" xfId="16138" xr:uid="{00000000-0005-0000-0000-0000246F0000}"/>
    <cellStyle name="Normal 3 4 5 12 5 2" xfId="33616" xr:uid="{00000000-0005-0000-0000-0000256F0000}"/>
    <cellStyle name="Normal 3 4 5 12 6" xfId="16139" xr:uid="{00000000-0005-0000-0000-0000266F0000}"/>
    <cellStyle name="Normal 3 4 5 12 6 2" xfId="33617" xr:uid="{00000000-0005-0000-0000-0000276F0000}"/>
    <cellStyle name="Normal 3 4 5 12 7" xfId="16140" xr:uid="{00000000-0005-0000-0000-0000286F0000}"/>
    <cellStyle name="Normal 3 4 5 12 7 2" xfId="33618" xr:uid="{00000000-0005-0000-0000-0000296F0000}"/>
    <cellStyle name="Normal 3 4 5 12 8" xfId="16141" xr:uid="{00000000-0005-0000-0000-00002A6F0000}"/>
    <cellStyle name="Normal 3 4 5 12 8 2" xfId="33619" xr:uid="{00000000-0005-0000-0000-00002B6F0000}"/>
    <cellStyle name="Normal 3 4 5 12 9" xfId="16142" xr:uid="{00000000-0005-0000-0000-00002C6F0000}"/>
    <cellStyle name="Normal 3 4 5 12 9 2" xfId="33620" xr:uid="{00000000-0005-0000-0000-00002D6F0000}"/>
    <cellStyle name="Normal 3 4 5 13" xfId="16143" xr:uid="{00000000-0005-0000-0000-00002E6F0000}"/>
    <cellStyle name="Normal 3 4 5 13 10" xfId="16144" xr:uid="{00000000-0005-0000-0000-00002F6F0000}"/>
    <cellStyle name="Normal 3 4 5 13 10 2" xfId="33622" xr:uid="{00000000-0005-0000-0000-0000306F0000}"/>
    <cellStyle name="Normal 3 4 5 13 11" xfId="16145" xr:uid="{00000000-0005-0000-0000-0000316F0000}"/>
    <cellStyle name="Normal 3 4 5 13 11 2" xfId="33623" xr:uid="{00000000-0005-0000-0000-0000326F0000}"/>
    <cellStyle name="Normal 3 4 5 13 12" xfId="16146" xr:uid="{00000000-0005-0000-0000-0000336F0000}"/>
    <cellStyle name="Normal 3 4 5 13 12 2" xfId="33624" xr:uid="{00000000-0005-0000-0000-0000346F0000}"/>
    <cellStyle name="Normal 3 4 5 13 13" xfId="16147" xr:uid="{00000000-0005-0000-0000-0000356F0000}"/>
    <cellStyle name="Normal 3 4 5 13 13 2" xfId="33625" xr:uid="{00000000-0005-0000-0000-0000366F0000}"/>
    <cellStyle name="Normal 3 4 5 13 14" xfId="16148" xr:uid="{00000000-0005-0000-0000-0000376F0000}"/>
    <cellStyle name="Normal 3 4 5 13 14 2" xfId="33626" xr:uid="{00000000-0005-0000-0000-0000386F0000}"/>
    <cellStyle name="Normal 3 4 5 13 15" xfId="33621" xr:uid="{00000000-0005-0000-0000-0000396F0000}"/>
    <cellStyle name="Normal 3 4 5 13 2" xfId="16149" xr:uid="{00000000-0005-0000-0000-00003A6F0000}"/>
    <cellStyle name="Normal 3 4 5 13 2 2" xfId="33627" xr:uid="{00000000-0005-0000-0000-00003B6F0000}"/>
    <cellStyle name="Normal 3 4 5 13 3" xfId="16150" xr:uid="{00000000-0005-0000-0000-00003C6F0000}"/>
    <cellStyle name="Normal 3 4 5 13 3 2" xfId="33628" xr:uid="{00000000-0005-0000-0000-00003D6F0000}"/>
    <cellStyle name="Normal 3 4 5 13 4" xfId="16151" xr:uid="{00000000-0005-0000-0000-00003E6F0000}"/>
    <cellStyle name="Normal 3 4 5 13 4 2" xfId="33629" xr:uid="{00000000-0005-0000-0000-00003F6F0000}"/>
    <cellStyle name="Normal 3 4 5 13 5" xfId="16152" xr:uid="{00000000-0005-0000-0000-0000406F0000}"/>
    <cellStyle name="Normal 3 4 5 13 5 2" xfId="33630" xr:uid="{00000000-0005-0000-0000-0000416F0000}"/>
    <cellStyle name="Normal 3 4 5 13 6" xfId="16153" xr:uid="{00000000-0005-0000-0000-0000426F0000}"/>
    <cellStyle name="Normal 3 4 5 13 6 2" xfId="33631" xr:uid="{00000000-0005-0000-0000-0000436F0000}"/>
    <cellStyle name="Normal 3 4 5 13 7" xfId="16154" xr:uid="{00000000-0005-0000-0000-0000446F0000}"/>
    <cellStyle name="Normal 3 4 5 13 7 2" xfId="33632" xr:uid="{00000000-0005-0000-0000-0000456F0000}"/>
    <cellStyle name="Normal 3 4 5 13 8" xfId="16155" xr:uid="{00000000-0005-0000-0000-0000466F0000}"/>
    <cellStyle name="Normal 3 4 5 13 8 2" xfId="33633" xr:uid="{00000000-0005-0000-0000-0000476F0000}"/>
    <cellStyle name="Normal 3 4 5 13 9" xfId="16156" xr:uid="{00000000-0005-0000-0000-0000486F0000}"/>
    <cellStyle name="Normal 3 4 5 13 9 2" xfId="33634" xr:uid="{00000000-0005-0000-0000-0000496F0000}"/>
    <cellStyle name="Normal 3 4 5 14" xfId="16157" xr:uid="{00000000-0005-0000-0000-00004A6F0000}"/>
    <cellStyle name="Normal 3 4 5 14 10" xfId="16158" xr:uid="{00000000-0005-0000-0000-00004B6F0000}"/>
    <cellStyle name="Normal 3 4 5 14 10 2" xfId="33636" xr:uid="{00000000-0005-0000-0000-00004C6F0000}"/>
    <cellStyle name="Normal 3 4 5 14 11" xfId="16159" xr:uid="{00000000-0005-0000-0000-00004D6F0000}"/>
    <cellStyle name="Normal 3 4 5 14 11 2" xfId="33637" xr:uid="{00000000-0005-0000-0000-00004E6F0000}"/>
    <cellStyle name="Normal 3 4 5 14 12" xfId="16160" xr:uid="{00000000-0005-0000-0000-00004F6F0000}"/>
    <cellStyle name="Normal 3 4 5 14 12 2" xfId="33638" xr:uid="{00000000-0005-0000-0000-0000506F0000}"/>
    <cellStyle name="Normal 3 4 5 14 13" xfId="16161" xr:uid="{00000000-0005-0000-0000-0000516F0000}"/>
    <cellStyle name="Normal 3 4 5 14 13 2" xfId="33639" xr:uid="{00000000-0005-0000-0000-0000526F0000}"/>
    <cellStyle name="Normal 3 4 5 14 14" xfId="16162" xr:uid="{00000000-0005-0000-0000-0000536F0000}"/>
    <cellStyle name="Normal 3 4 5 14 14 2" xfId="33640" xr:uid="{00000000-0005-0000-0000-0000546F0000}"/>
    <cellStyle name="Normal 3 4 5 14 15" xfId="33635" xr:uid="{00000000-0005-0000-0000-0000556F0000}"/>
    <cellStyle name="Normal 3 4 5 14 2" xfId="16163" xr:uid="{00000000-0005-0000-0000-0000566F0000}"/>
    <cellStyle name="Normal 3 4 5 14 2 2" xfId="33641" xr:uid="{00000000-0005-0000-0000-0000576F0000}"/>
    <cellStyle name="Normal 3 4 5 14 3" xfId="16164" xr:uid="{00000000-0005-0000-0000-0000586F0000}"/>
    <cellStyle name="Normal 3 4 5 14 3 2" xfId="33642" xr:uid="{00000000-0005-0000-0000-0000596F0000}"/>
    <cellStyle name="Normal 3 4 5 14 4" xfId="16165" xr:uid="{00000000-0005-0000-0000-00005A6F0000}"/>
    <cellStyle name="Normal 3 4 5 14 4 2" xfId="33643" xr:uid="{00000000-0005-0000-0000-00005B6F0000}"/>
    <cellStyle name="Normal 3 4 5 14 5" xfId="16166" xr:uid="{00000000-0005-0000-0000-00005C6F0000}"/>
    <cellStyle name="Normal 3 4 5 14 5 2" xfId="33644" xr:uid="{00000000-0005-0000-0000-00005D6F0000}"/>
    <cellStyle name="Normal 3 4 5 14 6" xfId="16167" xr:uid="{00000000-0005-0000-0000-00005E6F0000}"/>
    <cellStyle name="Normal 3 4 5 14 6 2" xfId="33645" xr:uid="{00000000-0005-0000-0000-00005F6F0000}"/>
    <cellStyle name="Normal 3 4 5 14 7" xfId="16168" xr:uid="{00000000-0005-0000-0000-0000606F0000}"/>
    <cellStyle name="Normal 3 4 5 14 7 2" xfId="33646" xr:uid="{00000000-0005-0000-0000-0000616F0000}"/>
    <cellStyle name="Normal 3 4 5 14 8" xfId="16169" xr:uid="{00000000-0005-0000-0000-0000626F0000}"/>
    <cellStyle name="Normal 3 4 5 14 8 2" xfId="33647" xr:uid="{00000000-0005-0000-0000-0000636F0000}"/>
    <cellStyle name="Normal 3 4 5 14 9" xfId="16170" xr:uid="{00000000-0005-0000-0000-0000646F0000}"/>
    <cellStyle name="Normal 3 4 5 14 9 2" xfId="33648" xr:uid="{00000000-0005-0000-0000-0000656F0000}"/>
    <cellStyle name="Normal 3 4 5 15" xfId="16171" xr:uid="{00000000-0005-0000-0000-0000666F0000}"/>
    <cellStyle name="Normal 3 4 5 15 2" xfId="33649" xr:uid="{00000000-0005-0000-0000-0000676F0000}"/>
    <cellStyle name="Normal 3 4 5 16" xfId="16172" xr:uid="{00000000-0005-0000-0000-0000686F0000}"/>
    <cellStyle name="Normal 3 4 5 16 2" xfId="33650" xr:uid="{00000000-0005-0000-0000-0000696F0000}"/>
    <cellStyle name="Normal 3 4 5 17" xfId="16173" xr:uid="{00000000-0005-0000-0000-00006A6F0000}"/>
    <cellStyle name="Normal 3 4 5 17 2" xfId="33651" xr:uid="{00000000-0005-0000-0000-00006B6F0000}"/>
    <cellStyle name="Normal 3 4 5 18" xfId="16174" xr:uid="{00000000-0005-0000-0000-00006C6F0000}"/>
    <cellStyle name="Normal 3 4 5 18 2" xfId="33652" xr:uid="{00000000-0005-0000-0000-00006D6F0000}"/>
    <cellStyle name="Normal 3 4 5 19" xfId="16175" xr:uid="{00000000-0005-0000-0000-00006E6F0000}"/>
    <cellStyle name="Normal 3 4 5 19 2" xfId="33653" xr:uid="{00000000-0005-0000-0000-00006F6F0000}"/>
    <cellStyle name="Normal 3 4 5 2" xfId="16176" xr:uid="{00000000-0005-0000-0000-0000706F0000}"/>
    <cellStyle name="Normal 3 4 5 20" xfId="16177" xr:uid="{00000000-0005-0000-0000-0000716F0000}"/>
    <cellStyle name="Normal 3 4 5 20 2" xfId="33654" xr:uid="{00000000-0005-0000-0000-0000726F0000}"/>
    <cellStyle name="Normal 3 4 5 21" xfId="16178" xr:uid="{00000000-0005-0000-0000-0000736F0000}"/>
    <cellStyle name="Normal 3 4 5 21 2" xfId="33655" xr:uid="{00000000-0005-0000-0000-0000746F0000}"/>
    <cellStyle name="Normal 3 4 5 22" xfId="16179" xr:uid="{00000000-0005-0000-0000-0000756F0000}"/>
    <cellStyle name="Normal 3 4 5 22 2" xfId="33656" xr:uid="{00000000-0005-0000-0000-0000766F0000}"/>
    <cellStyle name="Normal 3 4 5 23" xfId="16180" xr:uid="{00000000-0005-0000-0000-0000776F0000}"/>
    <cellStyle name="Normal 3 4 5 23 2" xfId="33657" xr:uid="{00000000-0005-0000-0000-0000786F0000}"/>
    <cellStyle name="Normal 3 4 5 24" xfId="16181" xr:uid="{00000000-0005-0000-0000-0000796F0000}"/>
    <cellStyle name="Normal 3 4 5 24 2" xfId="33658" xr:uid="{00000000-0005-0000-0000-00007A6F0000}"/>
    <cellStyle name="Normal 3 4 5 25" xfId="16182" xr:uid="{00000000-0005-0000-0000-00007B6F0000}"/>
    <cellStyle name="Normal 3 4 5 25 2" xfId="33659" xr:uid="{00000000-0005-0000-0000-00007C6F0000}"/>
    <cellStyle name="Normal 3 4 5 26" xfId="16183" xr:uid="{00000000-0005-0000-0000-00007D6F0000}"/>
    <cellStyle name="Normal 3 4 5 26 2" xfId="33660" xr:uid="{00000000-0005-0000-0000-00007E6F0000}"/>
    <cellStyle name="Normal 3 4 5 27" xfId="16184" xr:uid="{00000000-0005-0000-0000-00007F6F0000}"/>
    <cellStyle name="Normal 3 4 5 27 2" xfId="33661" xr:uid="{00000000-0005-0000-0000-0000806F0000}"/>
    <cellStyle name="Normal 3 4 5 28" xfId="33578" xr:uid="{00000000-0005-0000-0000-0000816F0000}"/>
    <cellStyle name="Normal 3 4 5 3" xfId="16185" xr:uid="{00000000-0005-0000-0000-0000826F0000}"/>
    <cellStyle name="Normal 3 4 5 4" xfId="16186" xr:uid="{00000000-0005-0000-0000-0000836F0000}"/>
    <cellStyle name="Normal 3 4 5 5" xfId="16187" xr:uid="{00000000-0005-0000-0000-0000846F0000}"/>
    <cellStyle name="Normal 3 4 5 6" xfId="16188" xr:uid="{00000000-0005-0000-0000-0000856F0000}"/>
    <cellStyle name="Normal 3 4 5 6 10" xfId="16189" xr:uid="{00000000-0005-0000-0000-0000866F0000}"/>
    <cellStyle name="Normal 3 4 5 6 10 2" xfId="33663" xr:uid="{00000000-0005-0000-0000-0000876F0000}"/>
    <cellStyle name="Normal 3 4 5 6 11" xfId="16190" xr:uid="{00000000-0005-0000-0000-0000886F0000}"/>
    <cellStyle name="Normal 3 4 5 6 11 2" xfId="33664" xr:uid="{00000000-0005-0000-0000-0000896F0000}"/>
    <cellStyle name="Normal 3 4 5 6 12" xfId="16191" xr:uid="{00000000-0005-0000-0000-00008A6F0000}"/>
    <cellStyle name="Normal 3 4 5 6 12 2" xfId="33665" xr:uid="{00000000-0005-0000-0000-00008B6F0000}"/>
    <cellStyle name="Normal 3 4 5 6 13" xfId="16192" xr:uid="{00000000-0005-0000-0000-00008C6F0000}"/>
    <cellStyle name="Normal 3 4 5 6 13 2" xfId="33666" xr:uid="{00000000-0005-0000-0000-00008D6F0000}"/>
    <cellStyle name="Normal 3 4 5 6 14" xfId="16193" xr:uid="{00000000-0005-0000-0000-00008E6F0000}"/>
    <cellStyle name="Normal 3 4 5 6 14 2" xfId="33667" xr:uid="{00000000-0005-0000-0000-00008F6F0000}"/>
    <cellStyle name="Normal 3 4 5 6 15" xfId="16194" xr:uid="{00000000-0005-0000-0000-0000906F0000}"/>
    <cellStyle name="Normal 3 4 5 6 15 2" xfId="33668" xr:uid="{00000000-0005-0000-0000-0000916F0000}"/>
    <cellStyle name="Normal 3 4 5 6 16" xfId="33662" xr:uid="{00000000-0005-0000-0000-0000926F0000}"/>
    <cellStyle name="Normal 3 4 5 6 2" xfId="16195" xr:uid="{00000000-0005-0000-0000-0000936F0000}"/>
    <cellStyle name="Normal 3 4 5 6 2 10" xfId="16196" xr:uid="{00000000-0005-0000-0000-0000946F0000}"/>
    <cellStyle name="Normal 3 4 5 6 2 10 2" xfId="33670" xr:uid="{00000000-0005-0000-0000-0000956F0000}"/>
    <cellStyle name="Normal 3 4 5 6 2 11" xfId="16197" xr:uid="{00000000-0005-0000-0000-0000966F0000}"/>
    <cellStyle name="Normal 3 4 5 6 2 11 2" xfId="33671" xr:uid="{00000000-0005-0000-0000-0000976F0000}"/>
    <cellStyle name="Normal 3 4 5 6 2 12" xfId="16198" xr:uid="{00000000-0005-0000-0000-0000986F0000}"/>
    <cellStyle name="Normal 3 4 5 6 2 12 2" xfId="33672" xr:uid="{00000000-0005-0000-0000-0000996F0000}"/>
    <cellStyle name="Normal 3 4 5 6 2 13" xfId="16199" xr:uid="{00000000-0005-0000-0000-00009A6F0000}"/>
    <cellStyle name="Normal 3 4 5 6 2 13 2" xfId="33673" xr:uid="{00000000-0005-0000-0000-00009B6F0000}"/>
    <cellStyle name="Normal 3 4 5 6 2 14" xfId="16200" xr:uid="{00000000-0005-0000-0000-00009C6F0000}"/>
    <cellStyle name="Normal 3 4 5 6 2 14 2" xfId="33674" xr:uid="{00000000-0005-0000-0000-00009D6F0000}"/>
    <cellStyle name="Normal 3 4 5 6 2 15" xfId="33669" xr:uid="{00000000-0005-0000-0000-00009E6F0000}"/>
    <cellStyle name="Normal 3 4 5 6 2 2" xfId="16201" xr:uid="{00000000-0005-0000-0000-00009F6F0000}"/>
    <cellStyle name="Normal 3 4 5 6 2 2 2" xfId="33675" xr:uid="{00000000-0005-0000-0000-0000A06F0000}"/>
    <cellStyle name="Normal 3 4 5 6 2 3" xfId="16202" xr:uid="{00000000-0005-0000-0000-0000A16F0000}"/>
    <cellStyle name="Normal 3 4 5 6 2 3 2" xfId="33676" xr:uid="{00000000-0005-0000-0000-0000A26F0000}"/>
    <cellStyle name="Normal 3 4 5 6 2 4" xfId="16203" xr:uid="{00000000-0005-0000-0000-0000A36F0000}"/>
    <cellStyle name="Normal 3 4 5 6 2 4 2" xfId="33677" xr:uid="{00000000-0005-0000-0000-0000A46F0000}"/>
    <cellStyle name="Normal 3 4 5 6 2 5" xfId="16204" xr:uid="{00000000-0005-0000-0000-0000A56F0000}"/>
    <cellStyle name="Normal 3 4 5 6 2 5 2" xfId="33678" xr:uid="{00000000-0005-0000-0000-0000A66F0000}"/>
    <cellStyle name="Normal 3 4 5 6 2 6" xfId="16205" xr:uid="{00000000-0005-0000-0000-0000A76F0000}"/>
    <cellStyle name="Normal 3 4 5 6 2 6 2" xfId="33679" xr:uid="{00000000-0005-0000-0000-0000A86F0000}"/>
    <cellStyle name="Normal 3 4 5 6 2 7" xfId="16206" xr:uid="{00000000-0005-0000-0000-0000A96F0000}"/>
    <cellStyle name="Normal 3 4 5 6 2 7 2" xfId="33680" xr:uid="{00000000-0005-0000-0000-0000AA6F0000}"/>
    <cellStyle name="Normal 3 4 5 6 2 8" xfId="16207" xr:uid="{00000000-0005-0000-0000-0000AB6F0000}"/>
    <cellStyle name="Normal 3 4 5 6 2 8 2" xfId="33681" xr:uid="{00000000-0005-0000-0000-0000AC6F0000}"/>
    <cellStyle name="Normal 3 4 5 6 2 9" xfId="16208" xr:uid="{00000000-0005-0000-0000-0000AD6F0000}"/>
    <cellStyle name="Normal 3 4 5 6 2 9 2" xfId="33682" xr:uid="{00000000-0005-0000-0000-0000AE6F0000}"/>
    <cellStyle name="Normal 3 4 5 6 3" xfId="16209" xr:uid="{00000000-0005-0000-0000-0000AF6F0000}"/>
    <cellStyle name="Normal 3 4 5 6 3 2" xfId="33683" xr:uid="{00000000-0005-0000-0000-0000B06F0000}"/>
    <cellStyle name="Normal 3 4 5 6 4" xfId="16210" xr:uid="{00000000-0005-0000-0000-0000B16F0000}"/>
    <cellStyle name="Normal 3 4 5 6 4 2" xfId="33684" xr:uid="{00000000-0005-0000-0000-0000B26F0000}"/>
    <cellStyle name="Normal 3 4 5 6 5" xfId="16211" xr:uid="{00000000-0005-0000-0000-0000B36F0000}"/>
    <cellStyle name="Normal 3 4 5 6 5 2" xfId="33685" xr:uid="{00000000-0005-0000-0000-0000B46F0000}"/>
    <cellStyle name="Normal 3 4 5 6 6" xfId="16212" xr:uid="{00000000-0005-0000-0000-0000B56F0000}"/>
    <cellStyle name="Normal 3 4 5 6 6 2" xfId="33686" xr:uid="{00000000-0005-0000-0000-0000B66F0000}"/>
    <cellStyle name="Normal 3 4 5 6 7" xfId="16213" xr:uid="{00000000-0005-0000-0000-0000B76F0000}"/>
    <cellStyle name="Normal 3 4 5 6 7 2" xfId="33687" xr:uid="{00000000-0005-0000-0000-0000B86F0000}"/>
    <cellStyle name="Normal 3 4 5 6 8" xfId="16214" xr:uid="{00000000-0005-0000-0000-0000B96F0000}"/>
    <cellStyle name="Normal 3 4 5 6 8 2" xfId="33688" xr:uid="{00000000-0005-0000-0000-0000BA6F0000}"/>
    <cellStyle name="Normal 3 4 5 6 9" xfId="16215" xr:uid="{00000000-0005-0000-0000-0000BB6F0000}"/>
    <cellStyle name="Normal 3 4 5 6 9 2" xfId="33689" xr:uid="{00000000-0005-0000-0000-0000BC6F0000}"/>
    <cellStyle name="Normal 3 4 5 7" xfId="16216" xr:uid="{00000000-0005-0000-0000-0000BD6F0000}"/>
    <cellStyle name="Normal 3 4 5 7 10" xfId="16217" xr:uid="{00000000-0005-0000-0000-0000BE6F0000}"/>
    <cellStyle name="Normal 3 4 5 7 10 2" xfId="33691" xr:uid="{00000000-0005-0000-0000-0000BF6F0000}"/>
    <cellStyle name="Normal 3 4 5 7 11" xfId="16218" xr:uid="{00000000-0005-0000-0000-0000C06F0000}"/>
    <cellStyle name="Normal 3 4 5 7 11 2" xfId="33692" xr:uid="{00000000-0005-0000-0000-0000C16F0000}"/>
    <cellStyle name="Normal 3 4 5 7 12" xfId="16219" xr:uid="{00000000-0005-0000-0000-0000C26F0000}"/>
    <cellStyle name="Normal 3 4 5 7 12 2" xfId="33693" xr:uid="{00000000-0005-0000-0000-0000C36F0000}"/>
    <cellStyle name="Normal 3 4 5 7 13" xfId="16220" xr:uid="{00000000-0005-0000-0000-0000C46F0000}"/>
    <cellStyle name="Normal 3 4 5 7 13 2" xfId="33694" xr:uid="{00000000-0005-0000-0000-0000C56F0000}"/>
    <cellStyle name="Normal 3 4 5 7 14" xfId="16221" xr:uid="{00000000-0005-0000-0000-0000C66F0000}"/>
    <cellStyle name="Normal 3 4 5 7 14 2" xfId="33695" xr:uid="{00000000-0005-0000-0000-0000C76F0000}"/>
    <cellStyle name="Normal 3 4 5 7 15" xfId="16222" xr:uid="{00000000-0005-0000-0000-0000C86F0000}"/>
    <cellStyle name="Normal 3 4 5 7 15 2" xfId="33696" xr:uid="{00000000-0005-0000-0000-0000C96F0000}"/>
    <cellStyle name="Normal 3 4 5 7 16" xfId="33690" xr:uid="{00000000-0005-0000-0000-0000CA6F0000}"/>
    <cellStyle name="Normal 3 4 5 7 2" xfId="16223" xr:uid="{00000000-0005-0000-0000-0000CB6F0000}"/>
    <cellStyle name="Normal 3 4 5 7 2 10" xfId="16224" xr:uid="{00000000-0005-0000-0000-0000CC6F0000}"/>
    <cellStyle name="Normal 3 4 5 7 2 10 2" xfId="33698" xr:uid="{00000000-0005-0000-0000-0000CD6F0000}"/>
    <cellStyle name="Normal 3 4 5 7 2 11" xfId="16225" xr:uid="{00000000-0005-0000-0000-0000CE6F0000}"/>
    <cellStyle name="Normal 3 4 5 7 2 11 2" xfId="33699" xr:uid="{00000000-0005-0000-0000-0000CF6F0000}"/>
    <cellStyle name="Normal 3 4 5 7 2 12" xfId="16226" xr:uid="{00000000-0005-0000-0000-0000D06F0000}"/>
    <cellStyle name="Normal 3 4 5 7 2 12 2" xfId="33700" xr:uid="{00000000-0005-0000-0000-0000D16F0000}"/>
    <cellStyle name="Normal 3 4 5 7 2 13" xfId="16227" xr:uid="{00000000-0005-0000-0000-0000D26F0000}"/>
    <cellStyle name="Normal 3 4 5 7 2 13 2" xfId="33701" xr:uid="{00000000-0005-0000-0000-0000D36F0000}"/>
    <cellStyle name="Normal 3 4 5 7 2 14" xfId="16228" xr:uid="{00000000-0005-0000-0000-0000D46F0000}"/>
    <cellStyle name="Normal 3 4 5 7 2 14 2" xfId="33702" xr:uid="{00000000-0005-0000-0000-0000D56F0000}"/>
    <cellStyle name="Normal 3 4 5 7 2 15" xfId="33697" xr:uid="{00000000-0005-0000-0000-0000D66F0000}"/>
    <cellStyle name="Normal 3 4 5 7 2 2" xfId="16229" xr:uid="{00000000-0005-0000-0000-0000D76F0000}"/>
    <cellStyle name="Normal 3 4 5 7 2 2 2" xfId="33703" xr:uid="{00000000-0005-0000-0000-0000D86F0000}"/>
    <cellStyle name="Normal 3 4 5 7 2 3" xfId="16230" xr:uid="{00000000-0005-0000-0000-0000D96F0000}"/>
    <cellStyle name="Normal 3 4 5 7 2 3 2" xfId="33704" xr:uid="{00000000-0005-0000-0000-0000DA6F0000}"/>
    <cellStyle name="Normal 3 4 5 7 2 4" xfId="16231" xr:uid="{00000000-0005-0000-0000-0000DB6F0000}"/>
    <cellStyle name="Normal 3 4 5 7 2 4 2" xfId="33705" xr:uid="{00000000-0005-0000-0000-0000DC6F0000}"/>
    <cellStyle name="Normal 3 4 5 7 2 5" xfId="16232" xr:uid="{00000000-0005-0000-0000-0000DD6F0000}"/>
    <cellStyle name="Normal 3 4 5 7 2 5 2" xfId="33706" xr:uid="{00000000-0005-0000-0000-0000DE6F0000}"/>
    <cellStyle name="Normal 3 4 5 7 2 6" xfId="16233" xr:uid="{00000000-0005-0000-0000-0000DF6F0000}"/>
    <cellStyle name="Normal 3 4 5 7 2 6 2" xfId="33707" xr:uid="{00000000-0005-0000-0000-0000E06F0000}"/>
    <cellStyle name="Normal 3 4 5 7 2 7" xfId="16234" xr:uid="{00000000-0005-0000-0000-0000E16F0000}"/>
    <cellStyle name="Normal 3 4 5 7 2 7 2" xfId="33708" xr:uid="{00000000-0005-0000-0000-0000E26F0000}"/>
    <cellStyle name="Normal 3 4 5 7 2 8" xfId="16235" xr:uid="{00000000-0005-0000-0000-0000E36F0000}"/>
    <cellStyle name="Normal 3 4 5 7 2 8 2" xfId="33709" xr:uid="{00000000-0005-0000-0000-0000E46F0000}"/>
    <cellStyle name="Normal 3 4 5 7 2 9" xfId="16236" xr:uid="{00000000-0005-0000-0000-0000E56F0000}"/>
    <cellStyle name="Normal 3 4 5 7 2 9 2" xfId="33710" xr:uid="{00000000-0005-0000-0000-0000E66F0000}"/>
    <cellStyle name="Normal 3 4 5 7 3" xfId="16237" xr:uid="{00000000-0005-0000-0000-0000E76F0000}"/>
    <cellStyle name="Normal 3 4 5 7 3 2" xfId="33711" xr:uid="{00000000-0005-0000-0000-0000E86F0000}"/>
    <cellStyle name="Normal 3 4 5 7 4" xfId="16238" xr:uid="{00000000-0005-0000-0000-0000E96F0000}"/>
    <cellStyle name="Normal 3 4 5 7 4 2" xfId="33712" xr:uid="{00000000-0005-0000-0000-0000EA6F0000}"/>
    <cellStyle name="Normal 3 4 5 7 5" xfId="16239" xr:uid="{00000000-0005-0000-0000-0000EB6F0000}"/>
    <cellStyle name="Normal 3 4 5 7 5 2" xfId="33713" xr:uid="{00000000-0005-0000-0000-0000EC6F0000}"/>
    <cellStyle name="Normal 3 4 5 7 6" xfId="16240" xr:uid="{00000000-0005-0000-0000-0000ED6F0000}"/>
    <cellStyle name="Normal 3 4 5 7 6 2" xfId="33714" xr:uid="{00000000-0005-0000-0000-0000EE6F0000}"/>
    <cellStyle name="Normal 3 4 5 7 7" xfId="16241" xr:uid="{00000000-0005-0000-0000-0000EF6F0000}"/>
    <cellStyle name="Normal 3 4 5 7 7 2" xfId="33715" xr:uid="{00000000-0005-0000-0000-0000F06F0000}"/>
    <cellStyle name="Normal 3 4 5 7 8" xfId="16242" xr:uid="{00000000-0005-0000-0000-0000F16F0000}"/>
    <cellStyle name="Normal 3 4 5 7 8 2" xfId="33716" xr:uid="{00000000-0005-0000-0000-0000F26F0000}"/>
    <cellStyle name="Normal 3 4 5 7 9" xfId="16243" xr:uid="{00000000-0005-0000-0000-0000F36F0000}"/>
    <cellStyle name="Normal 3 4 5 7 9 2" xfId="33717" xr:uid="{00000000-0005-0000-0000-0000F46F0000}"/>
    <cellStyle name="Normal 3 4 5 8" xfId="16244" xr:uid="{00000000-0005-0000-0000-0000F56F0000}"/>
    <cellStyle name="Normal 3 4 5 8 10" xfId="16245" xr:uid="{00000000-0005-0000-0000-0000F66F0000}"/>
    <cellStyle name="Normal 3 4 5 8 10 2" xfId="33719" xr:uid="{00000000-0005-0000-0000-0000F76F0000}"/>
    <cellStyle name="Normal 3 4 5 8 11" xfId="16246" xr:uid="{00000000-0005-0000-0000-0000F86F0000}"/>
    <cellStyle name="Normal 3 4 5 8 11 2" xfId="33720" xr:uid="{00000000-0005-0000-0000-0000F96F0000}"/>
    <cellStyle name="Normal 3 4 5 8 12" xfId="16247" xr:uid="{00000000-0005-0000-0000-0000FA6F0000}"/>
    <cellStyle name="Normal 3 4 5 8 12 2" xfId="33721" xr:uid="{00000000-0005-0000-0000-0000FB6F0000}"/>
    <cellStyle name="Normal 3 4 5 8 13" xfId="16248" xr:uid="{00000000-0005-0000-0000-0000FC6F0000}"/>
    <cellStyle name="Normal 3 4 5 8 13 2" xfId="33722" xr:uid="{00000000-0005-0000-0000-0000FD6F0000}"/>
    <cellStyle name="Normal 3 4 5 8 14" xfId="16249" xr:uid="{00000000-0005-0000-0000-0000FE6F0000}"/>
    <cellStyle name="Normal 3 4 5 8 14 2" xfId="33723" xr:uid="{00000000-0005-0000-0000-0000FF6F0000}"/>
    <cellStyle name="Normal 3 4 5 8 15" xfId="16250" xr:uid="{00000000-0005-0000-0000-000000700000}"/>
    <cellStyle name="Normal 3 4 5 8 15 2" xfId="33724" xr:uid="{00000000-0005-0000-0000-000001700000}"/>
    <cellStyle name="Normal 3 4 5 8 16" xfId="33718" xr:uid="{00000000-0005-0000-0000-000002700000}"/>
    <cellStyle name="Normal 3 4 5 8 2" xfId="16251" xr:uid="{00000000-0005-0000-0000-000003700000}"/>
    <cellStyle name="Normal 3 4 5 8 2 10" xfId="16252" xr:uid="{00000000-0005-0000-0000-000004700000}"/>
    <cellStyle name="Normal 3 4 5 8 2 10 2" xfId="33726" xr:uid="{00000000-0005-0000-0000-000005700000}"/>
    <cellStyle name="Normal 3 4 5 8 2 11" xfId="16253" xr:uid="{00000000-0005-0000-0000-000006700000}"/>
    <cellStyle name="Normal 3 4 5 8 2 11 2" xfId="33727" xr:uid="{00000000-0005-0000-0000-000007700000}"/>
    <cellStyle name="Normal 3 4 5 8 2 12" xfId="16254" xr:uid="{00000000-0005-0000-0000-000008700000}"/>
    <cellStyle name="Normal 3 4 5 8 2 12 2" xfId="33728" xr:uid="{00000000-0005-0000-0000-000009700000}"/>
    <cellStyle name="Normal 3 4 5 8 2 13" xfId="16255" xr:uid="{00000000-0005-0000-0000-00000A700000}"/>
    <cellStyle name="Normal 3 4 5 8 2 13 2" xfId="33729" xr:uid="{00000000-0005-0000-0000-00000B700000}"/>
    <cellStyle name="Normal 3 4 5 8 2 14" xfId="16256" xr:uid="{00000000-0005-0000-0000-00000C700000}"/>
    <cellStyle name="Normal 3 4 5 8 2 14 2" xfId="33730" xr:uid="{00000000-0005-0000-0000-00000D700000}"/>
    <cellStyle name="Normal 3 4 5 8 2 15" xfId="33725" xr:uid="{00000000-0005-0000-0000-00000E700000}"/>
    <cellStyle name="Normal 3 4 5 8 2 2" xfId="16257" xr:uid="{00000000-0005-0000-0000-00000F700000}"/>
    <cellStyle name="Normal 3 4 5 8 2 2 2" xfId="33731" xr:uid="{00000000-0005-0000-0000-000010700000}"/>
    <cellStyle name="Normal 3 4 5 8 2 3" xfId="16258" xr:uid="{00000000-0005-0000-0000-000011700000}"/>
    <cellStyle name="Normal 3 4 5 8 2 3 2" xfId="33732" xr:uid="{00000000-0005-0000-0000-000012700000}"/>
    <cellStyle name="Normal 3 4 5 8 2 4" xfId="16259" xr:uid="{00000000-0005-0000-0000-000013700000}"/>
    <cellStyle name="Normal 3 4 5 8 2 4 2" xfId="33733" xr:uid="{00000000-0005-0000-0000-000014700000}"/>
    <cellStyle name="Normal 3 4 5 8 2 5" xfId="16260" xr:uid="{00000000-0005-0000-0000-000015700000}"/>
    <cellStyle name="Normal 3 4 5 8 2 5 2" xfId="33734" xr:uid="{00000000-0005-0000-0000-000016700000}"/>
    <cellStyle name="Normal 3 4 5 8 2 6" xfId="16261" xr:uid="{00000000-0005-0000-0000-000017700000}"/>
    <cellStyle name="Normal 3 4 5 8 2 6 2" xfId="33735" xr:uid="{00000000-0005-0000-0000-000018700000}"/>
    <cellStyle name="Normal 3 4 5 8 2 7" xfId="16262" xr:uid="{00000000-0005-0000-0000-000019700000}"/>
    <cellStyle name="Normal 3 4 5 8 2 7 2" xfId="33736" xr:uid="{00000000-0005-0000-0000-00001A700000}"/>
    <cellStyle name="Normal 3 4 5 8 2 8" xfId="16263" xr:uid="{00000000-0005-0000-0000-00001B700000}"/>
    <cellStyle name="Normal 3 4 5 8 2 8 2" xfId="33737" xr:uid="{00000000-0005-0000-0000-00001C700000}"/>
    <cellStyle name="Normal 3 4 5 8 2 9" xfId="16264" xr:uid="{00000000-0005-0000-0000-00001D700000}"/>
    <cellStyle name="Normal 3 4 5 8 2 9 2" xfId="33738" xr:uid="{00000000-0005-0000-0000-00001E700000}"/>
    <cellStyle name="Normal 3 4 5 8 3" xfId="16265" xr:uid="{00000000-0005-0000-0000-00001F700000}"/>
    <cellStyle name="Normal 3 4 5 8 3 2" xfId="33739" xr:uid="{00000000-0005-0000-0000-000020700000}"/>
    <cellStyle name="Normal 3 4 5 8 4" xfId="16266" xr:uid="{00000000-0005-0000-0000-000021700000}"/>
    <cellStyle name="Normal 3 4 5 8 4 2" xfId="33740" xr:uid="{00000000-0005-0000-0000-000022700000}"/>
    <cellStyle name="Normal 3 4 5 8 5" xfId="16267" xr:uid="{00000000-0005-0000-0000-000023700000}"/>
    <cellStyle name="Normal 3 4 5 8 5 2" xfId="33741" xr:uid="{00000000-0005-0000-0000-000024700000}"/>
    <cellStyle name="Normal 3 4 5 8 6" xfId="16268" xr:uid="{00000000-0005-0000-0000-000025700000}"/>
    <cellStyle name="Normal 3 4 5 8 6 2" xfId="33742" xr:uid="{00000000-0005-0000-0000-000026700000}"/>
    <cellStyle name="Normal 3 4 5 8 7" xfId="16269" xr:uid="{00000000-0005-0000-0000-000027700000}"/>
    <cellStyle name="Normal 3 4 5 8 7 2" xfId="33743" xr:uid="{00000000-0005-0000-0000-000028700000}"/>
    <cellStyle name="Normal 3 4 5 8 8" xfId="16270" xr:uid="{00000000-0005-0000-0000-000029700000}"/>
    <cellStyle name="Normal 3 4 5 8 8 2" xfId="33744" xr:uid="{00000000-0005-0000-0000-00002A700000}"/>
    <cellStyle name="Normal 3 4 5 8 9" xfId="16271" xr:uid="{00000000-0005-0000-0000-00002B700000}"/>
    <cellStyle name="Normal 3 4 5 8 9 2" xfId="33745" xr:uid="{00000000-0005-0000-0000-00002C700000}"/>
    <cellStyle name="Normal 3 4 5 9" xfId="16272" xr:uid="{00000000-0005-0000-0000-00002D700000}"/>
    <cellStyle name="Normal 3 4 5 9 10" xfId="16273" xr:uid="{00000000-0005-0000-0000-00002E700000}"/>
    <cellStyle name="Normal 3 4 5 9 10 2" xfId="33747" xr:uid="{00000000-0005-0000-0000-00002F700000}"/>
    <cellStyle name="Normal 3 4 5 9 11" xfId="16274" xr:uid="{00000000-0005-0000-0000-000030700000}"/>
    <cellStyle name="Normal 3 4 5 9 11 2" xfId="33748" xr:uid="{00000000-0005-0000-0000-000031700000}"/>
    <cellStyle name="Normal 3 4 5 9 12" xfId="16275" xr:uid="{00000000-0005-0000-0000-000032700000}"/>
    <cellStyle name="Normal 3 4 5 9 12 2" xfId="33749" xr:uid="{00000000-0005-0000-0000-000033700000}"/>
    <cellStyle name="Normal 3 4 5 9 13" xfId="16276" xr:uid="{00000000-0005-0000-0000-000034700000}"/>
    <cellStyle name="Normal 3 4 5 9 13 2" xfId="33750" xr:uid="{00000000-0005-0000-0000-000035700000}"/>
    <cellStyle name="Normal 3 4 5 9 14" xfId="16277" xr:uid="{00000000-0005-0000-0000-000036700000}"/>
    <cellStyle name="Normal 3 4 5 9 14 2" xfId="33751" xr:uid="{00000000-0005-0000-0000-000037700000}"/>
    <cellStyle name="Normal 3 4 5 9 15" xfId="33746" xr:uid="{00000000-0005-0000-0000-000038700000}"/>
    <cellStyle name="Normal 3 4 5 9 2" xfId="16278" xr:uid="{00000000-0005-0000-0000-000039700000}"/>
    <cellStyle name="Normal 3 4 5 9 2 2" xfId="33752" xr:uid="{00000000-0005-0000-0000-00003A700000}"/>
    <cellStyle name="Normal 3 4 5 9 3" xfId="16279" xr:uid="{00000000-0005-0000-0000-00003B700000}"/>
    <cellStyle name="Normal 3 4 5 9 3 2" xfId="33753" xr:uid="{00000000-0005-0000-0000-00003C700000}"/>
    <cellStyle name="Normal 3 4 5 9 4" xfId="16280" xr:uid="{00000000-0005-0000-0000-00003D700000}"/>
    <cellStyle name="Normal 3 4 5 9 4 2" xfId="33754" xr:uid="{00000000-0005-0000-0000-00003E700000}"/>
    <cellStyle name="Normal 3 4 5 9 5" xfId="16281" xr:uid="{00000000-0005-0000-0000-00003F700000}"/>
    <cellStyle name="Normal 3 4 5 9 5 2" xfId="33755" xr:uid="{00000000-0005-0000-0000-000040700000}"/>
    <cellStyle name="Normal 3 4 5 9 6" xfId="16282" xr:uid="{00000000-0005-0000-0000-000041700000}"/>
    <cellStyle name="Normal 3 4 5 9 6 2" xfId="33756" xr:uid="{00000000-0005-0000-0000-000042700000}"/>
    <cellStyle name="Normal 3 4 5 9 7" xfId="16283" xr:uid="{00000000-0005-0000-0000-000043700000}"/>
    <cellStyle name="Normal 3 4 5 9 7 2" xfId="33757" xr:uid="{00000000-0005-0000-0000-000044700000}"/>
    <cellStyle name="Normal 3 4 5 9 8" xfId="16284" xr:uid="{00000000-0005-0000-0000-000045700000}"/>
    <cellStyle name="Normal 3 4 5 9 8 2" xfId="33758" xr:uid="{00000000-0005-0000-0000-000046700000}"/>
    <cellStyle name="Normal 3 4 5 9 9" xfId="16285" xr:uid="{00000000-0005-0000-0000-000047700000}"/>
    <cellStyle name="Normal 3 4 5 9 9 2" xfId="33759" xr:uid="{00000000-0005-0000-0000-000048700000}"/>
    <cellStyle name="Normal 3 4 6" xfId="16286" xr:uid="{00000000-0005-0000-0000-000049700000}"/>
    <cellStyle name="Normal 3 4 6 10" xfId="16287" xr:uid="{00000000-0005-0000-0000-00004A700000}"/>
    <cellStyle name="Normal 3 4 6 10 10" xfId="16288" xr:uid="{00000000-0005-0000-0000-00004B700000}"/>
    <cellStyle name="Normal 3 4 6 10 10 2" xfId="33762" xr:uid="{00000000-0005-0000-0000-00004C700000}"/>
    <cellStyle name="Normal 3 4 6 10 11" xfId="16289" xr:uid="{00000000-0005-0000-0000-00004D700000}"/>
    <cellStyle name="Normal 3 4 6 10 11 2" xfId="33763" xr:uid="{00000000-0005-0000-0000-00004E700000}"/>
    <cellStyle name="Normal 3 4 6 10 12" xfId="16290" xr:uid="{00000000-0005-0000-0000-00004F700000}"/>
    <cellStyle name="Normal 3 4 6 10 12 2" xfId="33764" xr:uid="{00000000-0005-0000-0000-000050700000}"/>
    <cellStyle name="Normal 3 4 6 10 13" xfId="16291" xr:uid="{00000000-0005-0000-0000-000051700000}"/>
    <cellStyle name="Normal 3 4 6 10 13 2" xfId="33765" xr:uid="{00000000-0005-0000-0000-000052700000}"/>
    <cellStyle name="Normal 3 4 6 10 14" xfId="16292" xr:uid="{00000000-0005-0000-0000-000053700000}"/>
    <cellStyle name="Normal 3 4 6 10 14 2" xfId="33766" xr:uid="{00000000-0005-0000-0000-000054700000}"/>
    <cellStyle name="Normal 3 4 6 10 15" xfId="33761" xr:uid="{00000000-0005-0000-0000-000055700000}"/>
    <cellStyle name="Normal 3 4 6 10 2" xfId="16293" xr:uid="{00000000-0005-0000-0000-000056700000}"/>
    <cellStyle name="Normal 3 4 6 10 2 2" xfId="33767" xr:uid="{00000000-0005-0000-0000-000057700000}"/>
    <cellStyle name="Normal 3 4 6 10 3" xfId="16294" xr:uid="{00000000-0005-0000-0000-000058700000}"/>
    <cellStyle name="Normal 3 4 6 10 3 2" xfId="33768" xr:uid="{00000000-0005-0000-0000-000059700000}"/>
    <cellStyle name="Normal 3 4 6 10 4" xfId="16295" xr:uid="{00000000-0005-0000-0000-00005A700000}"/>
    <cellStyle name="Normal 3 4 6 10 4 2" xfId="33769" xr:uid="{00000000-0005-0000-0000-00005B700000}"/>
    <cellStyle name="Normal 3 4 6 10 5" xfId="16296" xr:uid="{00000000-0005-0000-0000-00005C700000}"/>
    <cellStyle name="Normal 3 4 6 10 5 2" xfId="33770" xr:uid="{00000000-0005-0000-0000-00005D700000}"/>
    <cellStyle name="Normal 3 4 6 10 6" xfId="16297" xr:uid="{00000000-0005-0000-0000-00005E700000}"/>
    <cellStyle name="Normal 3 4 6 10 6 2" xfId="33771" xr:uid="{00000000-0005-0000-0000-00005F700000}"/>
    <cellStyle name="Normal 3 4 6 10 7" xfId="16298" xr:uid="{00000000-0005-0000-0000-000060700000}"/>
    <cellStyle name="Normal 3 4 6 10 7 2" xfId="33772" xr:uid="{00000000-0005-0000-0000-000061700000}"/>
    <cellStyle name="Normal 3 4 6 10 8" xfId="16299" xr:uid="{00000000-0005-0000-0000-000062700000}"/>
    <cellStyle name="Normal 3 4 6 10 8 2" xfId="33773" xr:uid="{00000000-0005-0000-0000-000063700000}"/>
    <cellStyle name="Normal 3 4 6 10 9" xfId="16300" xr:uid="{00000000-0005-0000-0000-000064700000}"/>
    <cellStyle name="Normal 3 4 6 10 9 2" xfId="33774" xr:uid="{00000000-0005-0000-0000-000065700000}"/>
    <cellStyle name="Normal 3 4 6 11" xfId="16301" xr:uid="{00000000-0005-0000-0000-000066700000}"/>
    <cellStyle name="Normal 3 4 6 11 10" xfId="16302" xr:uid="{00000000-0005-0000-0000-000067700000}"/>
    <cellStyle name="Normal 3 4 6 11 10 2" xfId="33776" xr:uid="{00000000-0005-0000-0000-000068700000}"/>
    <cellStyle name="Normal 3 4 6 11 11" xfId="16303" xr:uid="{00000000-0005-0000-0000-000069700000}"/>
    <cellStyle name="Normal 3 4 6 11 11 2" xfId="33777" xr:uid="{00000000-0005-0000-0000-00006A700000}"/>
    <cellStyle name="Normal 3 4 6 11 12" xfId="16304" xr:uid="{00000000-0005-0000-0000-00006B700000}"/>
    <cellStyle name="Normal 3 4 6 11 12 2" xfId="33778" xr:uid="{00000000-0005-0000-0000-00006C700000}"/>
    <cellStyle name="Normal 3 4 6 11 13" xfId="16305" xr:uid="{00000000-0005-0000-0000-00006D700000}"/>
    <cellStyle name="Normal 3 4 6 11 13 2" xfId="33779" xr:uid="{00000000-0005-0000-0000-00006E700000}"/>
    <cellStyle name="Normal 3 4 6 11 14" xfId="16306" xr:uid="{00000000-0005-0000-0000-00006F700000}"/>
    <cellStyle name="Normal 3 4 6 11 14 2" xfId="33780" xr:uid="{00000000-0005-0000-0000-000070700000}"/>
    <cellStyle name="Normal 3 4 6 11 15" xfId="33775" xr:uid="{00000000-0005-0000-0000-000071700000}"/>
    <cellStyle name="Normal 3 4 6 11 2" xfId="16307" xr:uid="{00000000-0005-0000-0000-000072700000}"/>
    <cellStyle name="Normal 3 4 6 11 2 2" xfId="33781" xr:uid="{00000000-0005-0000-0000-000073700000}"/>
    <cellStyle name="Normal 3 4 6 11 3" xfId="16308" xr:uid="{00000000-0005-0000-0000-000074700000}"/>
    <cellStyle name="Normal 3 4 6 11 3 2" xfId="33782" xr:uid="{00000000-0005-0000-0000-000075700000}"/>
    <cellStyle name="Normal 3 4 6 11 4" xfId="16309" xr:uid="{00000000-0005-0000-0000-000076700000}"/>
    <cellStyle name="Normal 3 4 6 11 4 2" xfId="33783" xr:uid="{00000000-0005-0000-0000-000077700000}"/>
    <cellStyle name="Normal 3 4 6 11 5" xfId="16310" xr:uid="{00000000-0005-0000-0000-000078700000}"/>
    <cellStyle name="Normal 3 4 6 11 5 2" xfId="33784" xr:uid="{00000000-0005-0000-0000-000079700000}"/>
    <cellStyle name="Normal 3 4 6 11 6" xfId="16311" xr:uid="{00000000-0005-0000-0000-00007A700000}"/>
    <cellStyle name="Normal 3 4 6 11 6 2" xfId="33785" xr:uid="{00000000-0005-0000-0000-00007B700000}"/>
    <cellStyle name="Normal 3 4 6 11 7" xfId="16312" xr:uid="{00000000-0005-0000-0000-00007C700000}"/>
    <cellStyle name="Normal 3 4 6 11 7 2" xfId="33786" xr:uid="{00000000-0005-0000-0000-00007D700000}"/>
    <cellStyle name="Normal 3 4 6 11 8" xfId="16313" xr:uid="{00000000-0005-0000-0000-00007E700000}"/>
    <cellStyle name="Normal 3 4 6 11 8 2" xfId="33787" xr:uid="{00000000-0005-0000-0000-00007F700000}"/>
    <cellStyle name="Normal 3 4 6 11 9" xfId="16314" xr:uid="{00000000-0005-0000-0000-000080700000}"/>
    <cellStyle name="Normal 3 4 6 11 9 2" xfId="33788" xr:uid="{00000000-0005-0000-0000-000081700000}"/>
    <cellStyle name="Normal 3 4 6 12" xfId="16315" xr:uid="{00000000-0005-0000-0000-000082700000}"/>
    <cellStyle name="Normal 3 4 6 12 10" xfId="16316" xr:uid="{00000000-0005-0000-0000-000083700000}"/>
    <cellStyle name="Normal 3 4 6 12 10 2" xfId="33790" xr:uid="{00000000-0005-0000-0000-000084700000}"/>
    <cellStyle name="Normal 3 4 6 12 11" xfId="16317" xr:uid="{00000000-0005-0000-0000-000085700000}"/>
    <cellStyle name="Normal 3 4 6 12 11 2" xfId="33791" xr:uid="{00000000-0005-0000-0000-000086700000}"/>
    <cellStyle name="Normal 3 4 6 12 12" xfId="16318" xr:uid="{00000000-0005-0000-0000-000087700000}"/>
    <cellStyle name="Normal 3 4 6 12 12 2" xfId="33792" xr:uid="{00000000-0005-0000-0000-000088700000}"/>
    <cellStyle name="Normal 3 4 6 12 13" xfId="16319" xr:uid="{00000000-0005-0000-0000-000089700000}"/>
    <cellStyle name="Normal 3 4 6 12 13 2" xfId="33793" xr:uid="{00000000-0005-0000-0000-00008A700000}"/>
    <cellStyle name="Normal 3 4 6 12 14" xfId="16320" xr:uid="{00000000-0005-0000-0000-00008B700000}"/>
    <cellStyle name="Normal 3 4 6 12 14 2" xfId="33794" xr:uid="{00000000-0005-0000-0000-00008C700000}"/>
    <cellStyle name="Normal 3 4 6 12 15" xfId="33789" xr:uid="{00000000-0005-0000-0000-00008D700000}"/>
    <cellStyle name="Normal 3 4 6 12 2" xfId="16321" xr:uid="{00000000-0005-0000-0000-00008E700000}"/>
    <cellStyle name="Normal 3 4 6 12 2 2" xfId="33795" xr:uid="{00000000-0005-0000-0000-00008F700000}"/>
    <cellStyle name="Normal 3 4 6 12 3" xfId="16322" xr:uid="{00000000-0005-0000-0000-000090700000}"/>
    <cellStyle name="Normal 3 4 6 12 3 2" xfId="33796" xr:uid="{00000000-0005-0000-0000-000091700000}"/>
    <cellStyle name="Normal 3 4 6 12 4" xfId="16323" xr:uid="{00000000-0005-0000-0000-000092700000}"/>
    <cellStyle name="Normal 3 4 6 12 4 2" xfId="33797" xr:uid="{00000000-0005-0000-0000-000093700000}"/>
    <cellStyle name="Normal 3 4 6 12 5" xfId="16324" xr:uid="{00000000-0005-0000-0000-000094700000}"/>
    <cellStyle name="Normal 3 4 6 12 5 2" xfId="33798" xr:uid="{00000000-0005-0000-0000-000095700000}"/>
    <cellStyle name="Normal 3 4 6 12 6" xfId="16325" xr:uid="{00000000-0005-0000-0000-000096700000}"/>
    <cellStyle name="Normal 3 4 6 12 6 2" xfId="33799" xr:uid="{00000000-0005-0000-0000-000097700000}"/>
    <cellStyle name="Normal 3 4 6 12 7" xfId="16326" xr:uid="{00000000-0005-0000-0000-000098700000}"/>
    <cellStyle name="Normal 3 4 6 12 7 2" xfId="33800" xr:uid="{00000000-0005-0000-0000-000099700000}"/>
    <cellStyle name="Normal 3 4 6 12 8" xfId="16327" xr:uid="{00000000-0005-0000-0000-00009A700000}"/>
    <cellStyle name="Normal 3 4 6 12 8 2" xfId="33801" xr:uid="{00000000-0005-0000-0000-00009B700000}"/>
    <cellStyle name="Normal 3 4 6 12 9" xfId="16328" xr:uid="{00000000-0005-0000-0000-00009C700000}"/>
    <cellStyle name="Normal 3 4 6 12 9 2" xfId="33802" xr:uid="{00000000-0005-0000-0000-00009D700000}"/>
    <cellStyle name="Normal 3 4 6 13" xfId="16329" xr:uid="{00000000-0005-0000-0000-00009E700000}"/>
    <cellStyle name="Normal 3 4 6 13 10" xfId="16330" xr:uid="{00000000-0005-0000-0000-00009F700000}"/>
    <cellStyle name="Normal 3 4 6 13 10 2" xfId="33804" xr:uid="{00000000-0005-0000-0000-0000A0700000}"/>
    <cellStyle name="Normal 3 4 6 13 11" xfId="16331" xr:uid="{00000000-0005-0000-0000-0000A1700000}"/>
    <cellStyle name="Normal 3 4 6 13 11 2" xfId="33805" xr:uid="{00000000-0005-0000-0000-0000A2700000}"/>
    <cellStyle name="Normal 3 4 6 13 12" xfId="16332" xr:uid="{00000000-0005-0000-0000-0000A3700000}"/>
    <cellStyle name="Normal 3 4 6 13 12 2" xfId="33806" xr:uid="{00000000-0005-0000-0000-0000A4700000}"/>
    <cellStyle name="Normal 3 4 6 13 13" xfId="16333" xr:uid="{00000000-0005-0000-0000-0000A5700000}"/>
    <cellStyle name="Normal 3 4 6 13 13 2" xfId="33807" xr:uid="{00000000-0005-0000-0000-0000A6700000}"/>
    <cellStyle name="Normal 3 4 6 13 14" xfId="16334" xr:uid="{00000000-0005-0000-0000-0000A7700000}"/>
    <cellStyle name="Normal 3 4 6 13 14 2" xfId="33808" xr:uid="{00000000-0005-0000-0000-0000A8700000}"/>
    <cellStyle name="Normal 3 4 6 13 15" xfId="33803" xr:uid="{00000000-0005-0000-0000-0000A9700000}"/>
    <cellStyle name="Normal 3 4 6 13 2" xfId="16335" xr:uid="{00000000-0005-0000-0000-0000AA700000}"/>
    <cellStyle name="Normal 3 4 6 13 2 2" xfId="33809" xr:uid="{00000000-0005-0000-0000-0000AB700000}"/>
    <cellStyle name="Normal 3 4 6 13 3" xfId="16336" xr:uid="{00000000-0005-0000-0000-0000AC700000}"/>
    <cellStyle name="Normal 3 4 6 13 3 2" xfId="33810" xr:uid="{00000000-0005-0000-0000-0000AD700000}"/>
    <cellStyle name="Normal 3 4 6 13 4" xfId="16337" xr:uid="{00000000-0005-0000-0000-0000AE700000}"/>
    <cellStyle name="Normal 3 4 6 13 4 2" xfId="33811" xr:uid="{00000000-0005-0000-0000-0000AF700000}"/>
    <cellStyle name="Normal 3 4 6 13 5" xfId="16338" xr:uid="{00000000-0005-0000-0000-0000B0700000}"/>
    <cellStyle name="Normal 3 4 6 13 5 2" xfId="33812" xr:uid="{00000000-0005-0000-0000-0000B1700000}"/>
    <cellStyle name="Normal 3 4 6 13 6" xfId="16339" xr:uid="{00000000-0005-0000-0000-0000B2700000}"/>
    <cellStyle name="Normal 3 4 6 13 6 2" xfId="33813" xr:uid="{00000000-0005-0000-0000-0000B3700000}"/>
    <cellStyle name="Normal 3 4 6 13 7" xfId="16340" xr:uid="{00000000-0005-0000-0000-0000B4700000}"/>
    <cellStyle name="Normal 3 4 6 13 7 2" xfId="33814" xr:uid="{00000000-0005-0000-0000-0000B5700000}"/>
    <cellStyle name="Normal 3 4 6 13 8" xfId="16341" xr:uid="{00000000-0005-0000-0000-0000B6700000}"/>
    <cellStyle name="Normal 3 4 6 13 8 2" xfId="33815" xr:uid="{00000000-0005-0000-0000-0000B7700000}"/>
    <cellStyle name="Normal 3 4 6 13 9" xfId="16342" xr:uid="{00000000-0005-0000-0000-0000B8700000}"/>
    <cellStyle name="Normal 3 4 6 13 9 2" xfId="33816" xr:uid="{00000000-0005-0000-0000-0000B9700000}"/>
    <cellStyle name="Normal 3 4 6 14" xfId="16343" xr:uid="{00000000-0005-0000-0000-0000BA700000}"/>
    <cellStyle name="Normal 3 4 6 14 10" xfId="16344" xr:uid="{00000000-0005-0000-0000-0000BB700000}"/>
    <cellStyle name="Normal 3 4 6 14 10 2" xfId="33818" xr:uid="{00000000-0005-0000-0000-0000BC700000}"/>
    <cellStyle name="Normal 3 4 6 14 11" xfId="16345" xr:uid="{00000000-0005-0000-0000-0000BD700000}"/>
    <cellStyle name="Normal 3 4 6 14 11 2" xfId="33819" xr:uid="{00000000-0005-0000-0000-0000BE700000}"/>
    <cellStyle name="Normal 3 4 6 14 12" xfId="16346" xr:uid="{00000000-0005-0000-0000-0000BF700000}"/>
    <cellStyle name="Normal 3 4 6 14 12 2" xfId="33820" xr:uid="{00000000-0005-0000-0000-0000C0700000}"/>
    <cellStyle name="Normal 3 4 6 14 13" xfId="16347" xr:uid="{00000000-0005-0000-0000-0000C1700000}"/>
    <cellStyle name="Normal 3 4 6 14 13 2" xfId="33821" xr:uid="{00000000-0005-0000-0000-0000C2700000}"/>
    <cellStyle name="Normal 3 4 6 14 14" xfId="16348" xr:uid="{00000000-0005-0000-0000-0000C3700000}"/>
    <cellStyle name="Normal 3 4 6 14 14 2" xfId="33822" xr:uid="{00000000-0005-0000-0000-0000C4700000}"/>
    <cellStyle name="Normal 3 4 6 14 15" xfId="33817" xr:uid="{00000000-0005-0000-0000-0000C5700000}"/>
    <cellStyle name="Normal 3 4 6 14 2" xfId="16349" xr:uid="{00000000-0005-0000-0000-0000C6700000}"/>
    <cellStyle name="Normal 3 4 6 14 2 2" xfId="33823" xr:uid="{00000000-0005-0000-0000-0000C7700000}"/>
    <cellStyle name="Normal 3 4 6 14 3" xfId="16350" xr:uid="{00000000-0005-0000-0000-0000C8700000}"/>
    <cellStyle name="Normal 3 4 6 14 3 2" xfId="33824" xr:uid="{00000000-0005-0000-0000-0000C9700000}"/>
    <cellStyle name="Normal 3 4 6 14 4" xfId="16351" xr:uid="{00000000-0005-0000-0000-0000CA700000}"/>
    <cellStyle name="Normal 3 4 6 14 4 2" xfId="33825" xr:uid="{00000000-0005-0000-0000-0000CB700000}"/>
    <cellStyle name="Normal 3 4 6 14 5" xfId="16352" xr:uid="{00000000-0005-0000-0000-0000CC700000}"/>
    <cellStyle name="Normal 3 4 6 14 5 2" xfId="33826" xr:uid="{00000000-0005-0000-0000-0000CD700000}"/>
    <cellStyle name="Normal 3 4 6 14 6" xfId="16353" xr:uid="{00000000-0005-0000-0000-0000CE700000}"/>
    <cellStyle name="Normal 3 4 6 14 6 2" xfId="33827" xr:uid="{00000000-0005-0000-0000-0000CF700000}"/>
    <cellStyle name="Normal 3 4 6 14 7" xfId="16354" xr:uid="{00000000-0005-0000-0000-0000D0700000}"/>
    <cellStyle name="Normal 3 4 6 14 7 2" xfId="33828" xr:uid="{00000000-0005-0000-0000-0000D1700000}"/>
    <cellStyle name="Normal 3 4 6 14 8" xfId="16355" xr:uid="{00000000-0005-0000-0000-0000D2700000}"/>
    <cellStyle name="Normal 3 4 6 14 8 2" xfId="33829" xr:uid="{00000000-0005-0000-0000-0000D3700000}"/>
    <cellStyle name="Normal 3 4 6 14 9" xfId="16356" xr:uid="{00000000-0005-0000-0000-0000D4700000}"/>
    <cellStyle name="Normal 3 4 6 14 9 2" xfId="33830" xr:uid="{00000000-0005-0000-0000-0000D5700000}"/>
    <cellStyle name="Normal 3 4 6 15" xfId="16357" xr:uid="{00000000-0005-0000-0000-0000D6700000}"/>
    <cellStyle name="Normal 3 4 6 15 2" xfId="33831" xr:uid="{00000000-0005-0000-0000-0000D7700000}"/>
    <cellStyle name="Normal 3 4 6 16" xfId="16358" xr:uid="{00000000-0005-0000-0000-0000D8700000}"/>
    <cellStyle name="Normal 3 4 6 16 2" xfId="33832" xr:uid="{00000000-0005-0000-0000-0000D9700000}"/>
    <cellStyle name="Normal 3 4 6 17" xfId="16359" xr:uid="{00000000-0005-0000-0000-0000DA700000}"/>
    <cellStyle name="Normal 3 4 6 17 2" xfId="33833" xr:uid="{00000000-0005-0000-0000-0000DB700000}"/>
    <cellStyle name="Normal 3 4 6 18" xfId="16360" xr:uid="{00000000-0005-0000-0000-0000DC700000}"/>
    <cellStyle name="Normal 3 4 6 18 2" xfId="33834" xr:uid="{00000000-0005-0000-0000-0000DD700000}"/>
    <cellStyle name="Normal 3 4 6 19" xfId="16361" xr:uid="{00000000-0005-0000-0000-0000DE700000}"/>
    <cellStyle name="Normal 3 4 6 19 2" xfId="33835" xr:uid="{00000000-0005-0000-0000-0000DF700000}"/>
    <cellStyle name="Normal 3 4 6 2" xfId="16362" xr:uid="{00000000-0005-0000-0000-0000E0700000}"/>
    <cellStyle name="Normal 3 4 6 20" xfId="16363" xr:uid="{00000000-0005-0000-0000-0000E1700000}"/>
    <cellStyle name="Normal 3 4 6 20 2" xfId="33836" xr:uid="{00000000-0005-0000-0000-0000E2700000}"/>
    <cellStyle name="Normal 3 4 6 21" xfId="16364" xr:uid="{00000000-0005-0000-0000-0000E3700000}"/>
    <cellStyle name="Normal 3 4 6 21 2" xfId="33837" xr:uid="{00000000-0005-0000-0000-0000E4700000}"/>
    <cellStyle name="Normal 3 4 6 22" xfId="16365" xr:uid="{00000000-0005-0000-0000-0000E5700000}"/>
    <cellStyle name="Normal 3 4 6 22 2" xfId="33838" xr:uid="{00000000-0005-0000-0000-0000E6700000}"/>
    <cellStyle name="Normal 3 4 6 23" xfId="16366" xr:uid="{00000000-0005-0000-0000-0000E7700000}"/>
    <cellStyle name="Normal 3 4 6 23 2" xfId="33839" xr:uid="{00000000-0005-0000-0000-0000E8700000}"/>
    <cellStyle name="Normal 3 4 6 24" xfId="16367" xr:uid="{00000000-0005-0000-0000-0000E9700000}"/>
    <cellStyle name="Normal 3 4 6 24 2" xfId="33840" xr:uid="{00000000-0005-0000-0000-0000EA700000}"/>
    <cellStyle name="Normal 3 4 6 25" xfId="16368" xr:uid="{00000000-0005-0000-0000-0000EB700000}"/>
    <cellStyle name="Normal 3 4 6 25 2" xfId="33841" xr:uid="{00000000-0005-0000-0000-0000EC700000}"/>
    <cellStyle name="Normal 3 4 6 26" xfId="16369" xr:uid="{00000000-0005-0000-0000-0000ED700000}"/>
    <cellStyle name="Normal 3 4 6 26 2" xfId="33842" xr:uid="{00000000-0005-0000-0000-0000EE700000}"/>
    <cellStyle name="Normal 3 4 6 27" xfId="16370" xr:uid="{00000000-0005-0000-0000-0000EF700000}"/>
    <cellStyle name="Normal 3 4 6 27 2" xfId="33843" xr:uid="{00000000-0005-0000-0000-0000F0700000}"/>
    <cellStyle name="Normal 3 4 6 28" xfId="33760" xr:uid="{00000000-0005-0000-0000-0000F1700000}"/>
    <cellStyle name="Normal 3 4 6 3" xfId="16371" xr:uid="{00000000-0005-0000-0000-0000F2700000}"/>
    <cellStyle name="Normal 3 4 6 4" xfId="16372" xr:uid="{00000000-0005-0000-0000-0000F3700000}"/>
    <cellStyle name="Normal 3 4 6 5" xfId="16373" xr:uid="{00000000-0005-0000-0000-0000F4700000}"/>
    <cellStyle name="Normal 3 4 6 6" xfId="16374" xr:uid="{00000000-0005-0000-0000-0000F5700000}"/>
    <cellStyle name="Normal 3 4 6 6 10" xfId="16375" xr:uid="{00000000-0005-0000-0000-0000F6700000}"/>
    <cellStyle name="Normal 3 4 6 6 10 2" xfId="33845" xr:uid="{00000000-0005-0000-0000-0000F7700000}"/>
    <cellStyle name="Normal 3 4 6 6 11" xfId="16376" xr:uid="{00000000-0005-0000-0000-0000F8700000}"/>
    <cellStyle name="Normal 3 4 6 6 11 2" xfId="33846" xr:uid="{00000000-0005-0000-0000-0000F9700000}"/>
    <cellStyle name="Normal 3 4 6 6 12" xfId="16377" xr:uid="{00000000-0005-0000-0000-0000FA700000}"/>
    <cellStyle name="Normal 3 4 6 6 12 2" xfId="33847" xr:uid="{00000000-0005-0000-0000-0000FB700000}"/>
    <cellStyle name="Normal 3 4 6 6 13" xfId="16378" xr:uid="{00000000-0005-0000-0000-0000FC700000}"/>
    <cellStyle name="Normal 3 4 6 6 13 2" xfId="33848" xr:uid="{00000000-0005-0000-0000-0000FD700000}"/>
    <cellStyle name="Normal 3 4 6 6 14" xfId="16379" xr:uid="{00000000-0005-0000-0000-0000FE700000}"/>
    <cellStyle name="Normal 3 4 6 6 14 2" xfId="33849" xr:uid="{00000000-0005-0000-0000-0000FF700000}"/>
    <cellStyle name="Normal 3 4 6 6 15" xfId="16380" xr:uid="{00000000-0005-0000-0000-000000710000}"/>
    <cellStyle name="Normal 3 4 6 6 15 2" xfId="33850" xr:uid="{00000000-0005-0000-0000-000001710000}"/>
    <cellStyle name="Normal 3 4 6 6 16" xfId="33844" xr:uid="{00000000-0005-0000-0000-000002710000}"/>
    <cellStyle name="Normal 3 4 6 6 2" xfId="16381" xr:uid="{00000000-0005-0000-0000-000003710000}"/>
    <cellStyle name="Normal 3 4 6 6 2 10" xfId="16382" xr:uid="{00000000-0005-0000-0000-000004710000}"/>
    <cellStyle name="Normal 3 4 6 6 2 10 2" xfId="33852" xr:uid="{00000000-0005-0000-0000-000005710000}"/>
    <cellStyle name="Normal 3 4 6 6 2 11" xfId="16383" xr:uid="{00000000-0005-0000-0000-000006710000}"/>
    <cellStyle name="Normal 3 4 6 6 2 11 2" xfId="33853" xr:uid="{00000000-0005-0000-0000-000007710000}"/>
    <cellStyle name="Normal 3 4 6 6 2 12" xfId="16384" xr:uid="{00000000-0005-0000-0000-000008710000}"/>
    <cellStyle name="Normal 3 4 6 6 2 12 2" xfId="33854" xr:uid="{00000000-0005-0000-0000-000009710000}"/>
    <cellStyle name="Normal 3 4 6 6 2 13" xfId="16385" xr:uid="{00000000-0005-0000-0000-00000A710000}"/>
    <cellStyle name="Normal 3 4 6 6 2 13 2" xfId="33855" xr:uid="{00000000-0005-0000-0000-00000B710000}"/>
    <cellStyle name="Normal 3 4 6 6 2 14" xfId="16386" xr:uid="{00000000-0005-0000-0000-00000C710000}"/>
    <cellStyle name="Normal 3 4 6 6 2 14 2" xfId="33856" xr:uid="{00000000-0005-0000-0000-00000D710000}"/>
    <cellStyle name="Normal 3 4 6 6 2 15" xfId="33851" xr:uid="{00000000-0005-0000-0000-00000E710000}"/>
    <cellStyle name="Normal 3 4 6 6 2 2" xfId="16387" xr:uid="{00000000-0005-0000-0000-00000F710000}"/>
    <cellStyle name="Normal 3 4 6 6 2 2 2" xfId="33857" xr:uid="{00000000-0005-0000-0000-000010710000}"/>
    <cellStyle name="Normal 3 4 6 6 2 3" xfId="16388" xr:uid="{00000000-0005-0000-0000-000011710000}"/>
    <cellStyle name="Normal 3 4 6 6 2 3 2" xfId="33858" xr:uid="{00000000-0005-0000-0000-000012710000}"/>
    <cellStyle name="Normal 3 4 6 6 2 4" xfId="16389" xr:uid="{00000000-0005-0000-0000-000013710000}"/>
    <cellStyle name="Normal 3 4 6 6 2 4 2" xfId="33859" xr:uid="{00000000-0005-0000-0000-000014710000}"/>
    <cellStyle name="Normal 3 4 6 6 2 5" xfId="16390" xr:uid="{00000000-0005-0000-0000-000015710000}"/>
    <cellStyle name="Normal 3 4 6 6 2 5 2" xfId="33860" xr:uid="{00000000-0005-0000-0000-000016710000}"/>
    <cellStyle name="Normal 3 4 6 6 2 6" xfId="16391" xr:uid="{00000000-0005-0000-0000-000017710000}"/>
    <cellStyle name="Normal 3 4 6 6 2 6 2" xfId="33861" xr:uid="{00000000-0005-0000-0000-000018710000}"/>
    <cellStyle name="Normal 3 4 6 6 2 7" xfId="16392" xr:uid="{00000000-0005-0000-0000-000019710000}"/>
    <cellStyle name="Normal 3 4 6 6 2 7 2" xfId="33862" xr:uid="{00000000-0005-0000-0000-00001A710000}"/>
    <cellStyle name="Normal 3 4 6 6 2 8" xfId="16393" xr:uid="{00000000-0005-0000-0000-00001B710000}"/>
    <cellStyle name="Normal 3 4 6 6 2 8 2" xfId="33863" xr:uid="{00000000-0005-0000-0000-00001C710000}"/>
    <cellStyle name="Normal 3 4 6 6 2 9" xfId="16394" xr:uid="{00000000-0005-0000-0000-00001D710000}"/>
    <cellStyle name="Normal 3 4 6 6 2 9 2" xfId="33864" xr:uid="{00000000-0005-0000-0000-00001E710000}"/>
    <cellStyle name="Normal 3 4 6 6 3" xfId="16395" xr:uid="{00000000-0005-0000-0000-00001F710000}"/>
    <cellStyle name="Normal 3 4 6 6 3 2" xfId="33865" xr:uid="{00000000-0005-0000-0000-000020710000}"/>
    <cellStyle name="Normal 3 4 6 6 4" xfId="16396" xr:uid="{00000000-0005-0000-0000-000021710000}"/>
    <cellStyle name="Normal 3 4 6 6 4 2" xfId="33866" xr:uid="{00000000-0005-0000-0000-000022710000}"/>
    <cellStyle name="Normal 3 4 6 6 5" xfId="16397" xr:uid="{00000000-0005-0000-0000-000023710000}"/>
    <cellStyle name="Normal 3 4 6 6 5 2" xfId="33867" xr:uid="{00000000-0005-0000-0000-000024710000}"/>
    <cellStyle name="Normal 3 4 6 6 6" xfId="16398" xr:uid="{00000000-0005-0000-0000-000025710000}"/>
    <cellStyle name="Normal 3 4 6 6 6 2" xfId="33868" xr:uid="{00000000-0005-0000-0000-000026710000}"/>
    <cellStyle name="Normal 3 4 6 6 7" xfId="16399" xr:uid="{00000000-0005-0000-0000-000027710000}"/>
    <cellStyle name="Normal 3 4 6 6 7 2" xfId="33869" xr:uid="{00000000-0005-0000-0000-000028710000}"/>
    <cellStyle name="Normal 3 4 6 6 8" xfId="16400" xr:uid="{00000000-0005-0000-0000-000029710000}"/>
    <cellStyle name="Normal 3 4 6 6 8 2" xfId="33870" xr:uid="{00000000-0005-0000-0000-00002A710000}"/>
    <cellStyle name="Normal 3 4 6 6 9" xfId="16401" xr:uid="{00000000-0005-0000-0000-00002B710000}"/>
    <cellStyle name="Normal 3 4 6 6 9 2" xfId="33871" xr:uid="{00000000-0005-0000-0000-00002C710000}"/>
    <cellStyle name="Normal 3 4 6 7" xfId="16402" xr:uid="{00000000-0005-0000-0000-00002D710000}"/>
    <cellStyle name="Normal 3 4 6 7 10" xfId="16403" xr:uid="{00000000-0005-0000-0000-00002E710000}"/>
    <cellStyle name="Normal 3 4 6 7 10 2" xfId="33873" xr:uid="{00000000-0005-0000-0000-00002F710000}"/>
    <cellStyle name="Normal 3 4 6 7 11" xfId="16404" xr:uid="{00000000-0005-0000-0000-000030710000}"/>
    <cellStyle name="Normal 3 4 6 7 11 2" xfId="33874" xr:uid="{00000000-0005-0000-0000-000031710000}"/>
    <cellStyle name="Normal 3 4 6 7 12" xfId="16405" xr:uid="{00000000-0005-0000-0000-000032710000}"/>
    <cellStyle name="Normal 3 4 6 7 12 2" xfId="33875" xr:uid="{00000000-0005-0000-0000-000033710000}"/>
    <cellStyle name="Normal 3 4 6 7 13" xfId="16406" xr:uid="{00000000-0005-0000-0000-000034710000}"/>
    <cellStyle name="Normal 3 4 6 7 13 2" xfId="33876" xr:uid="{00000000-0005-0000-0000-000035710000}"/>
    <cellStyle name="Normal 3 4 6 7 14" xfId="16407" xr:uid="{00000000-0005-0000-0000-000036710000}"/>
    <cellStyle name="Normal 3 4 6 7 14 2" xfId="33877" xr:uid="{00000000-0005-0000-0000-000037710000}"/>
    <cellStyle name="Normal 3 4 6 7 15" xfId="16408" xr:uid="{00000000-0005-0000-0000-000038710000}"/>
    <cellStyle name="Normal 3 4 6 7 15 2" xfId="33878" xr:uid="{00000000-0005-0000-0000-000039710000}"/>
    <cellStyle name="Normal 3 4 6 7 16" xfId="33872" xr:uid="{00000000-0005-0000-0000-00003A710000}"/>
    <cellStyle name="Normal 3 4 6 7 2" xfId="16409" xr:uid="{00000000-0005-0000-0000-00003B710000}"/>
    <cellStyle name="Normal 3 4 6 7 2 10" xfId="16410" xr:uid="{00000000-0005-0000-0000-00003C710000}"/>
    <cellStyle name="Normal 3 4 6 7 2 10 2" xfId="33880" xr:uid="{00000000-0005-0000-0000-00003D710000}"/>
    <cellStyle name="Normal 3 4 6 7 2 11" xfId="16411" xr:uid="{00000000-0005-0000-0000-00003E710000}"/>
    <cellStyle name="Normal 3 4 6 7 2 11 2" xfId="33881" xr:uid="{00000000-0005-0000-0000-00003F710000}"/>
    <cellStyle name="Normal 3 4 6 7 2 12" xfId="16412" xr:uid="{00000000-0005-0000-0000-000040710000}"/>
    <cellStyle name="Normal 3 4 6 7 2 12 2" xfId="33882" xr:uid="{00000000-0005-0000-0000-000041710000}"/>
    <cellStyle name="Normal 3 4 6 7 2 13" xfId="16413" xr:uid="{00000000-0005-0000-0000-000042710000}"/>
    <cellStyle name="Normal 3 4 6 7 2 13 2" xfId="33883" xr:uid="{00000000-0005-0000-0000-000043710000}"/>
    <cellStyle name="Normal 3 4 6 7 2 14" xfId="16414" xr:uid="{00000000-0005-0000-0000-000044710000}"/>
    <cellStyle name="Normal 3 4 6 7 2 14 2" xfId="33884" xr:uid="{00000000-0005-0000-0000-000045710000}"/>
    <cellStyle name="Normal 3 4 6 7 2 15" xfId="33879" xr:uid="{00000000-0005-0000-0000-000046710000}"/>
    <cellStyle name="Normal 3 4 6 7 2 2" xfId="16415" xr:uid="{00000000-0005-0000-0000-000047710000}"/>
    <cellStyle name="Normal 3 4 6 7 2 2 2" xfId="33885" xr:uid="{00000000-0005-0000-0000-000048710000}"/>
    <cellStyle name="Normal 3 4 6 7 2 3" xfId="16416" xr:uid="{00000000-0005-0000-0000-000049710000}"/>
    <cellStyle name="Normal 3 4 6 7 2 3 2" xfId="33886" xr:uid="{00000000-0005-0000-0000-00004A710000}"/>
    <cellStyle name="Normal 3 4 6 7 2 4" xfId="16417" xr:uid="{00000000-0005-0000-0000-00004B710000}"/>
    <cellStyle name="Normal 3 4 6 7 2 4 2" xfId="33887" xr:uid="{00000000-0005-0000-0000-00004C710000}"/>
    <cellStyle name="Normal 3 4 6 7 2 5" xfId="16418" xr:uid="{00000000-0005-0000-0000-00004D710000}"/>
    <cellStyle name="Normal 3 4 6 7 2 5 2" xfId="33888" xr:uid="{00000000-0005-0000-0000-00004E710000}"/>
    <cellStyle name="Normal 3 4 6 7 2 6" xfId="16419" xr:uid="{00000000-0005-0000-0000-00004F710000}"/>
    <cellStyle name="Normal 3 4 6 7 2 6 2" xfId="33889" xr:uid="{00000000-0005-0000-0000-000050710000}"/>
    <cellStyle name="Normal 3 4 6 7 2 7" xfId="16420" xr:uid="{00000000-0005-0000-0000-000051710000}"/>
    <cellStyle name="Normal 3 4 6 7 2 7 2" xfId="33890" xr:uid="{00000000-0005-0000-0000-000052710000}"/>
    <cellStyle name="Normal 3 4 6 7 2 8" xfId="16421" xr:uid="{00000000-0005-0000-0000-000053710000}"/>
    <cellStyle name="Normal 3 4 6 7 2 8 2" xfId="33891" xr:uid="{00000000-0005-0000-0000-000054710000}"/>
    <cellStyle name="Normal 3 4 6 7 2 9" xfId="16422" xr:uid="{00000000-0005-0000-0000-000055710000}"/>
    <cellStyle name="Normal 3 4 6 7 2 9 2" xfId="33892" xr:uid="{00000000-0005-0000-0000-000056710000}"/>
    <cellStyle name="Normal 3 4 6 7 3" xfId="16423" xr:uid="{00000000-0005-0000-0000-000057710000}"/>
    <cellStyle name="Normal 3 4 6 7 3 2" xfId="33893" xr:uid="{00000000-0005-0000-0000-000058710000}"/>
    <cellStyle name="Normal 3 4 6 7 4" xfId="16424" xr:uid="{00000000-0005-0000-0000-000059710000}"/>
    <cellStyle name="Normal 3 4 6 7 4 2" xfId="33894" xr:uid="{00000000-0005-0000-0000-00005A710000}"/>
    <cellStyle name="Normal 3 4 6 7 5" xfId="16425" xr:uid="{00000000-0005-0000-0000-00005B710000}"/>
    <cellStyle name="Normal 3 4 6 7 5 2" xfId="33895" xr:uid="{00000000-0005-0000-0000-00005C710000}"/>
    <cellStyle name="Normal 3 4 6 7 6" xfId="16426" xr:uid="{00000000-0005-0000-0000-00005D710000}"/>
    <cellStyle name="Normal 3 4 6 7 6 2" xfId="33896" xr:uid="{00000000-0005-0000-0000-00005E710000}"/>
    <cellStyle name="Normal 3 4 6 7 7" xfId="16427" xr:uid="{00000000-0005-0000-0000-00005F710000}"/>
    <cellStyle name="Normal 3 4 6 7 7 2" xfId="33897" xr:uid="{00000000-0005-0000-0000-000060710000}"/>
    <cellStyle name="Normal 3 4 6 7 8" xfId="16428" xr:uid="{00000000-0005-0000-0000-000061710000}"/>
    <cellStyle name="Normal 3 4 6 7 8 2" xfId="33898" xr:uid="{00000000-0005-0000-0000-000062710000}"/>
    <cellStyle name="Normal 3 4 6 7 9" xfId="16429" xr:uid="{00000000-0005-0000-0000-000063710000}"/>
    <cellStyle name="Normal 3 4 6 7 9 2" xfId="33899" xr:uid="{00000000-0005-0000-0000-000064710000}"/>
    <cellStyle name="Normal 3 4 6 8" xfId="16430" xr:uid="{00000000-0005-0000-0000-000065710000}"/>
    <cellStyle name="Normal 3 4 6 8 10" xfId="16431" xr:uid="{00000000-0005-0000-0000-000066710000}"/>
    <cellStyle name="Normal 3 4 6 8 10 2" xfId="33901" xr:uid="{00000000-0005-0000-0000-000067710000}"/>
    <cellStyle name="Normal 3 4 6 8 11" xfId="16432" xr:uid="{00000000-0005-0000-0000-000068710000}"/>
    <cellStyle name="Normal 3 4 6 8 11 2" xfId="33902" xr:uid="{00000000-0005-0000-0000-000069710000}"/>
    <cellStyle name="Normal 3 4 6 8 12" xfId="16433" xr:uid="{00000000-0005-0000-0000-00006A710000}"/>
    <cellStyle name="Normal 3 4 6 8 12 2" xfId="33903" xr:uid="{00000000-0005-0000-0000-00006B710000}"/>
    <cellStyle name="Normal 3 4 6 8 13" xfId="16434" xr:uid="{00000000-0005-0000-0000-00006C710000}"/>
    <cellStyle name="Normal 3 4 6 8 13 2" xfId="33904" xr:uid="{00000000-0005-0000-0000-00006D710000}"/>
    <cellStyle name="Normal 3 4 6 8 14" xfId="16435" xr:uid="{00000000-0005-0000-0000-00006E710000}"/>
    <cellStyle name="Normal 3 4 6 8 14 2" xfId="33905" xr:uid="{00000000-0005-0000-0000-00006F710000}"/>
    <cellStyle name="Normal 3 4 6 8 15" xfId="16436" xr:uid="{00000000-0005-0000-0000-000070710000}"/>
    <cellStyle name="Normal 3 4 6 8 15 2" xfId="33906" xr:uid="{00000000-0005-0000-0000-000071710000}"/>
    <cellStyle name="Normal 3 4 6 8 16" xfId="33900" xr:uid="{00000000-0005-0000-0000-000072710000}"/>
    <cellStyle name="Normal 3 4 6 8 2" xfId="16437" xr:uid="{00000000-0005-0000-0000-000073710000}"/>
    <cellStyle name="Normal 3 4 6 8 2 10" xfId="16438" xr:uid="{00000000-0005-0000-0000-000074710000}"/>
    <cellStyle name="Normal 3 4 6 8 2 10 2" xfId="33908" xr:uid="{00000000-0005-0000-0000-000075710000}"/>
    <cellStyle name="Normal 3 4 6 8 2 11" xfId="16439" xr:uid="{00000000-0005-0000-0000-000076710000}"/>
    <cellStyle name="Normal 3 4 6 8 2 11 2" xfId="33909" xr:uid="{00000000-0005-0000-0000-000077710000}"/>
    <cellStyle name="Normal 3 4 6 8 2 12" xfId="16440" xr:uid="{00000000-0005-0000-0000-000078710000}"/>
    <cellStyle name="Normal 3 4 6 8 2 12 2" xfId="33910" xr:uid="{00000000-0005-0000-0000-000079710000}"/>
    <cellStyle name="Normal 3 4 6 8 2 13" xfId="16441" xr:uid="{00000000-0005-0000-0000-00007A710000}"/>
    <cellStyle name="Normal 3 4 6 8 2 13 2" xfId="33911" xr:uid="{00000000-0005-0000-0000-00007B710000}"/>
    <cellStyle name="Normal 3 4 6 8 2 14" xfId="16442" xr:uid="{00000000-0005-0000-0000-00007C710000}"/>
    <cellStyle name="Normal 3 4 6 8 2 14 2" xfId="33912" xr:uid="{00000000-0005-0000-0000-00007D710000}"/>
    <cellStyle name="Normal 3 4 6 8 2 15" xfId="33907" xr:uid="{00000000-0005-0000-0000-00007E710000}"/>
    <cellStyle name="Normal 3 4 6 8 2 2" xfId="16443" xr:uid="{00000000-0005-0000-0000-00007F710000}"/>
    <cellStyle name="Normal 3 4 6 8 2 2 2" xfId="33913" xr:uid="{00000000-0005-0000-0000-000080710000}"/>
    <cellStyle name="Normal 3 4 6 8 2 3" xfId="16444" xr:uid="{00000000-0005-0000-0000-000081710000}"/>
    <cellStyle name="Normal 3 4 6 8 2 3 2" xfId="33914" xr:uid="{00000000-0005-0000-0000-000082710000}"/>
    <cellStyle name="Normal 3 4 6 8 2 4" xfId="16445" xr:uid="{00000000-0005-0000-0000-000083710000}"/>
    <cellStyle name="Normal 3 4 6 8 2 4 2" xfId="33915" xr:uid="{00000000-0005-0000-0000-000084710000}"/>
    <cellStyle name="Normal 3 4 6 8 2 5" xfId="16446" xr:uid="{00000000-0005-0000-0000-000085710000}"/>
    <cellStyle name="Normal 3 4 6 8 2 5 2" xfId="33916" xr:uid="{00000000-0005-0000-0000-000086710000}"/>
    <cellStyle name="Normal 3 4 6 8 2 6" xfId="16447" xr:uid="{00000000-0005-0000-0000-000087710000}"/>
    <cellStyle name="Normal 3 4 6 8 2 6 2" xfId="33917" xr:uid="{00000000-0005-0000-0000-000088710000}"/>
    <cellStyle name="Normal 3 4 6 8 2 7" xfId="16448" xr:uid="{00000000-0005-0000-0000-000089710000}"/>
    <cellStyle name="Normal 3 4 6 8 2 7 2" xfId="33918" xr:uid="{00000000-0005-0000-0000-00008A710000}"/>
    <cellStyle name="Normal 3 4 6 8 2 8" xfId="16449" xr:uid="{00000000-0005-0000-0000-00008B710000}"/>
    <cellStyle name="Normal 3 4 6 8 2 8 2" xfId="33919" xr:uid="{00000000-0005-0000-0000-00008C710000}"/>
    <cellStyle name="Normal 3 4 6 8 2 9" xfId="16450" xr:uid="{00000000-0005-0000-0000-00008D710000}"/>
    <cellStyle name="Normal 3 4 6 8 2 9 2" xfId="33920" xr:uid="{00000000-0005-0000-0000-00008E710000}"/>
    <cellStyle name="Normal 3 4 6 8 3" xfId="16451" xr:uid="{00000000-0005-0000-0000-00008F710000}"/>
    <cellStyle name="Normal 3 4 6 8 3 2" xfId="33921" xr:uid="{00000000-0005-0000-0000-000090710000}"/>
    <cellStyle name="Normal 3 4 6 8 4" xfId="16452" xr:uid="{00000000-0005-0000-0000-000091710000}"/>
    <cellStyle name="Normal 3 4 6 8 4 2" xfId="33922" xr:uid="{00000000-0005-0000-0000-000092710000}"/>
    <cellStyle name="Normal 3 4 6 8 5" xfId="16453" xr:uid="{00000000-0005-0000-0000-000093710000}"/>
    <cellStyle name="Normal 3 4 6 8 5 2" xfId="33923" xr:uid="{00000000-0005-0000-0000-000094710000}"/>
    <cellStyle name="Normal 3 4 6 8 6" xfId="16454" xr:uid="{00000000-0005-0000-0000-000095710000}"/>
    <cellStyle name="Normal 3 4 6 8 6 2" xfId="33924" xr:uid="{00000000-0005-0000-0000-000096710000}"/>
    <cellStyle name="Normal 3 4 6 8 7" xfId="16455" xr:uid="{00000000-0005-0000-0000-000097710000}"/>
    <cellStyle name="Normal 3 4 6 8 7 2" xfId="33925" xr:uid="{00000000-0005-0000-0000-000098710000}"/>
    <cellStyle name="Normal 3 4 6 8 8" xfId="16456" xr:uid="{00000000-0005-0000-0000-000099710000}"/>
    <cellStyle name="Normal 3 4 6 8 8 2" xfId="33926" xr:uid="{00000000-0005-0000-0000-00009A710000}"/>
    <cellStyle name="Normal 3 4 6 8 9" xfId="16457" xr:uid="{00000000-0005-0000-0000-00009B710000}"/>
    <cellStyle name="Normal 3 4 6 8 9 2" xfId="33927" xr:uid="{00000000-0005-0000-0000-00009C710000}"/>
    <cellStyle name="Normal 3 4 6 9" xfId="16458" xr:uid="{00000000-0005-0000-0000-00009D710000}"/>
    <cellStyle name="Normal 3 4 6 9 10" xfId="16459" xr:uid="{00000000-0005-0000-0000-00009E710000}"/>
    <cellStyle name="Normal 3 4 6 9 10 2" xfId="33929" xr:uid="{00000000-0005-0000-0000-00009F710000}"/>
    <cellStyle name="Normal 3 4 6 9 11" xfId="16460" xr:uid="{00000000-0005-0000-0000-0000A0710000}"/>
    <cellStyle name="Normal 3 4 6 9 11 2" xfId="33930" xr:uid="{00000000-0005-0000-0000-0000A1710000}"/>
    <cellStyle name="Normal 3 4 6 9 12" xfId="16461" xr:uid="{00000000-0005-0000-0000-0000A2710000}"/>
    <cellStyle name="Normal 3 4 6 9 12 2" xfId="33931" xr:uid="{00000000-0005-0000-0000-0000A3710000}"/>
    <cellStyle name="Normal 3 4 6 9 13" xfId="16462" xr:uid="{00000000-0005-0000-0000-0000A4710000}"/>
    <cellStyle name="Normal 3 4 6 9 13 2" xfId="33932" xr:uid="{00000000-0005-0000-0000-0000A5710000}"/>
    <cellStyle name="Normal 3 4 6 9 14" xfId="16463" xr:uid="{00000000-0005-0000-0000-0000A6710000}"/>
    <cellStyle name="Normal 3 4 6 9 14 2" xfId="33933" xr:uid="{00000000-0005-0000-0000-0000A7710000}"/>
    <cellStyle name="Normal 3 4 6 9 15" xfId="33928" xr:uid="{00000000-0005-0000-0000-0000A8710000}"/>
    <cellStyle name="Normal 3 4 6 9 2" xfId="16464" xr:uid="{00000000-0005-0000-0000-0000A9710000}"/>
    <cellStyle name="Normal 3 4 6 9 2 2" xfId="33934" xr:uid="{00000000-0005-0000-0000-0000AA710000}"/>
    <cellStyle name="Normal 3 4 6 9 3" xfId="16465" xr:uid="{00000000-0005-0000-0000-0000AB710000}"/>
    <cellStyle name="Normal 3 4 6 9 3 2" xfId="33935" xr:uid="{00000000-0005-0000-0000-0000AC710000}"/>
    <cellStyle name="Normal 3 4 6 9 4" xfId="16466" xr:uid="{00000000-0005-0000-0000-0000AD710000}"/>
    <cellStyle name="Normal 3 4 6 9 4 2" xfId="33936" xr:uid="{00000000-0005-0000-0000-0000AE710000}"/>
    <cellStyle name="Normal 3 4 6 9 5" xfId="16467" xr:uid="{00000000-0005-0000-0000-0000AF710000}"/>
    <cellStyle name="Normal 3 4 6 9 5 2" xfId="33937" xr:uid="{00000000-0005-0000-0000-0000B0710000}"/>
    <cellStyle name="Normal 3 4 6 9 6" xfId="16468" xr:uid="{00000000-0005-0000-0000-0000B1710000}"/>
    <cellStyle name="Normal 3 4 6 9 6 2" xfId="33938" xr:uid="{00000000-0005-0000-0000-0000B2710000}"/>
    <cellStyle name="Normal 3 4 6 9 7" xfId="16469" xr:uid="{00000000-0005-0000-0000-0000B3710000}"/>
    <cellStyle name="Normal 3 4 6 9 7 2" xfId="33939" xr:uid="{00000000-0005-0000-0000-0000B4710000}"/>
    <cellStyle name="Normal 3 4 6 9 8" xfId="16470" xr:uid="{00000000-0005-0000-0000-0000B5710000}"/>
    <cellStyle name="Normal 3 4 6 9 8 2" xfId="33940" xr:uid="{00000000-0005-0000-0000-0000B6710000}"/>
    <cellStyle name="Normal 3 4 6 9 9" xfId="16471" xr:uid="{00000000-0005-0000-0000-0000B7710000}"/>
    <cellStyle name="Normal 3 4 6 9 9 2" xfId="33941" xr:uid="{00000000-0005-0000-0000-0000B8710000}"/>
    <cellStyle name="Normal 3 4 7" xfId="16472" xr:uid="{00000000-0005-0000-0000-0000B9710000}"/>
    <cellStyle name="Normal 3 4 7 10" xfId="16473" xr:uid="{00000000-0005-0000-0000-0000BA710000}"/>
    <cellStyle name="Normal 3 4 7 10 10" xfId="16474" xr:uid="{00000000-0005-0000-0000-0000BB710000}"/>
    <cellStyle name="Normal 3 4 7 10 10 2" xfId="33944" xr:uid="{00000000-0005-0000-0000-0000BC710000}"/>
    <cellStyle name="Normal 3 4 7 10 11" xfId="16475" xr:uid="{00000000-0005-0000-0000-0000BD710000}"/>
    <cellStyle name="Normal 3 4 7 10 11 2" xfId="33945" xr:uid="{00000000-0005-0000-0000-0000BE710000}"/>
    <cellStyle name="Normal 3 4 7 10 12" xfId="16476" xr:uid="{00000000-0005-0000-0000-0000BF710000}"/>
    <cellStyle name="Normal 3 4 7 10 12 2" xfId="33946" xr:uid="{00000000-0005-0000-0000-0000C0710000}"/>
    <cellStyle name="Normal 3 4 7 10 13" xfId="16477" xr:uid="{00000000-0005-0000-0000-0000C1710000}"/>
    <cellStyle name="Normal 3 4 7 10 13 2" xfId="33947" xr:uid="{00000000-0005-0000-0000-0000C2710000}"/>
    <cellStyle name="Normal 3 4 7 10 14" xfId="16478" xr:uid="{00000000-0005-0000-0000-0000C3710000}"/>
    <cellStyle name="Normal 3 4 7 10 14 2" xfId="33948" xr:uid="{00000000-0005-0000-0000-0000C4710000}"/>
    <cellStyle name="Normal 3 4 7 10 15" xfId="33943" xr:uid="{00000000-0005-0000-0000-0000C5710000}"/>
    <cellStyle name="Normal 3 4 7 10 2" xfId="16479" xr:uid="{00000000-0005-0000-0000-0000C6710000}"/>
    <cellStyle name="Normal 3 4 7 10 2 2" xfId="33949" xr:uid="{00000000-0005-0000-0000-0000C7710000}"/>
    <cellStyle name="Normal 3 4 7 10 3" xfId="16480" xr:uid="{00000000-0005-0000-0000-0000C8710000}"/>
    <cellStyle name="Normal 3 4 7 10 3 2" xfId="33950" xr:uid="{00000000-0005-0000-0000-0000C9710000}"/>
    <cellStyle name="Normal 3 4 7 10 4" xfId="16481" xr:uid="{00000000-0005-0000-0000-0000CA710000}"/>
    <cellStyle name="Normal 3 4 7 10 4 2" xfId="33951" xr:uid="{00000000-0005-0000-0000-0000CB710000}"/>
    <cellStyle name="Normal 3 4 7 10 5" xfId="16482" xr:uid="{00000000-0005-0000-0000-0000CC710000}"/>
    <cellStyle name="Normal 3 4 7 10 5 2" xfId="33952" xr:uid="{00000000-0005-0000-0000-0000CD710000}"/>
    <cellStyle name="Normal 3 4 7 10 6" xfId="16483" xr:uid="{00000000-0005-0000-0000-0000CE710000}"/>
    <cellStyle name="Normal 3 4 7 10 6 2" xfId="33953" xr:uid="{00000000-0005-0000-0000-0000CF710000}"/>
    <cellStyle name="Normal 3 4 7 10 7" xfId="16484" xr:uid="{00000000-0005-0000-0000-0000D0710000}"/>
    <cellStyle name="Normal 3 4 7 10 7 2" xfId="33954" xr:uid="{00000000-0005-0000-0000-0000D1710000}"/>
    <cellStyle name="Normal 3 4 7 10 8" xfId="16485" xr:uid="{00000000-0005-0000-0000-0000D2710000}"/>
    <cellStyle name="Normal 3 4 7 10 8 2" xfId="33955" xr:uid="{00000000-0005-0000-0000-0000D3710000}"/>
    <cellStyle name="Normal 3 4 7 10 9" xfId="16486" xr:uid="{00000000-0005-0000-0000-0000D4710000}"/>
    <cellStyle name="Normal 3 4 7 10 9 2" xfId="33956" xr:uid="{00000000-0005-0000-0000-0000D5710000}"/>
    <cellStyle name="Normal 3 4 7 11" xfId="16487" xr:uid="{00000000-0005-0000-0000-0000D6710000}"/>
    <cellStyle name="Normal 3 4 7 11 2" xfId="33957" xr:uid="{00000000-0005-0000-0000-0000D7710000}"/>
    <cellStyle name="Normal 3 4 7 12" xfId="16488" xr:uid="{00000000-0005-0000-0000-0000D8710000}"/>
    <cellStyle name="Normal 3 4 7 12 2" xfId="33958" xr:uid="{00000000-0005-0000-0000-0000D9710000}"/>
    <cellStyle name="Normal 3 4 7 13" xfId="16489" xr:uid="{00000000-0005-0000-0000-0000DA710000}"/>
    <cellStyle name="Normal 3 4 7 13 2" xfId="33959" xr:uid="{00000000-0005-0000-0000-0000DB710000}"/>
    <cellStyle name="Normal 3 4 7 14" xfId="16490" xr:uid="{00000000-0005-0000-0000-0000DC710000}"/>
    <cellStyle name="Normal 3 4 7 14 2" xfId="33960" xr:uid="{00000000-0005-0000-0000-0000DD710000}"/>
    <cellStyle name="Normal 3 4 7 15" xfId="16491" xr:uid="{00000000-0005-0000-0000-0000DE710000}"/>
    <cellStyle name="Normal 3 4 7 15 2" xfId="33961" xr:uid="{00000000-0005-0000-0000-0000DF710000}"/>
    <cellStyle name="Normal 3 4 7 16" xfId="16492" xr:uid="{00000000-0005-0000-0000-0000E0710000}"/>
    <cellStyle name="Normal 3 4 7 16 2" xfId="33962" xr:uid="{00000000-0005-0000-0000-0000E1710000}"/>
    <cellStyle name="Normal 3 4 7 17" xfId="16493" xr:uid="{00000000-0005-0000-0000-0000E2710000}"/>
    <cellStyle name="Normal 3 4 7 17 2" xfId="33963" xr:uid="{00000000-0005-0000-0000-0000E3710000}"/>
    <cellStyle name="Normal 3 4 7 18" xfId="16494" xr:uid="{00000000-0005-0000-0000-0000E4710000}"/>
    <cellStyle name="Normal 3 4 7 18 2" xfId="33964" xr:uid="{00000000-0005-0000-0000-0000E5710000}"/>
    <cellStyle name="Normal 3 4 7 19" xfId="16495" xr:uid="{00000000-0005-0000-0000-0000E6710000}"/>
    <cellStyle name="Normal 3 4 7 19 2" xfId="33965" xr:uid="{00000000-0005-0000-0000-0000E7710000}"/>
    <cellStyle name="Normal 3 4 7 2" xfId="16496" xr:uid="{00000000-0005-0000-0000-0000E8710000}"/>
    <cellStyle name="Normal 3 4 7 2 10" xfId="16497" xr:uid="{00000000-0005-0000-0000-0000E9710000}"/>
    <cellStyle name="Normal 3 4 7 2 10 2" xfId="33967" xr:uid="{00000000-0005-0000-0000-0000EA710000}"/>
    <cellStyle name="Normal 3 4 7 2 11" xfId="16498" xr:uid="{00000000-0005-0000-0000-0000EB710000}"/>
    <cellStyle name="Normal 3 4 7 2 11 2" xfId="33968" xr:uid="{00000000-0005-0000-0000-0000EC710000}"/>
    <cellStyle name="Normal 3 4 7 2 12" xfId="16499" xr:uid="{00000000-0005-0000-0000-0000ED710000}"/>
    <cellStyle name="Normal 3 4 7 2 12 2" xfId="33969" xr:uid="{00000000-0005-0000-0000-0000EE710000}"/>
    <cellStyle name="Normal 3 4 7 2 13" xfId="16500" xr:uid="{00000000-0005-0000-0000-0000EF710000}"/>
    <cellStyle name="Normal 3 4 7 2 13 2" xfId="33970" xr:uid="{00000000-0005-0000-0000-0000F0710000}"/>
    <cellStyle name="Normal 3 4 7 2 14" xfId="16501" xr:uid="{00000000-0005-0000-0000-0000F1710000}"/>
    <cellStyle name="Normal 3 4 7 2 14 2" xfId="33971" xr:uid="{00000000-0005-0000-0000-0000F2710000}"/>
    <cellStyle name="Normal 3 4 7 2 15" xfId="16502" xr:uid="{00000000-0005-0000-0000-0000F3710000}"/>
    <cellStyle name="Normal 3 4 7 2 15 2" xfId="33972" xr:uid="{00000000-0005-0000-0000-0000F4710000}"/>
    <cellStyle name="Normal 3 4 7 2 16" xfId="33966" xr:uid="{00000000-0005-0000-0000-0000F5710000}"/>
    <cellStyle name="Normal 3 4 7 2 2" xfId="16503" xr:uid="{00000000-0005-0000-0000-0000F6710000}"/>
    <cellStyle name="Normal 3 4 7 2 2 10" xfId="16504" xr:uid="{00000000-0005-0000-0000-0000F7710000}"/>
    <cellStyle name="Normal 3 4 7 2 2 10 2" xfId="33974" xr:uid="{00000000-0005-0000-0000-0000F8710000}"/>
    <cellStyle name="Normal 3 4 7 2 2 11" xfId="16505" xr:uid="{00000000-0005-0000-0000-0000F9710000}"/>
    <cellStyle name="Normal 3 4 7 2 2 11 2" xfId="33975" xr:uid="{00000000-0005-0000-0000-0000FA710000}"/>
    <cellStyle name="Normal 3 4 7 2 2 12" xfId="16506" xr:uid="{00000000-0005-0000-0000-0000FB710000}"/>
    <cellStyle name="Normal 3 4 7 2 2 12 2" xfId="33976" xr:uid="{00000000-0005-0000-0000-0000FC710000}"/>
    <cellStyle name="Normal 3 4 7 2 2 13" xfId="16507" xr:uid="{00000000-0005-0000-0000-0000FD710000}"/>
    <cellStyle name="Normal 3 4 7 2 2 13 2" xfId="33977" xr:uid="{00000000-0005-0000-0000-0000FE710000}"/>
    <cellStyle name="Normal 3 4 7 2 2 14" xfId="16508" xr:uid="{00000000-0005-0000-0000-0000FF710000}"/>
    <cellStyle name="Normal 3 4 7 2 2 14 2" xfId="33978" xr:uid="{00000000-0005-0000-0000-000000720000}"/>
    <cellStyle name="Normal 3 4 7 2 2 15" xfId="33973" xr:uid="{00000000-0005-0000-0000-000001720000}"/>
    <cellStyle name="Normal 3 4 7 2 2 2" xfId="16509" xr:uid="{00000000-0005-0000-0000-000002720000}"/>
    <cellStyle name="Normal 3 4 7 2 2 2 2" xfId="33979" xr:uid="{00000000-0005-0000-0000-000003720000}"/>
    <cellStyle name="Normal 3 4 7 2 2 3" xfId="16510" xr:uid="{00000000-0005-0000-0000-000004720000}"/>
    <cellStyle name="Normal 3 4 7 2 2 3 2" xfId="33980" xr:uid="{00000000-0005-0000-0000-000005720000}"/>
    <cellStyle name="Normal 3 4 7 2 2 4" xfId="16511" xr:uid="{00000000-0005-0000-0000-000006720000}"/>
    <cellStyle name="Normal 3 4 7 2 2 4 2" xfId="33981" xr:uid="{00000000-0005-0000-0000-000007720000}"/>
    <cellStyle name="Normal 3 4 7 2 2 5" xfId="16512" xr:uid="{00000000-0005-0000-0000-000008720000}"/>
    <cellStyle name="Normal 3 4 7 2 2 5 2" xfId="33982" xr:uid="{00000000-0005-0000-0000-000009720000}"/>
    <cellStyle name="Normal 3 4 7 2 2 6" xfId="16513" xr:uid="{00000000-0005-0000-0000-00000A720000}"/>
    <cellStyle name="Normal 3 4 7 2 2 6 2" xfId="33983" xr:uid="{00000000-0005-0000-0000-00000B720000}"/>
    <cellStyle name="Normal 3 4 7 2 2 7" xfId="16514" xr:uid="{00000000-0005-0000-0000-00000C720000}"/>
    <cellStyle name="Normal 3 4 7 2 2 7 2" xfId="33984" xr:uid="{00000000-0005-0000-0000-00000D720000}"/>
    <cellStyle name="Normal 3 4 7 2 2 8" xfId="16515" xr:uid="{00000000-0005-0000-0000-00000E720000}"/>
    <cellStyle name="Normal 3 4 7 2 2 8 2" xfId="33985" xr:uid="{00000000-0005-0000-0000-00000F720000}"/>
    <cellStyle name="Normal 3 4 7 2 2 9" xfId="16516" xr:uid="{00000000-0005-0000-0000-000010720000}"/>
    <cellStyle name="Normal 3 4 7 2 2 9 2" xfId="33986" xr:uid="{00000000-0005-0000-0000-000011720000}"/>
    <cellStyle name="Normal 3 4 7 2 3" xfId="16517" xr:uid="{00000000-0005-0000-0000-000012720000}"/>
    <cellStyle name="Normal 3 4 7 2 3 2" xfId="33987" xr:uid="{00000000-0005-0000-0000-000013720000}"/>
    <cellStyle name="Normal 3 4 7 2 4" xfId="16518" xr:uid="{00000000-0005-0000-0000-000014720000}"/>
    <cellStyle name="Normal 3 4 7 2 4 2" xfId="33988" xr:uid="{00000000-0005-0000-0000-000015720000}"/>
    <cellStyle name="Normal 3 4 7 2 5" xfId="16519" xr:uid="{00000000-0005-0000-0000-000016720000}"/>
    <cellStyle name="Normal 3 4 7 2 5 2" xfId="33989" xr:uid="{00000000-0005-0000-0000-000017720000}"/>
    <cellStyle name="Normal 3 4 7 2 6" xfId="16520" xr:uid="{00000000-0005-0000-0000-000018720000}"/>
    <cellStyle name="Normal 3 4 7 2 6 2" xfId="33990" xr:uid="{00000000-0005-0000-0000-000019720000}"/>
    <cellStyle name="Normal 3 4 7 2 7" xfId="16521" xr:uid="{00000000-0005-0000-0000-00001A720000}"/>
    <cellStyle name="Normal 3 4 7 2 7 2" xfId="33991" xr:uid="{00000000-0005-0000-0000-00001B720000}"/>
    <cellStyle name="Normal 3 4 7 2 8" xfId="16522" xr:uid="{00000000-0005-0000-0000-00001C720000}"/>
    <cellStyle name="Normal 3 4 7 2 8 2" xfId="33992" xr:uid="{00000000-0005-0000-0000-00001D720000}"/>
    <cellStyle name="Normal 3 4 7 2 9" xfId="16523" xr:uid="{00000000-0005-0000-0000-00001E720000}"/>
    <cellStyle name="Normal 3 4 7 2 9 2" xfId="33993" xr:uid="{00000000-0005-0000-0000-00001F720000}"/>
    <cellStyle name="Normal 3 4 7 20" xfId="16524" xr:uid="{00000000-0005-0000-0000-000020720000}"/>
    <cellStyle name="Normal 3 4 7 20 2" xfId="33994" xr:uid="{00000000-0005-0000-0000-000021720000}"/>
    <cellStyle name="Normal 3 4 7 21" xfId="16525" xr:uid="{00000000-0005-0000-0000-000022720000}"/>
    <cellStyle name="Normal 3 4 7 21 2" xfId="33995" xr:uid="{00000000-0005-0000-0000-000023720000}"/>
    <cellStyle name="Normal 3 4 7 22" xfId="16526" xr:uid="{00000000-0005-0000-0000-000024720000}"/>
    <cellStyle name="Normal 3 4 7 22 2" xfId="33996" xr:uid="{00000000-0005-0000-0000-000025720000}"/>
    <cellStyle name="Normal 3 4 7 23" xfId="16527" xr:uid="{00000000-0005-0000-0000-000026720000}"/>
    <cellStyle name="Normal 3 4 7 23 2" xfId="33997" xr:uid="{00000000-0005-0000-0000-000027720000}"/>
    <cellStyle name="Normal 3 4 7 24" xfId="33942" xr:uid="{00000000-0005-0000-0000-000028720000}"/>
    <cellStyle name="Normal 3 4 7 3" xfId="16528" xr:uid="{00000000-0005-0000-0000-000029720000}"/>
    <cellStyle name="Normal 3 4 7 3 10" xfId="16529" xr:uid="{00000000-0005-0000-0000-00002A720000}"/>
    <cellStyle name="Normal 3 4 7 3 10 2" xfId="33999" xr:uid="{00000000-0005-0000-0000-00002B720000}"/>
    <cellStyle name="Normal 3 4 7 3 11" xfId="16530" xr:uid="{00000000-0005-0000-0000-00002C720000}"/>
    <cellStyle name="Normal 3 4 7 3 11 2" xfId="34000" xr:uid="{00000000-0005-0000-0000-00002D720000}"/>
    <cellStyle name="Normal 3 4 7 3 12" xfId="16531" xr:uid="{00000000-0005-0000-0000-00002E720000}"/>
    <cellStyle name="Normal 3 4 7 3 12 2" xfId="34001" xr:uid="{00000000-0005-0000-0000-00002F720000}"/>
    <cellStyle name="Normal 3 4 7 3 13" xfId="16532" xr:uid="{00000000-0005-0000-0000-000030720000}"/>
    <cellStyle name="Normal 3 4 7 3 13 2" xfId="34002" xr:uid="{00000000-0005-0000-0000-000031720000}"/>
    <cellStyle name="Normal 3 4 7 3 14" xfId="16533" xr:uid="{00000000-0005-0000-0000-000032720000}"/>
    <cellStyle name="Normal 3 4 7 3 14 2" xfId="34003" xr:uid="{00000000-0005-0000-0000-000033720000}"/>
    <cellStyle name="Normal 3 4 7 3 15" xfId="16534" xr:uid="{00000000-0005-0000-0000-000034720000}"/>
    <cellStyle name="Normal 3 4 7 3 15 2" xfId="34004" xr:uid="{00000000-0005-0000-0000-000035720000}"/>
    <cellStyle name="Normal 3 4 7 3 16" xfId="33998" xr:uid="{00000000-0005-0000-0000-000036720000}"/>
    <cellStyle name="Normal 3 4 7 3 2" xfId="16535" xr:uid="{00000000-0005-0000-0000-000037720000}"/>
    <cellStyle name="Normal 3 4 7 3 2 10" xfId="16536" xr:uid="{00000000-0005-0000-0000-000038720000}"/>
    <cellStyle name="Normal 3 4 7 3 2 10 2" xfId="34006" xr:uid="{00000000-0005-0000-0000-000039720000}"/>
    <cellStyle name="Normal 3 4 7 3 2 11" xfId="16537" xr:uid="{00000000-0005-0000-0000-00003A720000}"/>
    <cellStyle name="Normal 3 4 7 3 2 11 2" xfId="34007" xr:uid="{00000000-0005-0000-0000-00003B720000}"/>
    <cellStyle name="Normal 3 4 7 3 2 12" xfId="16538" xr:uid="{00000000-0005-0000-0000-00003C720000}"/>
    <cellStyle name="Normal 3 4 7 3 2 12 2" xfId="34008" xr:uid="{00000000-0005-0000-0000-00003D720000}"/>
    <cellStyle name="Normal 3 4 7 3 2 13" xfId="16539" xr:uid="{00000000-0005-0000-0000-00003E720000}"/>
    <cellStyle name="Normal 3 4 7 3 2 13 2" xfId="34009" xr:uid="{00000000-0005-0000-0000-00003F720000}"/>
    <cellStyle name="Normal 3 4 7 3 2 14" xfId="16540" xr:uid="{00000000-0005-0000-0000-000040720000}"/>
    <cellStyle name="Normal 3 4 7 3 2 14 2" xfId="34010" xr:uid="{00000000-0005-0000-0000-000041720000}"/>
    <cellStyle name="Normal 3 4 7 3 2 15" xfId="34005" xr:uid="{00000000-0005-0000-0000-000042720000}"/>
    <cellStyle name="Normal 3 4 7 3 2 2" xfId="16541" xr:uid="{00000000-0005-0000-0000-000043720000}"/>
    <cellStyle name="Normal 3 4 7 3 2 2 2" xfId="34011" xr:uid="{00000000-0005-0000-0000-000044720000}"/>
    <cellStyle name="Normal 3 4 7 3 2 3" xfId="16542" xr:uid="{00000000-0005-0000-0000-000045720000}"/>
    <cellStyle name="Normal 3 4 7 3 2 3 2" xfId="34012" xr:uid="{00000000-0005-0000-0000-000046720000}"/>
    <cellStyle name="Normal 3 4 7 3 2 4" xfId="16543" xr:uid="{00000000-0005-0000-0000-000047720000}"/>
    <cellStyle name="Normal 3 4 7 3 2 4 2" xfId="34013" xr:uid="{00000000-0005-0000-0000-000048720000}"/>
    <cellStyle name="Normal 3 4 7 3 2 5" xfId="16544" xr:uid="{00000000-0005-0000-0000-000049720000}"/>
    <cellStyle name="Normal 3 4 7 3 2 5 2" xfId="34014" xr:uid="{00000000-0005-0000-0000-00004A720000}"/>
    <cellStyle name="Normal 3 4 7 3 2 6" xfId="16545" xr:uid="{00000000-0005-0000-0000-00004B720000}"/>
    <cellStyle name="Normal 3 4 7 3 2 6 2" xfId="34015" xr:uid="{00000000-0005-0000-0000-00004C720000}"/>
    <cellStyle name="Normal 3 4 7 3 2 7" xfId="16546" xr:uid="{00000000-0005-0000-0000-00004D720000}"/>
    <cellStyle name="Normal 3 4 7 3 2 7 2" xfId="34016" xr:uid="{00000000-0005-0000-0000-00004E720000}"/>
    <cellStyle name="Normal 3 4 7 3 2 8" xfId="16547" xr:uid="{00000000-0005-0000-0000-00004F720000}"/>
    <cellStyle name="Normal 3 4 7 3 2 8 2" xfId="34017" xr:uid="{00000000-0005-0000-0000-000050720000}"/>
    <cellStyle name="Normal 3 4 7 3 2 9" xfId="16548" xr:uid="{00000000-0005-0000-0000-000051720000}"/>
    <cellStyle name="Normal 3 4 7 3 2 9 2" xfId="34018" xr:uid="{00000000-0005-0000-0000-000052720000}"/>
    <cellStyle name="Normal 3 4 7 3 3" xfId="16549" xr:uid="{00000000-0005-0000-0000-000053720000}"/>
    <cellStyle name="Normal 3 4 7 3 3 2" xfId="34019" xr:uid="{00000000-0005-0000-0000-000054720000}"/>
    <cellStyle name="Normal 3 4 7 3 4" xfId="16550" xr:uid="{00000000-0005-0000-0000-000055720000}"/>
    <cellStyle name="Normal 3 4 7 3 4 2" xfId="34020" xr:uid="{00000000-0005-0000-0000-000056720000}"/>
    <cellStyle name="Normal 3 4 7 3 5" xfId="16551" xr:uid="{00000000-0005-0000-0000-000057720000}"/>
    <cellStyle name="Normal 3 4 7 3 5 2" xfId="34021" xr:uid="{00000000-0005-0000-0000-000058720000}"/>
    <cellStyle name="Normal 3 4 7 3 6" xfId="16552" xr:uid="{00000000-0005-0000-0000-000059720000}"/>
    <cellStyle name="Normal 3 4 7 3 6 2" xfId="34022" xr:uid="{00000000-0005-0000-0000-00005A720000}"/>
    <cellStyle name="Normal 3 4 7 3 7" xfId="16553" xr:uid="{00000000-0005-0000-0000-00005B720000}"/>
    <cellStyle name="Normal 3 4 7 3 7 2" xfId="34023" xr:uid="{00000000-0005-0000-0000-00005C720000}"/>
    <cellStyle name="Normal 3 4 7 3 8" xfId="16554" xr:uid="{00000000-0005-0000-0000-00005D720000}"/>
    <cellStyle name="Normal 3 4 7 3 8 2" xfId="34024" xr:uid="{00000000-0005-0000-0000-00005E720000}"/>
    <cellStyle name="Normal 3 4 7 3 9" xfId="16555" xr:uid="{00000000-0005-0000-0000-00005F720000}"/>
    <cellStyle name="Normal 3 4 7 3 9 2" xfId="34025" xr:uid="{00000000-0005-0000-0000-000060720000}"/>
    <cellStyle name="Normal 3 4 7 4" xfId="16556" xr:uid="{00000000-0005-0000-0000-000061720000}"/>
    <cellStyle name="Normal 3 4 7 4 10" xfId="16557" xr:uid="{00000000-0005-0000-0000-000062720000}"/>
    <cellStyle name="Normal 3 4 7 4 10 2" xfId="34027" xr:uid="{00000000-0005-0000-0000-000063720000}"/>
    <cellStyle name="Normal 3 4 7 4 11" xfId="16558" xr:uid="{00000000-0005-0000-0000-000064720000}"/>
    <cellStyle name="Normal 3 4 7 4 11 2" xfId="34028" xr:uid="{00000000-0005-0000-0000-000065720000}"/>
    <cellStyle name="Normal 3 4 7 4 12" xfId="16559" xr:uid="{00000000-0005-0000-0000-000066720000}"/>
    <cellStyle name="Normal 3 4 7 4 12 2" xfId="34029" xr:uid="{00000000-0005-0000-0000-000067720000}"/>
    <cellStyle name="Normal 3 4 7 4 13" xfId="16560" xr:uid="{00000000-0005-0000-0000-000068720000}"/>
    <cellStyle name="Normal 3 4 7 4 13 2" xfId="34030" xr:uid="{00000000-0005-0000-0000-000069720000}"/>
    <cellStyle name="Normal 3 4 7 4 14" xfId="16561" xr:uid="{00000000-0005-0000-0000-00006A720000}"/>
    <cellStyle name="Normal 3 4 7 4 14 2" xfId="34031" xr:uid="{00000000-0005-0000-0000-00006B720000}"/>
    <cellStyle name="Normal 3 4 7 4 15" xfId="16562" xr:uid="{00000000-0005-0000-0000-00006C720000}"/>
    <cellStyle name="Normal 3 4 7 4 15 2" xfId="34032" xr:uid="{00000000-0005-0000-0000-00006D720000}"/>
    <cellStyle name="Normal 3 4 7 4 16" xfId="34026" xr:uid="{00000000-0005-0000-0000-00006E720000}"/>
    <cellStyle name="Normal 3 4 7 4 2" xfId="16563" xr:uid="{00000000-0005-0000-0000-00006F720000}"/>
    <cellStyle name="Normal 3 4 7 4 2 10" xfId="16564" xr:uid="{00000000-0005-0000-0000-000070720000}"/>
    <cellStyle name="Normal 3 4 7 4 2 10 2" xfId="34034" xr:uid="{00000000-0005-0000-0000-000071720000}"/>
    <cellStyle name="Normal 3 4 7 4 2 11" xfId="16565" xr:uid="{00000000-0005-0000-0000-000072720000}"/>
    <cellStyle name="Normal 3 4 7 4 2 11 2" xfId="34035" xr:uid="{00000000-0005-0000-0000-000073720000}"/>
    <cellStyle name="Normal 3 4 7 4 2 12" xfId="16566" xr:uid="{00000000-0005-0000-0000-000074720000}"/>
    <cellStyle name="Normal 3 4 7 4 2 12 2" xfId="34036" xr:uid="{00000000-0005-0000-0000-000075720000}"/>
    <cellStyle name="Normal 3 4 7 4 2 13" xfId="16567" xr:uid="{00000000-0005-0000-0000-000076720000}"/>
    <cellStyle name="Normal 3 4 7 4 2 13 2" xfId="34037" xr:uid="{00000000-0005-0000-0000-000077720000}"/>
    <cellStyle name="Normal 3 4 7 4 2 14" xfId="16568" xr:uid="{00000000-0005-0000-0000-000078720000}"/>
    <cellStyle name="Normal 3 4 7 4 2 14 2" xfId="34038" xr:uid="{00000000-0005-0000-0000-000079720000}"/>
    <cellStyle name="Normal 3 4 7 4 2 15" xfId="34033" xr:uid="{00000000-0005-0000-0000-00007A720000}"/>
    <cellStyle name="Normal 3 4 7 4 2 2" xfId="16569" xr:uid="{00000000-0005-0000-0000-00007B720000}"/>
    <cellStyle name="Normal 3 4 7 4 2 2 2" xfId="34039" xr:uid="{00000000-0005-0000-0000-00007C720000}"/>
    <cellStyle name="Normal 3 4 7 4 2 3" xfId="16570" xr:uid="{00000000-0005-0000-0000-00007D720000}"/>
    <cellStyle name="Normal 3 4 7 4 2 3 2" xfId="34040" xr:uid="{00000000-0005-0000-0000-00007E720000}"/>
    <cellStyle name="Normal 3 4 7 4 2 4" xfId="16571" xr:uid="{00000000-0005-0000-0000-00007F720000}"/>
    <cellStyle name="Normal 3 4 7 4 2 4 2" xfId="34041" xr:uid="{00000000-0005-0000-0000-000080720000}"/>
    <cellStyle name="Normal 3 4 7 4 2 5" xfId="16572" xr:uid="{00000000-0005-0000-0000-000081720000}"/>
    <cellStyle name="Normal 3 4 7 4 2 5 2" xfId="34042" xr:uid="{00000000-0005-0000-0000-000082720000}"/>
    <cellStyle name="Normal 3 4 7 4 2 6" xfId="16573" xr:uid="{00000000-0005-0000-0000-000083720000}"/>
    <cellStyle name="Normal 3 4 7 4 2 6 2" xfId="34043" xr:uid="{00000000-0005-0000-0000-000084720000}"/>
    <cellStyle name="Normal 3 4 7 4 2 7" xfId="16574" xr:uid="{00000000-0005-0000-0000-000085720000}"/>
    <cellStyle name="Normal 3 4 7 4 2 7 2" xfId="34044" xr:uid="{00000000-0005-0000-0000-000086720000}"/>
    <cellStyle name="Normal 3 4 7 4 2 8" xfId="16575" xr:uid="{00000000-0005-0000-0000-000087720000}"/>
    <cellStyle name="Normal 3 4 7 4 2 8 2" xfId="34045" xr:uid="{00000000-0005-0000-0000-000088720000}"/>
    <cellStyle name="Normal 3 4 7 4 2 9" xfId="16576" xr:uid="{00000000-0005-0000-0000-000089720000}"/>
    <cellStyle name="Normal 3 4 7 4 2 9 2" xfId="34046" xr:uid="{00000000-0005-0000-0000-00008A720000}"/>
    <cellStyle name="Normal 3 4 7 4 3" xfId="16577" xr:uid="{00000000-0005-0000-0000-00008B720000}"/>
    <cellStyle name="Normal 3 4 7 4 3 2" xfId="34047" xr:uid="{00000000-0005-0000-0000-00008C720000}"/>
    <cellStyle name="Normal 3 4 7 4 4" xfId="16578" xr:uid="{00000000-0005-0000-0000-00008D720000}"/>
    <cellStyle name="Normal 3 4 7 4 4 2" xfId="34048" xr:uid="{00000000-0005-0000-0000-00008E720000}"/>
    <cellStyle name="Normal 3 4 7 4 5" xfId="16579" xr:uid="{00000000-0005-0000-0000-00008F720000}"/>
    <cellStyle name="Normal 3 4 7 4 5 2" xfId="34049" xr:uid="{00000000-0005-0000-0000-000090720000}"/>
    <cellStyle name="Normal 3 4 7 4 6" xfId="16580" xr:uid="{00000000-0005-0000-0000-000091720000}"/>
    <cellStyle name="Normal 3 4 7 4 6 2" xfId="34050" xr:uid="{00000000-0005-0000-0000-000092720000}"/>
    <cellStyle name="Normal 3 4 7 4 7" xfId="16581" xr:uid="{00000000-0005-0000-0000-000093720000}"/>
    <cellStyle name="Normal 3 4 7 4 7 2" xfId="34051" xr:uid="{00000000-0005-0000-0000-000094720000}"/>
    <cellStyle name="Normal 3 4 7 4 8" xfId="16582" xr:uid="{00000000-0005-0000-0000-000095720000}"/>
    <cellStyle name="Normal 3 4 7 4 8 2" xfId="34052" xr:uid="{00000000-0005-0000-0000-000096720000}"/>
    <cellStyle name="Normal 3 4 7 4 9" xfId="16583" xr:uid="{00000000-0005-0000-0000-000097720000}"/>
    <cellStyle name="Normal 3 4 7 4 9 2" xfId="34053" xr:uid="{00000000-0005-0000-0000-000098720000}"/>
    <cellStyle name="Normal 3 4 7 5" xfId="16584" xr:uid="{00000000-0005-0000-0000-000099720000}"/>
    <cellStyle name="Normal 3 4 7 5 10" xfId="16585" xr:uid="{00000000-0005-0000-0000-00009A720000}"/>
    <cellStyle name="Normal 3 4 7 5 10 2" xfId="34055" xr:uid="{00000000-0005-0000-0000-00009B720000}"/>
    <cellStyle name="Normal 3 4 7 5 11" xfId="16586" xr:uid="{00000000-0005-0000-0000-00009C720000}"/>
    <cellStyle name="Normal 3 4 7 5 11 2" xfId="34056" xr:uid="{00000000-0005-0000-0000-00009D720000}"/>
    <cellStyle name="Normal 3 4 7 5 12" xfId="16587" xr:uid="{00000000-0005-0000-0000-00009E720000}"/>
    <cellStyle name="Normal 3 4 7 5 12 2" xfId="34057" xr:uid="{00000000-0005-0000-0000-00009F720000}"/>
    <cellStyle name="Normal 3 4 7 5 13" xfId="16588" xr:uid="{00000000-0005-0000-0000-0000A0720000}"/>
    <cellStyle name="Normal 3 4 7 5 13 2" xfId="34058" xr:uid="{00000000-0005-0000-0000-0000A1720000}"/>
    <cellStyle name="Normal 3 4 7 5 14" xfId="16589" xr:uid="{00000000-0005-0000-0000-0000A2720000}"/>
    <cellStyle name="Normal 3 4 7 5 14 2" xfId="34059" xr:uid="{00000000-0005-0000-0000-0000A3720000}"/>
    <cellStyle name="Normal 3 4 7 5 15" xfId="34054" xr:uid="{00000000-0005-0000-0000-0000A4720000}"/>
    <cellStyle name="Normal 3 4 7 5 2" xfId="16590" xr:uid="{00000000-0005-0000-0000-0000A5720000}"/>
    <cellStyle name="Normal 3 4 7 5 2 2" xfId="34060" xr:uid="{00000000-0005-0000-0000-0000A6720000}"/>
    <cellStyle name="Normal 3 4 7 5 3" xfId="16591" xr:uid="{00000000-0005-0000-0000-0000A7720000}"/>
    <cellStyle name="Normal 3 4 7 5 3 2" xfId="34061" xr:uid="{00000000-0005-0000-0000-0000A8720000}"/>
    <cellStyle name="Normal 3 4 7 5 4" xfId="16592" xr:uid="{00000000-0005-0000-0000-0000A9720000}"/>
    <cellStyle name="Normal 3 4 7 5 4 2" xfId="34062" xr:uid="{00000000-0005-0000-0000-0000AA720000}"/>
    <cellStyle name="Normal 3 4 7 5 5" xfId="16593" xr:uid="{00000000-0005-0000-0000-0000AB720000}"/>
    <cellStyle name="Normal 3 4 7 5 5 2" xfId="34063" xr:uid="{00000000-0005-0000-0000-0000AC720000}"/>
    <cellStyle name="Normal 3 4 7 5 6" xfId="16594" xr:uid="{00000000-0005-0000-0000-0000AD720000}"/>
    <cellStyle name="Normal 3 4 7 5 6 2" xfId="34064" xr:uid="{00000000-0005-0000-0000-0000AE720000}"/>
    <cellStyle name="Normal 3 4 7 5 7" xfId="16595" xr:uid="{00000000-0005-0000-0000-0000AF720000}"/>
    <cellStyle name="Normal 3 4 7 5 7 2" xfId="34065" xr:uid="{00000000-0005-0000-0000-0000B0720000}"/>
    <cellStyle name="Normal 3 4 7 5 8" xfId="16596" xr:uid="{00000000-0005-0000-0000-0000B1720000}"/>
    <cellStyle name="Normal 3 4 7 5 8 2" xfId="34066" xr:uid="{00000000-0005-0000-0000-0000B2720000}"/>
    <cellStyle name="Normal 3 4 7 5 9" xfId="16597" xr:uid="{00000000-0005-0000-0000-0000B3720000}"/>
    <cellStyle name="Normal 3 4 7 5 9 2" xfId="34067" xr:uid="{00000000-0005-0000-0000-0000B4720000}"/>
    <cellStyle name="Normal 3 4 7 6" xfId="16598" xr:uid="{00000000-0005-0000-0000-0000B5720000}"/>
    <cellStyle name="Normal 3 4 7 6 10" xfId="16599" xr:uid="{00000000-0005-0000-0000-0000B6720000}"/>
    <cellStyle name="Normal 3 4 7 6 10 2" xfId="34069" xr:uid="{00000000-0005-0000-0000-0000B7720000}"/>
    <cellStyle name="Normal 3 4 7 6 11" xfId="16600" xr:uid="{00000000-0005-0000-0000-0000B8720000}"/>
    <cellStyle name="Normal 3 4 7 6 11 2" xfId="34070" xr:uid="{00000000-0005-0000-0000-0000B9720000}"/>
    <cellStyle name="Normal 3 4 7 6 12" xfId="16601" xr:uid="{00000000-0005-0000-0000-0000BA720000}"/>
    <cellStyle name="Normal 3 4 7 6 12 2" xfId="34071" xr:uid="{00000000-0005-0000-0000-0000BB720000}"/>
    <cellStyle name="Normal 3 4 7 6 13" xfId="16602" xr:uid="{00000000-0005-0000-0000-0000BC720000}"/>
    <cellStyle name="Normal 3 4 7 6 13 2" xfId="34072" xr:uid="{00000000-0005-0000-0000-0000BD720000}"/>
    <cellStyle name="Normal 3 4 7 6 14" xfId="16603" xr:uid="{00000000-0005-0000-0000-0000BE720000}"/>
    <cellStyle name="Normal 3 4 7 6 14 2" xfId="34073" xr:uid="{00000000-0005-0000-0000-0000BF720000}"/>
    <cellStyle name="Normal 3 4 7 6 15" xfId="34068" xr:uid="{00000000-0005-0000-0000-0000C0720000}"/>
    <cellStyle name="Normal 3 4 7 6 2" xfId="16604" xr:uid="{00000000-0005-0000-0000-0000C1720000}"/>
    <cellStyle name="Normal 3 4 7 6 2 2" xfId="34074" xr:uid="{00000000-0005-0000-0000-0000C2720000}"/>
    <cellStyle name="Normal 3 4 7 6 3" xfId="16605" xr:uid="{00000000-0005-0000-0000-0000C3720000}"/>
    <cellStyle name="Normal 3 4 7 6 3 2" xfId="34075" xr:uid="{00000000-0005-0000-0000-0000C4720000}"/>
    <cellStyle name="Normal 3 4 7 6 4" xfId="16606" xr:uid="{00000000-0005-0000-0000-0000C5720000}"/>
    <cellStyle name="Normal 3 4 7 6 4 2" xfId="34076" xr:uid="{00000000-0005-0000-0000-0000C6720000}"/>
    <cellStyle name="Normal 3 4 7 6 5" xfId="16607" xr:uid="{00000000-0005-0000-0000-0000C7720000}"/>
    <cellStyle name="Normal 3 4 7 6 5 2" xfId="34077" xr:uid="{00000000-0005-0000-0000-0000C8720000}"/>
    <cellStyle name="Normal 3 4 7 6 6" xfId="16608" xr:uid="{00000000-0005-0000-0000-0000C9720000}"/>
    <cellStyle name="Normal 3 4 7 6 6 2" xfId="34078" xr:uid="{00000000-0005-0000-0000-0000CA720000}"/>
    <cellStyle name="Normal 3 4 7 6 7" xfId="16609" xr:uid="{00000000-0005-0000-0000-0000CB720000}"/>
    <cellStyle name="Normal 3 4 7 6 7 2" xfId="34079" xr:uid="{00000000-0005-0000-0000-0000CC720000}"/>
    <cellStyle name="Normal 3 4 7 6 8" xfId="16610" xr:uid="{00000000-0005-0000-0000-0000CD720000}"/>
    <cellStyle name="Normal 3 4 7 6 8 2" xfId="34080" xr:uid="{00000000-0005-0000-0000-0000CE720000}"/>
    <cellStyle name="Normal 3 4 7 6 9" xfId="16611" xr:uid="{00000000-0005-0000-0000-0000CF720000}"/>
    <cellStyle name="Normal 3 4 7 6 9 2" xfId="34081" xr:uid="{00000000-0005-0000-0000-0000D0720000}"/>
    <cellStyle name="Normal 3 4 7 7" xfId="16612" xr:uid="{00000000-0005-0000-0000-0000D1720000}"/>
    <cellStyle name="Normal 3 4 7 7 10" xfId="16613" xr:uid="{00000000-0005-0000-0000-0000D2720000}"/>
    <cellStyle name="Normal 3 4 7 7 10 2" xfId="34083" xr:uid="{00000000-0005-0000-0000-0000D3720000}"/>
    <cellStyle name="Normal 3 4 7 7 11" xfId="16614" xr:uid="{00000000-0005-0000-0000-0000D4720000}"/>
    <cellStyle name="Normal 3 4 7 7 11 2" xfId="34084" xr:uid="{00000000-0005-0000-0000-0000D5720000}"/>
    <cellStyle name="Normal 3 4 7 7 12" xfId="16615" xr:uid="{00000000-0005-0000-0000-0000D6720000}"/>
    <cellStyle name="Normal 3 4 7 7 12 2" xfId="34085" xr:uid="{00000000-0005-0000-0000-0000D7720000}"/>
    <cellStyle name="Normal 3 4 7 7 13" xfId="16616" xr:uid="{00000000-0005-0000-0000-0000D8720000}"/>
    <cellStyle name="Normal 3 4 7 7 13 2" xfId="34086" xr:uid="{00000000-0005-0000-0000-0000D9720000}"/>
    <cellStyle name="Normal 3 4 7 7 14" xfId="16617" xr:uid="{00000000-0005-0000-0000-0000DA720000}"/>
    <cellStyle name="Normal 3 4 7 7 14 2" xfId="34087" xr:uid="{00000000-0005-0000-0000-0000DB720000}"/>
    <cellStyle name="Normal 3 4 7 7 15" xfId="34082" xr:uid="{00000000-0005-0000-0000-0000DC720000}"/>
    <cellStyle name="Normal 3 4 7 7 2" xfId="16618" xr:uid="{00000000-0005-0000-0000-0000DD720000}"/>
    <cellStyle name="Normal 3 4 7 7 2 2" xfId="34088" xr:uid="{00000000-0005-0000-0000-0000DE720000}"/>
    <cellStyle name="Normal 3 4 7 7 3" xfId="16619" xr:uid="{00000000-0005-0000-0000-0000DF720000}"/>
    <cellStyle name="Normal 3 4 7 7 3 2" xfId="34089" xr:uid="{00000000-0005-0000-0000-0000E0720000}"/>
    <cellStyle name="Normal 3 4 7 7 4" xfId="16620" xr:uid="{00000000-0005-0000-0000-0000E1720000}"/>
    <cellStyle name="Normal 3 4 7 7 4 2" xfId="34090" xr:uid="{00000000-0005-0000-0000-0000E2720000}"/>
    <cellStyle name="Normal 3 4 7 7 5" xfId="16621" xr:uid="{00000000-0005-0000-0000-0000E3720000}"/>
    <cellStyle name="Normal 3 4 7 7 5 2" xfId="34091" xr:uid="{00000000-0005-0000-0000-0000E4720000}"/>
    <cellStyle name="Normal 3 4 7 7 6" xfId="16622" xr:uid="{00000000-0005-0000-0000-0000E5720000}"/>
    <cellStyle name="Normal 3 4 7 7 6 2" xfId="34092" xr:uid="{00000000-0005-0000-0000-0000E6720000}"/>
    <cellStyle name="Normal 3 4 7 7 7" xfId="16623" xr:uid="{00000000-0005-0000-0000-0000E7720000}"/>
    <cellStyle name="Normal 3 4 7 7 7 2" xfId="34093" xr:uid="{00000000-0005-0000-0000-0000E8720000}"/>
    <cellStyle name="Normal 3 4 7 7 8" xfId="16624" xr:uid="{00000000-0005-0000-0000-0000E9720000}"/>
    <cellStyle name="Normal 3 4 7 7 8 2" xfId="34094" xr:uid="{00000000-0005-0000-0000-0000EA720000}"/>
    <cellStyle name="Normal 3 4 7 7 9" xfId="16625" xr:uid="{00000000-0005-0000-0000-0000EB720000}"/>
    <cellStyle name="Normal 3 4 7 7 9 2" xfId="34095" xr:uid="{00000000-0005-0000-0000-0000EC720000}"/>
    <cellStyle name="Normal 3 4 7 8" xfId="16626" xr:uid="{00000000-0005-0000-0000-0000ED720000}"/>
    <cellStyle name="Normal 3 4 7 8 10" xfId="16627" xr:uid="{00000000-0005-0000-0000-0000EE720000}"/>
    <cellStyle name="Normal 3 4 7 8 10 2" xfId="34097" xr:uid="{00000000-0005-0000-0000-0000EF720000}"/>
    <cellStyle name="Normal 3 4 7 8 11" xfId="16628" xr:uid="{00000000-0005-0000-0000-0000F0720000}"/>
    <cellStyle name="Normal 3 4 7 8 11 2" xfId="34098" xr:uid="{00000000-0005-0000-0000-0000F1720000}"/>
    <cellStyle name="Normal 3 4 7 8 12" xfId="16629" xr:uid="{00000000-0005-0000-0000-0000F2720000}"/>
    <cellStyle name="Normal 3 4 7 8 12 2" xfId="34099" xr:uid="{00000000-0005-0000-0000-0000F3720000}"/>
    <cellStyle name="Normal 3 4 7 8 13" xfId="16630" xr:uid="{00000000-0005-0000-0000-0000F4720000}"/>
    <cellStyle name="Normal 3 4 7 8 13 2" xfId="34100" xr:uid="{00000000-0005-0000-0000-0000F5720000}"/>
    <cellStyle name="Normal 3 4 7 8 14" xfId="16631" xr:uid="{00000000-0005-0000-0000-0000F6720000}"/>
    <cellStyle name="Normal 3 4 7 8 14 2" xfId="34101" xr:uid="{00000000-0005-0000-0000-0000F7720000}"/>
    <cellStyle name="Normal 3 4 7 8 15" xfId="34096" xr:uid="{00000000-0005-0000-0000-0000F8720000}"/>
    <cellStyle name="Normal 3 4 7 8 2" xfId="16632" xr:uid="{00000000-0005-0000-0000-0000F9720000}"/>
    <cellStyle name="Normal 3 4 7 8 2 2" xfId="34102" xr:uid="{00000000-0005-0000-0000-0000FA720000}"/>
    <cellStyle name="Normal 3 4 7 8 3" xfId="16633" xr:uid="{00000000-0005-0000-0000-0000FB720000}"/>
    <cellStyle name="Normal 3 4 7 8 3 2" xfId="34103" xr:uid="{00000000-0005-0000-0000-0000FC720000}"/>
    <cellStyle name="Normal 3 4 7 8 4" xfId="16634" xr:uid="{00000000-0005-0000-0000-0000FD720000}"/>
    <cellStyle name="Normal 3 4 7 8 4 2" xfId="34104" xr:uid="{00000000-0005-0000-0000-0000FE720000}"/>
    <cellStyle name="Normal 3 4 7 8 5" xfId="16635" xr:uid="{00000000-0005-0000-0000-0000FF720000}"/>
    <cellStyle name="Normal 3 4 7 8 5 2" xfId="34105" xr:uid="{00000000-0005-0000-0000-000000730000}"/>
    <cellStyle name="Normal 3 4 7 8 6" xfId="16636" xr:uid="{00000000-0005-0000-0000-000001730000}"/>
    <cellStyle name="Normal 3 4 7 8 6 2" xfId="34106" xr:uid="{00000000-0005-0000-0000-000002730000}"/>
    <cellStyle name="Normal 3 4 7 8 7" xfId="16637" xr:uid="{00000000-0005-0000-0000-000003730000}"/>
    <cellStyle name="Normal 3 4 7 8 7 2" xfId="34107" xr:uid="{00000000-0005-0000-0000-000004730000}"/>
    <cellStyle name="Normal 3 4 7 8 8" xfId="16638" xr:uid="{00000000-0005-0000-0000-000005730000}"/>
    <cellStyle name="Normal 3 4 7 8 8 2" xfId="34108" xr:uid="{00000000-0005-0000-0000-000006730000}"/>
    <cellStyle name="Normal 3 4 7 8 9" xfId="16639" xr:uid="{00000000-0005-0000-0000-000007730000}"/>
    <cellStyle name="Normal 3 4 7 8 9 2" xfId="34109" xr:uid="{00000000-0005-0000-0000-000008730000}"/>
    <cellStyle name="Normal 3 4 7 9" xfId="16640" xr:uid="{00000000-0005-0000-0000-000009730000}"/>
    <cellStyle name="Normal 3 4 7 9 10" xfId="16641" xr:uid="{00000000-0005-0000-0000-00000A730000}"/>
    <cellStyle name="Normal 3 4 7 9 10 2" xfId="34111" xr:uid="{00000000-0005-0000-0000-00000B730000}"/>
    <cellStyle name="Normal 3 4 7 9 11" xfId="16642" xr:uid="{00000000-0005-0000-0000-00000C730000}"/>
    <cellStyle name="Normal 3 4 7 9 11 2" xfId="34112" xr:uid="{00000000-0005-0000-0000-00000D730000}"/>
    <cellStyle name="Normal 3 4 7 9 12" xfId="16643" xr:uid="{00000000-0005-0000-0000-00000E730000}"/>
    <cellStyle name="Normal 3 4 7 9 12 2" xfId="34113" xr:uid="{00000000-0005-0000-0000-00000F730000}"/>
    <cellStyle name="Normal 3 4 7 9 13" xfId="16644" xr:uid="{00000000-0005-0000-0000-000010730000}"/>
    <cellStyle name="Normal 3 4 7 9 13 2" xfId="34114" xr:uid="{00000000-0005-0000-0000-000011730000}"/>
    <cellStyle name="Normal 3 4 7 9 14" xfId="16645" xr:uid="{00000000-0005-0000-0000-000012730000}"/>
    <cellStyle name="Normal 3 4 7 9 14 2" xfId="34115" xr:uid="{00000000-0005-0000-0000-000013730000}"/>
    <cellStyle name="Normal 3 4 7 9 15" xfId="34110" xr:uid="{00000000-0005-0000-0000-000014730000}"/>
    <cellStyle name="Normal 3 4 7 9 2" xfId="16646" xr:uid="{00000000-0005-0000-0000-000015730000}"/>
    <cellStyle name="Normal 3 4 7 9 2 2" xfId="34116" xr:uid="{00000000-0005-0000-0000-000016730000}"/>
    <cellStyle name="Normal 3 4 7 9 3" xfId="16647" xr:uid="{00000000-0005-0000-0000-000017730000}"/>
    <cellStyle name="Normal 3 4 7 9 3 2" xfId="34117" xr:uid="{00000000-0005-0000-0000-000018730000}"/>
    <cellStyle name="Normal 3 4 7 9 4" xfId="16648" xr:uid="{00000000-0005-0000-0000-000019730000}"/>
    <cellStyle name="Normal 3 4 7 9 4 2" xfId="34118" xr:uid="{00000000-0005-0000-0000-00001A730000}"/>
    <cellStyle name="Normal 3 4 7 9 5" xfId="16649" xr:uid="{00000000-0005-0000-0000-00001B730000}"/>
    <cellStyle name="Normal 3 4 7 9 5 2" xfId="34119" xr:uid="{00000000-0005-0000-0000-00001C730000}"/>
    <cellStyle name="Normal 3 4 7 9 6" xfId="16650" xr:uid="{00000000-0005-0000-0000-00001D730000}"/>
    <cellStyle name="Normal 3 4 7 9 6 2" xfId="34120" xr:uid="{00000000-0005-0000-0000-00001E730000}"/>
    <cellStyle name="Normal 3 4 7 9 7" xfId="16651" xr:uid="{00000000-0005-0000-0000-00001F730000}"/>
    <cellStyle name="Normal 3 4 7 9 7 2" xfId="34121" xr:uid="{00000000-0005-0000-0000-000020730000}"/>
    <cellStyle name="Normal 3 4 7 9 8" xfId="16652" xr:uid="{00000000-0005-0000-0000-000021730000}"/>
    <cellStyle name="Normal 3 4 7 9 8 2" xfId="34122" xr:uid="{00000000-0005-0000-0000-000022730000}"/>
    <cellStyle name="Normal 3 4 7 9 9" xfId="16653" xr:uid="{00000000-0005-0000-0000-000023730000}"/>
    <cellStyle name="Normal 3 4 7 9 9 2" xfId="34123" xr:uid="{00000000-0005-0000-0000-000024730000}"/>
    <cellStyle name="Normal 3 4 8" xfId="16654" xr:uid="{00000000-0005-0000-0000-000025730000}"/>
    <cellStyle name="Normal 3 4 8 10" xfId="16655" xr:uid="{00000000-0005-0000-0000-000026730000}"/>
    <cellStyle name="Normal 3 4 8 10 10" xfId="16656" xr:uid="{00000000-0005-0000-0000-000027730000}"/>
    <cellStyle name="Normal 3 4 8 10 10 2" xfId="34126" xr:uid="{00000000-0005-0000-0000-000028730000}"/>
    <cellStyle name="Normal 3 4 8 10 11" xfId="16657" xr:uid="{00000000-0005-0000-0000-000029730000}"/>
    <cellStyle name="Normal 3 4 8 10 11 2" xfId="34127" xr:uid="{00000000-0005-0000-0000-00002A730000}"/>
    <cellStyle name="Normal 3 4 8 10 12" xfId="16658" xr:uid="{00000000-0005-0000-0000-00002B730000}"/>
    <cellStyle name="Normal 3 4 8 10 12 2" xfId="34128" xr:uid="{00000000-0005-0000-0000-00002C730000}"/>
    <cellStyle name="Normal 3 4 8 10 13" xfId="16659" xr:uid="{00000000-0005-0000-0000-00002D730000}"/>
    <cellStyle name="Normal 3 4 8 10 13 2" xfId="34129" xr:uid="{00000000-0005-0000-0000-00002E730000}"/>
    <cellStyle name="Normal 3 4 8 10 14" xfId="16660" xr:uid="{00000000-0005-0000-0000-00002F730000}"/>
    <cellStyle name="Normal 3 4 8 10 14 2" xfId="34130" xr:uid="{00000000-0005-0000-0000-000030730000}"/>
    <cellStyle name="Normal 3 4 8 10 15" xfId="34125" xr:uid="{00000000-0005-0000-0000-000031730000}"/>
    <cellStyle name="Normal 3 4 8 10 2" xfId="16661" xr:uid="{00000000-0005-0000-0000-000032730000}"/>
    <cellStyle name="Normal 3 4 8 10 2 2" xfId="34131" xr:uid="{00000000-0005-0000-0000-000033730000}"/>
    <cellStyle name="Normal 3 4 8 10 3" xfId="16662" xr:uid="{00000000-0005-0000-0000-000034730000}"/>
    <cellStyle name="Normal 3 4 8 10 3 2" xfId="34132" xr:uid="{00000000-0005-0000-0000-000035730000}"/>
    <cellStyle name="Normal 3 4 8 10 4" xfId="16663" xr:uid="{00000000-0005-0000-0000-000036730000}"/>
    <cellStyle name="Normal 3 4 8 10 4 2" xfId="34133" xr:uid="{00000000-0005-0000-0000-000037730000}"/>
    <cellStyle name="Normal 3 4 8 10 5" xfId="16664" xr:uid="{00000000-0005-0000-0000-000038730000}"/>
    <cellStyle name="Normal 3 4 8 10 5 2" xfId="34134" xr:uid="{00000000-0005-0000-0000-000039730000}"/>
    <cellStyle name="Normal 3 4 8 10 6" xfId="16665" xr:uid="{00000000-0005-0000-0000-00003A730000}"/>
    <cellStyle name="Normal 3 4 8 10 6 2" xfId="34135" xr:uid="{00000000-0005-0000-0000-00003B730000}"/>
    <cellStyle name="Normal 3 4 8 10 7" xfId="16666" xr:uid="{00000000-0005-0000-0000-00003C730000}"/>
    <cellStyle name="Normal 3 4 8 10 7 2" xfId="34136" xr:uid="{00000000-0005-0000-0000-00003D730000}"/>
    <cellStyle name="Normal 3 4 8 10 8" xfId="16667" xr:uid="{00000000-0005-0000-0000-00003E730000}"/>
    <cellStyle name="Normal 3 4 8 10 8 2" xfId="34137" xr:uid="{00000000-0005-0000-0000-00003F730000}"/>
    <cellStyle name="Normal 3 4 8 10 9" xfId="16668" xr:uid="{00000000-0005-0000-0000-000040730000}"/>
    <cellStyle name="Normal 3 4 8 10 9 2" xfId="34138" xr:uid="{00000000-0005-0000-0000-000041730000}"/>
    <cellStyle name="Normal 3 4 8 11" xfId="16669" xr:uid="{00000000-0005-0000-0000-000042730000}"/>
    <cellStyle name="Normal 3 4 8 11 2" xfId="34139" xr:uid="{00000000-0005-0000-0000-000043730000}"/>
    <cellStyle name="Normal 3 4 8 12" xfId="16670" xr:uid="{00000000-0005-0000-0000-000044730000}"/>
    <cellStyle name="Normal 3 4 8 12 2" xfId="34140" xr:uid="{00000000-0005-0000-0000-000045730000}"/>
    <cellStyle name="Normal 3 4 8 13" xfId="16671" xr:uid="{00000000-0005-0000-0000-000046730000}"/>
    <cellStyle name="Normal 3 4 8 13 2" xfId="34141" xr:uid="{00000000-0005-0000-0000-000047730000}"/>
    <cellStyle name="Normal 3 4 8 14" xfId="16672" xr:uid="{00000000-0005-0000-0000-000048730000}"/>
    <cellStyle name="Normal 3 4 8 14 2" xfId="34142" xr:uid="{00000000-0005-0000-0000-000049730000}"/>
    <cellStyle name="Normal 3 4 8 15" xfId="16673" xr:uid="{00000000-0005-0000-0000-00004A730000}"/>
    <cellStyle name="Normal 3 4 8 15 2" xfId="34143" xr:uid="{00000000-0005-0000-0000-00004B730000}"/>
    <cellStyle name="Normal 3 4 8 16" xfId="16674" xr:uid="{00000000-0005-0000-0000-00004C730000}"/>
    <cellStyle name="Normal 3 4 8 16 2" xfId="34144" xr:uid="{00000000-0005-0000-0000-00004D730000}"/>
    <cellStyle name="Normal 3 4 8 17" xfId="16675" xr:uid="{00000000-0005-0000-0000-00004E730000}"/>
    <cellStyle name="Normal 3 4 8 17 2" xfId="34145" xr:uid="{00000000-0005-0000-0000-00004F730000}"/>
    <cellStyle name="Normal 3 4 8 18" xfId="16676" xr:uid="{00000000-0005-0000-0000-000050730000}"/>
    <cellStyle name="Normal 3 4 8 18 2" xfId="34146" xr:uid="{00000000-0005-0000-0000-000051730000}"/>
    <cellStyle name="Normal 3 4 8 19" xfId="16677" xr:uid="{00000000-0005-0000-0000-000052730000}"/>
    <cellStyle name="Normal 3 4 8 19 2" xfId="34147" xr:uid="{00000000-0005-0000-0000-000053730000}"/>
    <cellStyle name="Normal 3 4 8 2" xfId="16678" xr:uid="{00000000-0005-0000-0000-000054730000}"/>
    <cellStyle name="Normal 3 4 8 2 10" xfId="16679" xr:uid="{00000000-0005-0000-0000-000055730000}"/>
    <cellStyle name="Normal 3 4 8 2 10 2" xfId="34149" xr:uid="{00000000-0005-0000-0000-000056730000}"/>
    <cellStyle name="Normal 3 4 8 2 11" xfId="16680" xr:uid="{00000000-0005-0000-0000-000057730000}"/>
    <cellStyle name="Normal 3 4 8 2 11 2" xfId="34150" xr:uid="{00000000-0005-0000-0000-000058730000}"/>
    <cellStyle name="Normal 3 4 8 2 12" xfId="16681" xr:uid="{00000000-0005-0000-0000-000059730000}"/>
    <cellStyle name="Normal 3 4 8 2 12 2" xfId="34151" xr:uid="{00000000-0005-0000-0000-00005A730000}"/>
    <cellStyle name="Normal 3 4 8 2 13" xfId="16682" xr:uid="{00000000-0005-0000-0000-00005B730000}"/>
    <cellStyle name="Normal 3 4 8 2 13 2" xfId="34152" xr:uid="{00000000-0005-0000-0000-00005C730000}"/>
    <cellStyle name="Normal 3 4 8 2 14" xfId="16683" xr:uid="{00000000-0005-0000-0000-00005D730000}"/>
    <cellStyle name="Normal 3 4 8 2 14 2" xfId="34153" xr:uid="{00000000-0005-0000-0000-00005E730000}"/>
    <cellStyle name="Normal 3 4 8 2 15" xfId="16684" xr:uid="{00000000-0005-0000-0000-00005F730000}"/>
    <cellStyle name="Normal 3 4 8 2 15 2" xfId="34154" xr:uid="{00000000-0005-0000-0000-000060730000}"/>
    <cellStyle name="Normal 3 4 8 2 16" xfId="34148" xr:uid="{00000000-0005-0000-0000-000061730000}"/>
    <cellStyle name="Normal 3 4 8 2 2" xfId="16685" xr:uid="{00000000-0005-0000-0000-000062730000}"/>
    <cellStyle name="Normal 3 4 8 2 2 10" xfId="16686" xr:uid="{00000000-0005-0000-0000-000063730000}"/>
    <cellStyle name="Normal 3 4 8 2 2 10 2" xfId="34156" xr:uid="{00000000-0005-0000-0000-000064730000}"/>
    <cellStyle name="Normal 3 4 8 2 2 11" xfId="16687" xr:uid="{00000000-0005-0000-0000-000065730000}"/>
    <cellStyle name="Normal 3 4 8 2 2 11 2" xfId="34157" xr:uid="{00000000-0005-0000-0000-000066730000}"/>
    <cellStyle name="Normal 3 4 8 2 2 12" xfId="16688" xr:uid="{00000000-0005-0000-0000-000067730000}"/>
    <cellStyle name="Normal 3 4 8 2 2 12 2" xfId="34158" xr:uid="{00000000-0005-0000-0000-000068730000}"/>
    <cellStyle name="Normal 3 4 8 2 2 13" xfId="16689" xr:uid="{00000000-0005-0000-0000-000069730000}"/>
    <cellStyle name="Normal 3 4 8 2 2 13 2" xfId="34159" xr:uid="{00000000-0005-0000-0000-00006A730000}"/>
    <cellStyle name="Normal 3 4 8 2 2 14" xfId="16690" xr:uid="{00000000-0005-0000-0000-00006B730000}"/>
    <cellStyle name="Normal 3 4 8 2 2 14 2" xfId="34160" xr:uid="{00000000-0005-0000-0000-00006C730000}"/>
    <cellStyle name="Normal 3 4 8 2 2 15" xfId="34155" xr:uid="{00000000-0005-0000-0000-00006D730000}"/>
    <cellStyle name="Normal 3 4 8 2 2 2" xfId="16691" xr:uid="{00000000-0005-0000-0000-00006E730000}"/>
    <cellStyle name="Normal 3 4 8 2 2 2 2" xfId="34161" xr:uid="{00000000-0005-0000-0000-00006F730000}"/>
    <cellStyle name="Normal 3 4 8 2 2 3" xfId="16692" xr:uid="{00000000-0005-0000-0000-000070730000}"/>
    <cellStyle name="Normal 3 4 8 2 2 3 2" xfId="34162" xr:uid="{00000000-0005-0000-0000-000071730000}"/>
    <cellStyle name="Normal 3 4 8 2 2 4" xfId="16693" xr:uid="{00000000-0005-0000-0000-000072730000}"/>
    <cellStyle name="Normal 3 4 8 2 2 4 2" xfId="34163" xr:uid="{00000000-0005-0000-0000-000073730000}"/>
    <cellStyle name="Normal 3 4 8 2 2 5" xfId="16694" xr:uid="{00000000-0005-0000-0000-000074730000}"/>
    <cellStyle name="Normal 3 4 8 2 2 5 2" xfId="34164" xr:uid="{00000000-0005-0000-0000-000075730000}"/>
    <cellStyle name="Normal 3 4 8 2 2 6" xfId="16695" xr:uid="{00000000-0005-0000-0000-000076730000}"/>
    <cellStyle name="Normal 3 4 8 2 2 6 2" xfId="34165" xr:uid="{00000000-0005-0000-0000-000077730000}"/>
    <cellStyle name="Normal 3 4 8 2 2 7" xfId="16696" xr:uid="{00000000-0005-0000-0000-000078730000}"/>
    <cellStyle name="Normal 3 4 8 2 2 7 2" xfId="34166" xr:uid="{00000000-0005-0000-0000-000079730000}"/>
    <cellStyle name="Normal 3 4 8 2 2 8" xfId="16697" xr:uid="{00000000-0005-0000-0000-00007A730000}"/>
    <cellStyle name="Normal 3 4 8 2 2 8 2" xfId="34167" xr:uid="{00000000-0005-0000-0000-00007B730000}"/>
    <cellStyle name="Normal 3 4 8 2 2 9" xfId="16698" xr:uid="{00000000-0005-0000-0000-00007C730000}"/>
    <cellStyle name="Normal 3 4 8 2 2 9 2" xfId="34168" xr:uid="{00000000-0005-0000-0000-00007D730000}"/>
    <cellStyle name="Normal 3 4 8 2 3" xfId="16699" xr:uid="{00000000-0005-0000-0000-00007E730000}"/>
    <cellStyle name="Normal 3 4 8 2 3 2" xfId="34169" xr:uid="{00000000-0005-0000-0000-00007F730000}"/>
    <cellStyle name="Normal 3 4 8 2 4" xfId="16700" xr:uid="{00000000-0005-0000-0000-000080730000}"/>
    <cellStyle name="Normal 3 4 8 2 4 2" xfId="34170" xr:uid="{00000000-0005-0000-0000-000081730000}"/>
    <cellStyle name="Normal 3 4 8 2 5" xfId="16701" xr:uid="{00000000-0005-0000-0000-000082730000}"/>
    <cellStyle name="Normal 3 4 8 2 5 2" xfId="34171" xr:uid="{00000000-0005-0000-0000-000083730000}"/>
    <cellStyle name="Normal 3 4 8 2 6" xfId="16702" xr:uid="{00000000-0005-0000-0000-000084730000}"/>
    <cellStyle name="Normal 3 4 8 2 6 2" xfId="34172" xr:uid="{00000000-0005-0000-0000-000085730000}"/>
    <cellStyle name="Normal 3 4 8 2 7" xfId="16703" xr:uid="{00000000-0005-0000-0000-000086730000}"/>
    <cellStyle name="Normal 3 4 8 2 7 2" xfId="34173" xr:uid="{00000000-0005-0000-0000-000087730000}"/>
    <cellStyle name="Normal 3 4 8 2 8" xfId="16704" xr:uid="{00000000-0005-0000-0000-000088730000}"/>
    <cellStyle name="Normal 3 4 8 2 8 2" xfId="34174" xr:uid="{00000000-0005-0000-0000-000089730000}"/>
    <cellStyle name="Normal 3 4 8 2 9" xfId="16705" xr:uid="{00000000-0005-0000-0000-00008A730000}"/>
    <cellStyle name="Normal 3 4 8 2 9 2" xfId="34175" xr:uid="{00000000-0005-0000-0000-00008B730000}"/>
    <cellStyle name="Normal 3 4 8 20" xfId="16706" xr:uid="{00000000-0005-0000-0000-00008C730000}"/>
    <cellStyle name="Normal 3 4 8 20 2" xfId="34176" xr:uid="{00000000-0005-0000-0000-00008D730000}"/>
    <cellStyle name="Normal 3 4 8 21" xfId="16707" xr:uid="{00000000-0005-0000-0000-00008E730000}"/>
    <cellStyle name="Normal 3 4 8 21 2" xfId="34177" xr:uid="{00000000-0005-0000-0000-00008F730000}"/>
    <cellStyle name="Normal 3 4 8 22" xfId="16708" xr:uid="{00000000-0005-0000-0000-000090730000}"/>
    <cellStyle name="Normal 3 4 8 22 2" xfId="34178" xr:uid="{00000000-0005-0000-0000-000091730000}"/>
    <cellStyle name="Normal 3 4 8 23" xfId="16709" xr:uid="{00000000-0005-0000-0000-000092730000}"/>
    <cellStyle name="Normal 3 4 8 23 2" xfId="34179" xr:uid="{00000000-0005-0000-0000-000093730000}"/>
    <cellStyle name="Normal 3 4 8 24" xfId="34124" xr:uid="{00000000-0005-0000-0000-000094730000}"/>
    <cellStyle name="Normal 3 4 8 3" xfId="16710" xr:uid="{00000000-0005-0000-0000-000095730000}"/>
    <cellStyle name="Normal 3 4 8 3 10" xfId="16711" xr:uid="{00000000-0005-0000-0000-000096730000}"/>
    <cellStyle name="Normal 3 4 8 3 10 2" xfId="34181" xr:uid="{00000000-0005-0000-0000-000097730000}"/>
    <cellStyle name="Normal 3 4 8 3 11" xfId="16712" xr:uid="{00000000-0005-0000-0000-000098730000}"/>
    <cellStyle name="Normal 3 4 8 3 11 2" xfId="34182" xr:uid="{00000000-0005-0000-0000-000099730000}"/>
    <cellStyle name="Normal 3 4 8 3 12" xfId="16713" xr:uid="{00000000-0005-0000-0000-00009A730000}"/>
    <cellStyle name="Normal 3 4 8 3 12 2" xfId="34183" xr:uid="{00000000-0005-0000-0000-00009B730000}"/>
    <cellStyle name="Normal 3 4 8 3 13" xfId="16714" xr:uid="{00000000-0005-0000-0000-00009C730000}"/>
    <cellStyle name="Normal 3 4 8 3 13 2" xfId="34184" xr:uid="{00000000-0005-0000-0000-00009D730000}"/>
    <cellStyle name="Normal 3 4 8 3 14" xfId="16715" xr:uid="{00000000-0005-0000-0000-00009E730000}"/>
    <cellStyle name="Normal 3 4 8 3 14 2" xfId="34185" xr:uid="{00000000-0005-0000-0000-00009F730000}"/>
    <cellStyle name="Normal 3 4 8 3 15" xfId="16716" xr:uid="{00000000-0005-0000-0000-0000A0730000}"/>
    <cellStyle name="Normal 3 4 8 3 15 2" xfId="34186" xr:uid="{00000000-0005-0000-0000-0000A1730000}"/>
    <cellStyle name="Normal 3 4 8 3 16" xfId="34180" xr:uid="{00000000-0005-0000-0000-0000A2730000}"/>
    <cellStyle name="Normal 3 4 8 3 2" xfId="16717" xr:uid="{00000000-0005-0000-0000-0000A3730000}"/>
    <cellStyle name="Normal 3 4 8 3 2 10" xfId="16718" xr:uid="{00000000-0005-0000-0000-0000A4730000}"/>
    <cellStyle name="Normal 3 4 8 3 2 10 2" xfId="34188" xr:uid="{00000000-0005-0000-0000-0000A5730000}"/>
    <cellStyle name="Normal 3 4 8 3 2 11" xfId="16719" xr:uid="{00000000-0005-0000-0000-0000A6730000}"/>
    <cellStyle name="Normal 3 4 8 3 2 11 2" xfId="34189" xr:uid="{00000000-0005-0000-0000-0000A7730000}"/>
    <cellStyle name="Normal 3 4 8 3 2 12" xfId="16720" xr:uid="{00000000-0005-0000-0000-0000A8730000}"/>
    <cellStyle name="Normal 3 4 8 3 2 12 2" xfId="34190" xr:uid="{00000000-0005-0000-0000-0000A9730000}"/>
    <cellStyle name="Normal 3 4 8 3 2 13" xfId="16721" xr:uid="{00000000-0005-0000-0000-0000AA730000}"/>
    <cellStyle name="Normal 3 4 8 3 2 13 2" xfId="34191" xr:uid="{00000000-0005-0000-0000-0000AB730000}"/>
    <cellStyle name="Normal 3 4 8 3 2 14" xfId="16722" xr:uid="{00000000-0005-0000-0000-0000AC730000}"/>
    <cellStyle name="Normal 3 4 8 3 2 14 2" xfId="34192" xr:uid="{00000000-0005-0000-0000-0000AD730000}"/>
    <cellStyle name="Normal 3 4 8 3 2 15" xfId="34187" xr:uid="{00000000-0005-0000-0000-0000AE730000}"/>
    <cellStyle name="Normal 3 4 8 3 2 2" xfId="16723" xr:uid="{00000000-0005-0000-0000-0000AF730000}"/>
    <cellStyle name="Normal 3 4 8 3 2 2 2" xfId="34193" xr:uid="{00000000-0005-0000-0000-0000B0730000}"/>
    <cellStyle name="Normal 3 4 8 3 2 3" xfId="16724" xr:uid="{00000000-0005-0000-0000-0000B1730000}"/>
    <cellStyle name="Normal 3 4 8 3 2 3 2" xfId="34194" xr:uid="{00000000-0005-0000-0000-0000B2730000}"/>
    <cellStyle name="Normal 3 4 8 3 2 4" xfId="16725" xr:uid="{00000000-0005-0000-0000-0000B3730000}"/>
    <cellStyle name="Normal 3 4 8 3 2 4 2" xfId="34195" xr:uid="{00000000-0005-0000-0000-0000B4730000}"/>
    <cellStyle name="Normal 3 4 8 3 2 5" xfId="16726" xr:uid="{00000000-0005-0000-0000-0000B5730000}"/>
    <cellStyle name="Normal 3 4 8 3 2 5 2" xfId="34196" xr:uid="{00000000-0005-0000-0000-0000B6730000}"/>
    <cellStyle name="Normal 3 4 8 3 2 6" xfId="16727" xr:uid="{00000000-0005-0000-0000-0000B7730000}"/>
    <cellStyle name="Normal 3 4 8 3 2 6 2" xfId="34197" xr:uid="{00000000-0005-0000-0000-0000B8730000}"/>
    <cellStyle name="Normal 3 4 8 3 2 7" xfId="16728" xr:uid="{00000000-0005-0000-0000-0000B9730000}"/>
    <cellStyle name="Normal 3 4 8 3 2 7 2" xfId="34198" xr:uid="{00000000-0005-0000-0000-0000BA730000}"/>
    <cellStyle name="Normal 3 4 8 3 2 8" xfId="16729" xr:uid="{00000000-0005-0000-0000-0000BB730000}"/>
    <cellStyle name="Normal 3 4 8 3 2 8 2" xfId="34199" xr:uid="{00000000-0005-0000-0000-0000BC730000}"/>
    <cellStyle name="Normal 3 4 8 3 2 9" xfId="16730" xr:uid="{00000000-0005-0000-0000-0000BD730000}"/>
    <cellStyle name="Normal 3 4 8 3 2 9 2" xfId="34200" xr:uid="{00000000-0005-0000-0000-0000BE730000}"/>
    <cellStyle name="Normal 3 4 8 3 3" xfId="16731" xr:uid="{00000000-0005-0000-0000-0000BF730000}"/>
    <cellStyle name="Normal 3 4 8 3 3 2" xfId="34201" xr:uid="{00000000-0005-0000-0000-0000C0730000}"/>
    <cellStyle name="Normal 3 4 8 3 4" xfId="16732" xr:uid="{00000000-0005-0000-0000-0000C1730000}"/>
    <cellStyle name="Normal 3 4 8 3 4 2" xfId="34202" xr:uid="{00000000-0005-0000-0000-0000C2730000}"/>
    <cellStyle name="Normal 3 4 8 3 5" xfId="16733" xr:uid="{00000000-0005-0000-0000-0000C3730000}"/>
    <cellStyle name="Normal 3 4 8 3 5 2" xfId="34203" xr:uid="{00000000-0005-0000-0000-0000C4730000}"/>
    <cellStyle name="Normal 3 4 8 3 6" xfId="16734" xr:uid="{00000000-0005-0000-0000-0000C5730000}"/>
    <cellStyle name="Normal 3 4 8 3 6 2" xfId="34204" xr:uid="{00000000-0005-0000-0000-0000C6730000}"/>
    <cellStyle name="Normal 3 4 8 3 7" xfId="16735" xr:uid="{00000000-0005-0000-0000-0000C7730000}"/>
    <cellStyle name="Normal 3 4 8 3 7 2" xfId="34205" xr:uid="{00000000-0005-0000-0000-0000C8730000}"/>
    <cellStyle name="Normal 3 4 8 3 8" xfId="16736" xr:uid="{00000000-0005-0000-0000-0000C9730000}"/>
    <cellStyle name="Normal 3 4 8 3 8 2" xfId="34206" xr:uid="{00000000-0005-0000-0000-0000CA730000}"/>
    <cellStyle name="Normal 3 4 8 3 9" xfId="16737" xr:uid="{00000000-0005-0000-0000-0000CB730000}"/>
    <cellStyle name="Normal 3 4 8 3 9 2" xfId="34207" xr:uid="{00000000-0005-0000-0000-0000CC730000}"/>
    <cellStyle name="Normal 3 4 8 4" xfId="16738" xr:uid="{00000000-0005-0000-0000-0000CD730000}"/>
    <cellStyle name="Normal 3 4 8 4 10" xfId="16739" xr:uid="{00000000-0005-0000-0000-0000CE730000}"/>
    <cellStyle name="Normal 3 4 8 4 10 2" xfId="34209" xr:uid="{00000000-0005-0000-0000-0000CF730000}"/>
    <cellStyle name="Normal 3 4 8 4 11" xfId="16740" xr:uid="{00000000-0005-0000-0000-0000D0730000}"/>
    <cellStyle name="Normal 3 4 8 4 11 2" xfId="34210" xr:uid="{00000000-0005-0000-0000-0000D1730000}"/>
    <cellStyle name="Normal 3 4 8 4 12" xfId="16741" xr:uid="{00000000-0005-0000-0000-0000D2730000}"/>
    <cellStyle name="Normal 3 4 8 4 12 2" xfId="34211" xr:uid="{00000000-0005-0000-0000-0000D3730000}"/>
    <cellStyle name="Normal 3 4 8 4 13" xfId="16742" xr:uid="{00000000-0005-0000-0000-0000D4730000}"/>
    <cellStyle name="Normal 3 4 8 4 13 2" xfId="34212" xr:uid="{00000000-0005-0000-0000-0000D5730000}"/>
    <cellStyle name="Normal 3 4 8 4 14" xfId="16743" xr:uid="{00000000-0005-0000-0000-0000D6730000}"/>
    <cellStyle name="Normal 3 4 8 4 14 2" xfId="34213" xr:uid="{00000000-0005-0000-0000-0000D7730000}"/>
    <cellStyle name="Normal 3 4 8 4 15" xfId="16744" xr:uid="{00000000-0005-0000-0000-0000D8730000}"/>
    <cellStyle name="Normal 3 4 8 4 15 2" xfId="34214" xr:uid="{00000000-0005-0000-0000-0000D9730000}"/>
    <cellStyle name="Normal 3 4 8 4 16" xfId="34208" xr:uid="{00000000-0005-0000-0000-0000DA730000}"/>
    <cellStyle name="Normal 3 4 8 4 2" xfId="16745" xr:uid="{00000000-0005-0000-0000-0000DB730000}"/>
    <cellStyle name="Normal 3 4 8 4 2 10" xfId="16746" xr:uid="{00000000-0005-0000-0000-0000DC730000}"/>
    <cellStyle name="Normal 3 4 8 4 2 10 2" xfId="34216" xr:uid="{00000000-0005-0000-0000-0000DD730000}"/>
    <cellStyle name="Normal 3 4 8 4 2 11" xfId="16747" xr:uid="{00000000-0005-0000-0000-0000DE730000}"/>
    <cellStyle name="Normal 3 4 8 4 2 11 2" xfId="34217" xr:uid="{00000000-0005-0000-0000-0000DF730000}"/>
    <cellStyle name="Normal 3 4 8 4 2 12" xfId="16748" xr:uid="{00000000-0005-0000-0000-0000E0730000}"/>
    <cellStyle name="Normal 3 4 8 4 2 12 2" xfId="34218" xr:uid="{00000000-0005-0000-0000-0000E1730000}"/>
    <cellStyle name="Normal 3 4 8 4 2 13" xfId="16749" xr:uid="{00000000-0005-0000-0000-0000E2730000}"/>
    <cellStyle name="Normal 3 4 8 4 2 13 2" xfId="34219" xr:uid="{00000000-0005-0000-0000-0000E3730000}"/>
    <cellStyle name="Normal 3 4 8 4 2 14" xfId="16750" xr:uid="{00000000-0005-0000-0000-0000E4730000}"/>
    <cellStyle name="Normal 3 4 8 4 2 14 2" xfId="34220" xr:uid="{00000000-0005-0000-0000-0000E5730000}"/>
    <cellStyle name="Normal 3 4 8 4 2 15" xfId="34215" xr:uid="{00000000-0005-0000-0000-0000E6730000}"/>
    <cellStyle name="Normal 3 4 8 4 2 2" xfId="16751" xr:uid="{00000000-0005-0000-0000-0000E7730000}"/>
    <cellStyle name="Normal 3 4 8 4 2 2 2" xfId="34221" xr:uid="{00000000-0005-0000-0000-0000E8730000}"/>
    <cellStyle name="Normal 3 4 8 4 2 3" xfId="16752" xr:uid="{00000000-0005-0000-0000-0000E9730000}"/>
    <cellStyle name="Normal 3 4 8 4 2 3 2" xfId="34222" xr:uid="{00000000-0005-0000-0000-0000EA730000}"/>
    <cellStyle name="Normal 3 4 8 4 2 4" xfId="16753" xr:uid="{00000000-0005-0000-0000-0000EB730000}"/>
    <cellStyle name="Normal 3 4 8 4 2 4 2" xfId="34223" xr:uid="{00000000-0005-0000-0000-0000EC730000}"/>
    <cellStyle name="Normal 3 4 8 4 2 5" xfId="16754" xr:uid="{00000000-0005-0000-0000-0000ED730000}"/>
    <cellStyle name="Normal 3 4 8 4 2 5 2" xfId="34224" xr:uid="{00000000-0005-0000-0000-0000EE730000}"/>
    <cellStyle name="Normal 3 4 8 4 2 6" xfId="16755" xr:uid="{00000000-0005-0000-0000-0000EF730000}"/>
    <cellStyle name="Normal 3 4 8 4 2 6 2" xfId="34225" xr:uid="{00000000-0005-0000-0000-0000F0730000}"/>
    <cellStyle name="Normal 3 4 8 4 2 7" xfId="16756" xr:uid="{00000000-0005-0000-0000-0000F1730000}"/>
    <cellStyle name="Normal 3 4 8 4 2 7 2" xfId="34226" xr:uid="{00000000-0005-0000-0000-0000F2730000}"/>
    <cellStyle name="Normal 3 4 8 4 2 8" xfId="16757" xr:uid="{00000000-0005-0000-0000-0000F3730000}"/>
    <cellStyle name="Normal 3 4 8 4 2 8 2" xfId="34227" xr:uid="{00000000-0005-0000-0000-0000F4730000}"/>
    <cellStyle name="Normal 3 4 8 4 2 9" xfId="16758" xr:uid="{00000000-0005-0000-0000-0000F5730000}"/>
    <cellStyle name="Normal 3 4 8 4 2 9 2" xfId="34228" xr:uid="{00000000-0005-0000-0000-0000F6730000}"/>
    <cellStyle name="Normal 3 4 8 4 3" xfId="16759" xr:uid="{00000000-0005-0000-0000-0000F7730000}"/>
    <cellStyle name="Normal 3 4 8 4 3 2" xfId="34229" xr:uid="{00000000-0005-0000-0000-0000F8730000}"/>
    <cellStyle name="Normal 3 4 8 4 4" xfId="16760" xr:uid="{00000000-0005-0000-0000-0000F9730000}"/>
    <cellStyle name="Normal 3 4 8 4 4 2" xfId="34230" xr:uid="{00000000-0005-0000-0000-0000FA730000}"/>
    <cellStyle name="Normal 3 4 8 4 5" xfId="16761" xr:uid="{00000000-0005-0000-0000-0000FB730000}"/>
    <cellStyle name="Normal 3 4 8 4 5 2" xfId="34231" xr:uid="{00000000-0005-0000-0000-0000FC730000}"/>
    <cellStyle name="Normal 3 4 8 4 6" xfId="16762" xr:uid="{00000000-0005-0000-0000-0000FD730000}"/>
    <cellStyle name="Normal 3 4 8 4 6 2" xfId="34232" xr:uid="{00000000-0005-0000-0000-0000FE730000}"/>
    <cellStyle name="Normal 3 4 8 4 7" xfId="16763" xr:uid="{00000000-0005-0000-0000-0000FF730000}"/>
    <cellStyle name="Normal 3 4 8 4 7 2" xfId="34233" xr:uid="{00000000-0005-0000-0000-000000740000}"/>
    <cellStyle name="Normal 3 4 8 4 8" xfId="16764" xr:uid="{00000000-0005-0000-0000-000001740000}"/>
    <cellStyle name="Normal 3 4 8 4 8 2" xfId="34234" xr:uid="{00000000-0005-0000-0000-000002740000}"/>
    <cellStyle name="Normal 3 4 8 4 9" xfId="16765" xr:uid="{00000000-0005-0000-0000-000003740000}"/>
    <cellStyle name="Normal 3 4 8 4 9 2" xfId="34235" xr:uid="{00000000-0005-0000-0000-000004740000}"/>
    <cellStyle name="Normal 3 4 8 5" xfId="16766" xr:uid="{00000000-0005-0000-0000-000005740000}"/>
    <cellStyle name="Normal 3 4 8 5 10" xfId="16767" xr:uid="{00000000-0005-0000-0000-000006740000}"/>
    <cellStyle name="Normal 3 4 8 5 10 2" xfId="34237" xr:uid="{00000000-0005-0000-0000-000007740000}"/>
    <cellStyle name="Normal 3 4 8 5 11" xfId="16768" xr:uid="{00000000-0005-0000-0000-000008740000}"/>
    <cellStyle name="Normal 3 4 8 5 11 2" xfId="34238" xr:uid="{00000000-0005-0000-0000-000009740000}"/>
    <cellStyle name="Normal 3 4 8 5 12" xfId="16769" xr:uid="{00000000-0005-0000-0000-00000A740000}"/>
    <cellStyle name="Normal 3 4 8 5 12 2" xfId="34239" xr:uid="{00000000-0005-0000-0000-00000B740000}"/>
    <cellStyle name="Normal 3 4 8 5 13" xfId="16770" xr:uid="{00000000-0005-0000-0000-00000C740000}"/>
    <cellStyle name="Normal 3 4 8 5 13 2" xfId="34240" xr:uid="{00000000-0005-0000-0000-00000D740000}"/>
    <cellStyle name="Normal 3 4 8 5 14" xfId="16771" xr:uid="{00000000-0005-0000-0000-00000E740000}"/>
    <cellStyle name="Normal 3 4 8 5 14 2" xfId="34241" xr:uid="{00000000-0005-0000-0000-00000F740000}"/>
    <cellStyle name="Normal 3 4 8 5 15" xfId="34236" xr:uid="{00000000-0005-0000-0000-000010740000}"/>
    <cellStyle name="Normal 3 4 8 5 2" xfId="16772" xr:uid="{00000000-0005-0000-0000-000011740000}"/>
    <cellStyle name="Normal 3 4 8 5 2 2" xfId="34242" xr:uid="{00000000-0005-0000-0000-000012740000}"/>
    <cellStyle name="Normal 3 4 8 5 3" xfId="16773" xr:uid="{00000000-0005-0000-0000-000013740000}"/>
    <cellStyle name="Normal 3 4 8 5 3 2" xfId="34243" xr:uid="{00000000-0005-0000-0000-000014740000}"/>
    <cellStyle name="Normal 3 4 8 5 4" xfId="16774" xr:uid="{00000000-0005-0000-0000-000015740000}"/>
    <cellStyle name="Normal 3 4 8 5 4 2" xfId="34244" xr:uid="{00000000-0005-0000-0000-000016740000}"/>
    <cellStyle name="Normal 3 4 8 5 5" xfId="16775" xr:uid="{00000000-0005-0000-0000-000017740000}"/>
    <cellStyle name="Normal 3 4 8 5 5 2" xfId="34245" xr:uid="{00000000-0005-0000-0000-000018740000}"/>
    <cellStyle name="Normal 3 4 8 5 6" xfId="16776" xr:uid="{00000000-0005-0000-0000-000019740000}"/>
    <cellStyle name="Normal 3 4 8 5 6 2" xfId="34246" xr:uid="{00000000-0005-0000-0000-00001A740000}"/>
    <cellStyle name="Normal 3 4 8 5 7" xfId="16777" xr:uid="{00000000-0005-0000-0000-00001B740000}"/>
    <cellStyle name="Normal 3 4 8 5 7 2" xfId="34247" xr:uid="{00000000-0005-0000-0000-00001C740000}"/>
    <cellStyle name="Normal 3 4 8 5 8" xfId="16778" xr:uid="{00000000-0005-0000-0000-00001D740000}"/>
    <cellStyle name="Normal 3 4 8 5 8 2" xfId="34248" xr:uid="{00000000-0005-0000-0000-00001E740000}"/>
    <cellStyle name="Normal 3 4 8 5 9" xfId="16779" xr:uid="{00000000-0005-0000-0000-00001F740000}"/>
    <cellStyle name="Normal 3 4 8 5 9 2" xfId="34249" xr:uid="{00000000-0005-0000-0000-000020740000}"/>
    <cellStyle name="Normal 3 4 8 6" xfId="16780" xr:uid="{00000000-0005-0000-0000-000021740000}"/>
    <cellStyle name="Normal 3 4 8 6 10" xfId="16781" xr:uid="{00000000-0005-0000-0000-000022740000}"/>
    <cellStyle name="Normal 3 4 8 6 10 2" xfId="34251" xr:uid="{00000000-0005-0000-0000-000023740000}"/>
    <cellStyle name="Normal 3 4 8 6 11" xfId="16782" xr:uid="{00000000-0005-0000-0000-000024740000}"/>
    <cellStyle name="Normal 3 4 8 6 11 2" xfId="34252" xr:uid="{00000000-0005-0000-0000-000025740000}"/>
    <cellStyle name="Normal 3 4 8 6 12" xfId="16783" xr:uid="{00000000-0005-0000-0000-000026740000}"/>
    <cellStyle name="Normal 3 4 8 6 12 2" xfId="34253" xr:uid="{00000000-0005-0000-0000-000027740000}"/>
    <cellStyle name="Normal 3 4 8 6 13" xfId="16784" xr:uid="{00000000-0005-0000-0000-000028740000}"/>
    <cellStyle name="Normal 3 4 8 6 13 2" xfId="34254" xr:uid="{00000000-0005-0000-0000-000029740000}"/>
    <cellStyle name="Normal 3 4 8 6 14" xfId="16785" xr:uid="{00000000-0005-0000-0000-00002A740000}"/>
    <cellStyle name="Normal 3 4 8 6 14 2" xfId="34255" xr:uid="{00000000-0005-0000-0000-00002B740000}"/>
    <cellStyle name="Normal 3 4 8 6 15" xfId="34250" xr:uid="{00000000-0005-0000-0000-00002C740000}"/>
    <cellStyle name="Normal 3 4 8 6 2" xfId="16786" xr:uid="{00000000-0005-0000-0000-00002D740000}"/>
    <cellStyle name="Normal 3 4 8 6 2 2" xfId="34256" xr:uid="{00000000-0005-0000-0000-00002E740000}"/>
    <cellStyle name="Normal 3 4 8 6 3" xfId="16787" xr:uid="{00000000-0005-0000-0000-00002F740000}"/>
    <cellStyle name="Normal 3 4 8 6 3 2" xfId="34257" xr:uid="{00000000-0005-0000-0000-000030740000}"/>
    <cellStyle name="Normal 3 4 8 6 4" xfId="16788" xr:uid="{00000000-0005-0000-0000-000031740000}"/>
    <cellStyle name="Normal 3 4 8 6 4 2" xfId="34258" xr:uid="{00000000-0005-0000-0000-000032740000}"/>
    <cellStyle name="Normal 3 4 8 6 5" xfId="16789" xr:uid="{00000000-0005-0000-0000-000033740000}"/>
    <cellStyle name="Normal 3 4 8 6 5 2" xfId="34259" xr:uid="{00000000-0005-0000-0000-000034740000}"/>
    <cellStyle name="Normal 3 4 8 6 6" xfId="16790" xr:uid="{00000000-0005-0000-0000-000035740000}"/>
    <cellStyle name="Normal 3 4 8 6 6 2" xfId="34260" xr:uid="{00000000-0005-0000-0000-000036740000}"/>
    <cellStyle name="Normal 3 4 8 6 7" xfId="16791" xr:uid="{00000000-0005-0000-0000-000037740000}"/>
    <cellStyle name="Normal 3 4 8 6 7 2" xfId="34261" xr:uid="{00000000-0005-0000-0000-000038740000}"/>
    <cellStyle name="Normal 3 4 8 6 8" xfId="16792" xr:uid="{00000000-0005-0000-0000-000039740000}"/>
    <cellStyle name="Normal 3 4 8 6 8 2" xfId="34262" xr:uid="{00000000-0005-0000-0000-00003A740000}"/>
    <cellStyle name="Normal 3 4 8 6 9" xfId="16793" xr:uid="{00000000-0005-0000-0000-00003B740000}"/>
    <cellStyle name="Normal 3 4 8 6 9 2" xfId="34263" xr:uid="{00000000-0005-0000-0000-00003C740000}"/>
    <cellStyle name="Normal 3 4 8 7" xfId="16794" xr:uid="{00000000-0005-0000-0000-00003D740000}"/>
    <cellStyle name="Normal 3 4 8 7 10" xfId="16795" xr:uid="{00000000-0005-0000-0000-00003E740000}"/>
    <cellStyle name="Normal 3 4 8 7 10 2" xfId="34265" xr:uid="{00000000-0005-0000-0000-00003F740000}"/>
    <cellStyle name="Normal 3 4 8 7 11" xfId="16796" xr:uid="{00000000-0005-0000-0000-000040740000}"/>
    <cellStyle name="Normal 3 4 8 7 11 2" xfId="34266" xr:uid="{00000000-0005-0000-0000-000041740000}"/>
    <cellStyle name="Normal 3 4 8 7 12" xfId="16797" xr:uid="{00000000-0005-0000-0000-000042740000}"/>
    <cellStyle name="Normal 3 4 8 7 12 2" xfId="34267" xr:uid="{00000000-0005-0000-0000-000043740000}"/>
    <cellStyle name="Normal 3 4 8 7 13" xfId="16798" xr:uid="{00000000-0005-0000-0000-000044740000}"/>
    <cellStyle name="Normal 3 4 8 7 13 2" xfId="34268" xr:uid="{00000000-0005-0000-0000-000045740000}"/>
    <cellStyle name="Normal 3 4 8 7 14" xfId="16799" xr:uid="{00000000-0005-0000-0000-000046740000}"/>
    <cellStyle name="Normal 3 4 8 7 14 2" xfId="34269" xr:uid="{00000000-0005-0000-0000-000047740000}"/>
    <cellStyle name="Normal 3 4 8 7 15" xfId="34264" xr:uid="{00000000-0005-0000-0000-000048740000}"/>
    <cellStyle name="Normal 3 4 8 7 2" xfId="16800" xr:uid="{00000000-0005-0000-0000-000049740000}"/>
    <cellStyle name="Normal 3 4 8 7 2 2" xfId="34270" xr:uid="{00000000-0005-0000-0000-00004A740000}"/>
    <cellStyle name="Normal 3 4 8 7 3" xfId="16801" xr:uid="{00000000-0005-0000-0000-00004B740000}"/>
    <cellStyle name="Normal 3 4 8 7 3 2" xfId="34271" xr:uid="{00000000-0005-0000-0000-00004C740000}"/>
    <cellStyle name="Normal 3 4 8 7 4" xfId="16802" xr:uid="{00000000-0005-0000-0000-00004D740000}"/>
    <cellStyle name="Normal 3 4 8 7 4 2" xfId="34272" xr:uid="{00000000-0005-0000-0000-00004E740000}"/>
    <cellStyle name="Normal 3 4 8 7 5" xfId="16803" xr:uid="{00000000-0005-0000-0000-00004F740000}"/>
    <cellStyle name="Normal 3 4 8 7 5 2" xfId="34273" xr:uid="{00000000-0005-0000-0000-000050740000}"/>
    <cellStyle name="Normal 3 4 8 7 6" xfId="16804" xr:uid="{00000000-0005-0000-0000-000051740000}"/>
    <cellStyle name="Normal 3 4 8 7 6 2" xfId="34274" xr:uid="{00000000-0005-0000-0000-000052740000}"/>
    <cellStyle name="Normal 3 4 8 7 7" xfId="16805" xr:uid="{00000000-0005-0000-0000-000053740000}"/>
    <cellStyle name="Normal 3 4 8 7 7 2" xfId="34275" xr:uid="{00000000-0005-0000-0000-000054740000}"/>
    <cellStyle name="Normal 3 4 8 7 8" xfId="16806" xr:uid="{00000000-0005-0000-0000-000055740000}"/>
    <cellStyle name="Normal 3 4 8 7 8 2" xfId="34276" xr:uid="{00000000-0005-0000-0000-000056740000}"/>
    <cellStyle name="Normal 3 4 8 7 9" xfId="16807" xr:uid="{00000000-0005-0000-0000-000057740000}"/>
    <cellStyle name="Normal 3 4 8 7 9 2" xfId="34277" xr:uid="{00000000-0005-0000-0000-000058740000}"/>
    <cellStyle name="Normal 3 4 8 8" xfId="16808" xr:uid="{00000000-0005-0000-0000-000059740000}"/>
    <cellStyle name="Normal 3 4 8 8 10" xfId="16809" xr:uid="{00000000-0005-0000-0000-00005A740000}"/>
    <cellStyle name="Normal 3 4 8 8 10 2" xfId="34279" xr:uid="{00000000-0005-0000-0000-00005B740000}"/>
    <cellStyle name="Normal 3 4 8 8 11" xfId="16810" xr:uid="{00000000-0005-0000-0000-00005C740000}"/>
    <cellStyle name="Normal 3 4 8 8 11 2" xfId="34280" xr:uid="{00000000-0005-0000-0000-00005D740000}"/>
    <cellStyle name="Normal 3 4 8 8 12" xfId="16811" xr:uid="{00000000-0005-0000-0000-00005E740000}"/>
    <cellStyle name="Normal 3 4 8 8 12 2" xfId="34281" xr:uid="{00000000-0005-0000-0000-00005F740000}"/>
    <cellStyle name="Normal 3 4 8 8 13" xfId="16812" xr:uid="{00000000-0005-0000-0000-000060740000}"/>
    <cellStyle name="Normal 3 4 8 8 13 2" xfId="34282" xr:uid="{00000000-0005-0000-0000-000061740000}"/>
    <cellStyle name="Normal 3 4 8 8 14" xfId="16813" xr:uid="{00000000-0005-0000-0000-000062740000}"/>
    <cellStyle name="Normal 3 4 8 8 14 2" xfId="34283" xr:uid="{00000000-0005-0000-0000-000063740000}"/>
    <cellStyle name="Normal 3 4 8 8 15" xfId="34278" xr:uid="{00000000-0005-0000-0000-000064740000}"/>
    <cellStyle name="Normal 3 4 8 8 2" xfId="16814" xr:uid="{00000000-0005-0000-0000-000065740000}"/>
    <cellStyle name="Normal 3 4 8 8 2 2" xfId="34284" xr:uid="{00000000-0005-0000-0000-000066740000}"/>
    <cellStyle name="Normal 3 4 8 8 3" xfId="16815" xr:uid="{00000000-0005-0000-0000-000067740000}"/>
    <cellStyle name="Normal 3 4 8 8 3 2" xfId="34285" xr:uid="{00000000-0005-0000-0000-000068740000}"/>
    <cellStyle name="Normal 3 4 8 8 4" xfId="16816" xr:uid="{00000000-0005-0000-0000-000069740000}"/>
    <cellStyle name="Normal 3 4 8 8 4 2" xfId="34286" xr:uid="{00000000-0005-0000-0000-00006A740000}"/>
    <cellStyle name="Normal 3 4 8 8 5" xfId="16817" xr:uid="{00000000-0005-0000-0000-00006B740000}"/>
    <cellStyle name="Normal 3 4 8 8 5 2" xfId="34287" xr:uid="{00000000-0005-0000-0000-00006C740000}"/>
    <cellStyle name="Normal 3 4 8 8 6" xfId="16818" xr:uid="{00000000-0005-0000-0000-00006D740000}"/>
    <cellStyle name="Normal 3 4 8 8 6 2" xfId="34288" xr:uid="{00000000-0005-0000-0000-00006E740000}"/>
    <cellStyle name="Normal 3 4 8 8 7" xfId="16819" xr:uid="{00000000-0005-0000-0000-00006F740000}"/>
    <cellStyle name="Normal 3 4 8 8 7 2" xfId="34289" xr:uid="{00000000-0005-0000-0000-000070740000}"/>
    <cellStyle name="Normal 3 4 8 8 8" xfId="16820" xr:uid="{00000000-0005-0000-0000-000071740000}"/>
    <cellStyle name="Normal 3 4 8 8 8 2" xfId="34290" xr:uid="{00000000-0005-0000-0000-000072740000}"/>
    <cellStyle name="Normal 3 4 8 8 9" xfId="16821" xr:uid="{00000000-0005-0000-0000-000073740000}"/>
    <cellStyle name="Normal 3 4 8 8 9 2" xfId="34291" xr:uid="{00000000-0005-0000-0000-000074740000}"/>
    <cellStyle name="Normal 3 4 8 9" xfId="16822" xr:uid="{00000000-0005-0000-0000-000075740000}"/>
    <cellStyle name="Normal 3 4 8 9 10" xfId="16823" xr:uid="{00000000-0005-0000-0000-000076740000}"/>
    <cellStyle name="Normal 3 4 8 9 10 2" xfId="34293" xr:uid="{00000000-0005-0000-0000-000077740000}"/>
    <cellStyle name="Normal 3 4 8 9 11" xfId="16824" xr:uid="{00000000-0005-0000-0000-000078740000}"/>
    <cellStyle name="Normal 3 4 8 9 11 2" xfId="34294" xr:uid="{00000000-0005-0000-0000-000079740000}"/>
    <cellStyle name="Normal 3 4 8 9 12" xfId="16825" xr:uid="{00000000-0005-0000-0000-00007A740000}"/>
    <cellStyle name="Normal 3 4 8 9 12 2" xfId="34295" xr:uid="{00000000-0005-0000-0000-00007B740000}"/>
    <cellStyle name="Normal 3 4 8 9 13" xfId="16826" xr:uid="{00000000-0005-0000-0000-00007C740000}"/>
    <cellStyle name="Normal 3 4 8 9 13 2" xfId="34296" xr:uid="{00000000-0005-0000-0000-00007D740000}"/>
    <cellStyle name="Normal 3 4 8 9 14" xfId="16827" xr:uid="{00000000-0005-0000-0000-00007E740000}"/>
    <cellStyle name="Normal 3 4 8 9 14 2" xfId="34297" xr:uid="{00000000-0005-0000-0000-00007F740000}"/>
    <cellStyle name="Normal 3 4 8 9 15" xfId="34292" xr:uid="{00000000-0005-0000-0000-000080740000}"/>
    <cellStyle name="Normal 3 4 8 9 2" xfId="16828" xr:uid="{00000000-0005-0000-0000-000081740000}"/>
    <cellStyle name="Normal 3 4 8 9 2 2" xfId="34298" xr:uid="{00000000-0005-0000-0000-000082740000}"/>
    <cellStyle name="Normal 3 4 8 9 3" xfId="16829" xr:uid="{00000000-0005-0000-0000-000083740000}"/>
    <cellStyle name="Normal 3 4 8 9 3 2" xfId="34299" xr:uid="{00000000-0005-0000-0000-000084740000}"/>
    <cellStyle name="Normal 3 4 8 9 4" xfId="16830" xr:uid="{00000000-0005-0000-0000-000085740000}"/>
    <cellStyle name="Normal 3 4 8 9 4 2" xfId="34300" xr:uid="{00000000-0005-0000-0000-000086740000}"/>
    <cellStyle name="Normal 3 4 8 9 5" xfId="16831" xr:uid="{00000000-0005-0000-0000-000087740000}"/>
    <cellStyle name="Normal 3 4 8 9 5 2" xfId="34301" xr:uid="{00000000-0005-0000-0000-000088740000}"/>
    <cellStyle name="Normal 3 4 8 9 6" xfId="16832" xr:uid="{00000000-0005-0000-0000-000089740000}"/>
    <cellStyle name="Normal 3 4 8 9 6 2" xfId="34302" xr:uid="{00000000-0005-0000-0000-00008A740000}"/>
    <cellStyle name="Normal 3 4 8 9 7" xfId="16833" xr:uid="{00000000-0005-0000-0000-00008B740000}"/>
    <cellStyle name="Normal 3 4 8 9 7 2" xfId="34303" xr:uid="{00000000-0005-0000-0000-00008C740000}"/>
    <cellStyle name="Normal 3 4 8 9 8" xfId="16834" xr:uid="{00000000-0005-0000-0000-00008D740000}"/>
    <cellStyle name="Normal 3 4 8 9 8 2" xfId="34304" xr:uid="{00000000-0005-0000-0000-00008E740000}"/>
    <cellStyle name="Normal 3 4 8 9 9" xfId="16835" xr:uid="{00000000-0005-0000-0000-00008F740000}"/>
    <cellStyle name="Normal 3 4 8 9 9 2" xfId="34305" xr:uid="{00000000-0005-0000-0000-000090740000}"/>
    <cellStyle name="Normal 3 4 9" xfId="16836" xr:uid="{00000000-0005-0000-0000-000091740000}"/>
    <cellStyle name="Normal 3 4 9 10" xfId="16837" xr:uid="{00000000-0005-0000-0000-000092740000}"/>
    <cellStyle name="Normal 3 4 9 10 10" xfId="16838" xr:uid="{00000000-0005-0000-0000-000093740000}"/>
    <cellStyle name="Normal 3 4 9 10 10 2" xfId="34308" xr:uid="{00000000-0005-0000-0000-000094740000}"/>
    <cellStyle name="Normal 3 4 9 10 11" xfId="16839" xr:uid="{00000000-0005-0000-0000-000095740000}"/>
    <cellStyle name="Normal 3 4 9 10 11 2" xfId="34309" xr:uid="{00000000-0005-0000-0000-000096740000}"/>
    <cellStyle name="Normal 3 4 9 10 12" xfId="16840" xr:uid="{00000000-0005-0000-0000-000097740000}"/>
    <cellStyle name="Normal 3 4 9 10 12 2" xfId="34310" xr:uid="{00000000-0005-0000-0000-000098740000}"/>
    <cellStyle name="Normal 3 4 9 10 13" xfId="16841" xr:uid="{00000000-0005-0000-0000-000099740000}"/>
    <cellStyle name="Normal 3 4 9 10 13 2" xfId="34311" xr:uid="{00000000-0005-0000-0000-00009A740000}"/>
    <cellStyle name="Normal 3 4 9 10 14" xfId="16842" xr:uid="{00000000-0005-0000-0000-00009B740000}"/>
    <cellStyle name="Normal 3 4 9 10 14 2" xfId="34312" xr:uid="{00000000-0005-0000-0000-00009C740000}"/>
    <cellStyle name="Normal 3 4 9 10 15" xfId="34307" xr:uid="{00000000-0005-0000-0000-00009D740000}"/>
    <cellStyle name="Normal 3 4 9 10 2" xfId="16843" xr:uid="{00000000-0005-0000-0000-00009E740000}"/>
    <cellStyle name="Normal 3 4 9 10 2 2" xfId="34313" xr:uid="{00000000-0005-0000-0000-00009F740000}"/>
    <cellStyle name="Normal 3 4 9 10 3" xfId="16844" xr:uid="{00000000-0005-0000-0000-0000A0740000}"/>
    <cellStyle name="Normal 3 4 9 10 3 2" xfId="34314" xr:uid="{00000000-0005-0000-0000-0000A1740000}"/>
    <cellStyle name="Normal 3 4 9 10 4" xfId="16845" xr:uid="{00000000-0005-0000-0000-0000A2740000}"/>
    <cellStyle name="Normal 3 4 9 10 4 2" xfId="34315" xr:uid="{00000000-0005-0000-0000-0000A3740000}"/>
    <cellStyle name="Normal 3 4 9 10 5" xfId="16846" xr:uid="{00000000-0005-0000-0000-0000A4740000}"/>
    <cellStyle name="Normal 3 4 9 10 5 2" xfId="34316" xr:uid="{00000000-0005-0000-0000-0000A5740000}"/>
    <cellStyle name="Normal 3 4 9 10 6" xfId="16847" xr:uid="{00000000-0005-0000-0000-0000A6740000}"/>
    <cellStyle name="Normal 3 4 9 10 6 2" xfId="34317" xr:uid="{00000000-0005-0000-0000-0000A7740000}"/>
    <cellStyle name="Normal 3 4 9 10 7" xfId="16848" xr:uid="{00000000-0005-0000-0000-0000A8740000}"/>
    <cellStyle name="Normal 3 4 9 10 7 2" xfId="34318" xr:uid="{00000000-0005-0000-0000-0000A9740000}"/>
    <cellStyle name="Normal 3 4 9 10 8" xfId="16849" xr:uid="{00000000-0005-0000-0000-0000AA740000}"/>
    <cellStyle name="Normal 3 4 9 10 8 2" xfId="34319" xr:uid="{00000000-0005-0000-0000-0000AB740000}"/>
    <cellStyle name="Normal 3 4 9 10 9" xfId="16850" xr:uid="{00000000-0005-0000-0000-0000AC740000}"/>
    <cellStyle name="Normal 3 4 9 10 9 2" xfId="34320" xr:uid="{00000000-0005-0000-0000-0000AD740000}"/>
    <cellStyle name="Normal 3 4 9 11" xfId="16851" xr:uid="{00000000-0005-0000-0000-0000AE740000}"/>
    <cellStyle name="Normal 3 4 9 11 2" xfId="34321" xr:uid="{00000000-0005-0000-0000-0000AF740000}"/>
    <cellStyle name="Normal 3 4 9 12" xfId="16852" xr:uid="{00000000-0005-0000-0000-0000B0740000}"/>
    <cellStyle name="Normal 3 4 9 12 2" xfId="34322" xr:uid="{00000000-0005-0000-0000-0000B1740000}"/>
    <cellStyle name="Normal 3 4 9 13" xfId="16853" xr:uid="{00000000-0005-0000-0000-0000B2740000}"/>
    <cellStyle name="Normal 3 4 9 13 2" xfId="34323" xr:uid="{00000000-0005-0000-0000-0000B3740000}"/>
    <cellStyle name="Normal 3 4 9 14" xfId="16854" xr:uid="{00000000-0005-0000-0000-0000B4740000}"/>
    <cellStyle name="Normal 3 4 9 14 2" xfId="34324" xr:uid="{00000000-0005-0000-0000-0000B5740000}"/>
    <cellStyle name="Normal 3 4 9 15" xfId="16855" xr:uid="{00000000-0005-0000-0000-0000B6740000}"/>
    <cellStyle name="Normal 3 4 9 15 2" xfId="34325" xr:uid="{00000000-0005-0000-0000-0000B7740000}"/>
    <cellStyle name="Normal 3 4 9 16" xfId="16856" xr:uid="{00000000-0005-0000-0000-0000B8740000}"/>
    <cellStyle name="Normal 3 4 9 16 2" xfId="34326" xr:uid="{00000000-0005-0000-0000-0000B9740000}"/>
    <cellStyle name="Normal 3 4 9 17" xfId="16857" xr:uid="{00000000-0005-0000-0000-0000BA740000}"/>
    <cellStyle name="Normal 3 4 9 17 2" xfId="34327" xr:uid="{00000000-0005-0000-0000-0000BB740000}"/>
    <cellStyle name="Normal 3 4 9 18" xfId="16858" xr:uid="{00000000-0005-0000-0000-0000BC740000}"/>
    <cellStyle name="Normal 3 4 9 18 2" xfId="34328" xr:uid="{00000000-0005-0000-0000-0000BD740000}"/>
    <cellStyle name="Normal 3 4 9 19" xfId="16859" xr:uid="{00000000-0005-0000-0000-0000BE740000}"/>
    <cellStyle name="Normal 3 4 9 19 2" xfId="34329" xr:uid="{00000000-0005-0000-0000-0000BF740000}"/>
    <cellStyle name="Normal 3 4 9 2" xfId="16860" xr:uid="{00000000-0005-0000-0000-0000C0740000}"/>
    <cellStyle name="Normal 3 4 9 2 10" xfId="16861" xr:uid="{00000000-0005-0000-0000-0000C1740000}"/>
    <cellStyle name="Normal 3 4 9 2 10 2" xfId="34331" xr:uid="{00000000-0005-0000-0000-0000C2740000}"/>
    <cellStyle name="Normal 3 4 9 2 11" xfId="16862" xr:uid="{00000000-0005-0000-0000-0000C3740000}"/>
    <cellStyle name="Normal 3 4 9 2 11 2" xfId="34332" xr:uid="{00000000-0005-0000-0000-0000C4740000}"/>
    <cellStyle name="Normal 3 4 9 2 12" xfId="16863" xr:uid="{00000000-0005-0000-0000-0000C5740000}"/>
    <cellStyle name="Normal 3 4 9 2 12 2" xfId="34333" xr:uid="{00000000-0005-0000-0000-0000C6740000}"/>
    <cellStyle name="Normal 3 4 9 2 13" xfId="16864" xr:uid="{00000000-0005-0000-0000-0000C7740000}"/>
    <cellStyle name="Normal 3 4 9 2 13 2" xfId="34334" xr:uid="{00000000-0005-0000-0000-0000C8740000}"/>
    <cellStyle name="Normal 3 4 9 2 14" xfId="16865" xr:uid="{00000000-0005-0000-0000-0000C9740000}"/>
    <cellStyle name="Normal 3 4 9 2 14 2" xfId="34335" xr:uid="{00000000-0005-0000-0000-0000CA740000}"/>
    <cellStyle name="Normal 3 4 9 2 15" xfId="16866" xr:uid="{00000000-0005-0000-0000-0000CB740000}"/>
    <cellStyle name="Normal 3 4 9 2 15 2" xfId="34336" xr:uid="{00000000-0005-0000-0000-0000CC740000}"/>
    <cellStyle name="Normal 3 4 9 2 16" xfId="34330" xr:uid="{00000000-0005-0000-0000-0000CD740000}"/>
    <cellStyle name="Normal 3 4 9 2 2" xfId="16867" xr:uid="{00000000-0005-0000-0000-0000CE740000}"/>
    <cellStyle name="Normal 3 4 9 2 2 10" xfId="16868" xr:uid="{00000000-0005-0000-0000-0000CF740000}"/>
    <cellStyle name="Normal 3 4 9 2 2 10 2" xfId="34338" xr:uid="{00000000-0005-0000-0000-0000D0740000}"/>
    <cellStyle name="Normal 3 4 9 2 2 11" xfId="16869" xr:uid="{00000000-0005-0000-0000-0000D1740000}"/>
    <cellStyle name="Normal 3 4 9 2 2 11 2" xfId="34339" xr:uid="{00000000-0005-0000-0000-0000D2740000}"/>
    <cellStyle name="Normal 3 4 9 2 2 12" xfId="16870" xr:uid="{00000000-0005-0000-0000-0000D3740000}"/>
    <cellStyle name="Normal 3 4 9 2 2 12 2" xfId="34340" xr:uid="{00000000-0005-0000-0000-0000D4740000}"/>
    <cellStyle name="Normal 3 4 9 2 2 13" xfId="16871" xr:uid="{00000000-0005-0000-0000-0000D5740000}"/>
    <cellStyle name="Normal 3 4 9 2 2 13 2" xfId="34341" xr:uid="{00000000-0005-0000-0000-0000D6740000}"/>
    <cellStyle name="Normal 3 4 9 2 2 14" xfId="16872" xr:uid="{00000000-0005-0000-0000-0000D7740000}"/>
    <cellStyle name="Normal 3 4 9 2 2 14 2" xfId="34342" xr:uid="{00000000-0005-0000-0000-0000D8740000}"/>
    <cellStyle name="Normal 3 4 9 2 2 15" xfId="34337" xr:uid="{00000000-0005-0000-0000-0000D9740000}"/>
    <cellStyle name="Normal 3 4 9 2 2 2" xfId="16873" xr:uid="{00000000-0005-0000-0000-0000DA740000}"/>
    <cellStyle name="Normal 3 4 9 2 2 2 2" xfId="34343" xr:uid="{00000000-0005-0000-0000-0000DB740000}"/>
    <cellStyle name="Normal 3 4 9 2 2 3" xfId="16874" xr:uid="{00000000-0005-0000-0000-0000DC740000}"/>
    <cellStyle name="Normal 3 4 9 2 2 3 2" xfId="34344" xr:uid="{00000000-0005-0000-0000-0000DD740000}"/>
    <cellStyle name="Normal 3 4 9 2 2 4" xfId="16875" xr:uid="{00000000-0005-0000-0000-0000DE740000}"/>
    <cellStyle name="Normal 3 4 9 2 2 4 2" xfId="34345" xr:uid="{00000000-0005-0000-0000-0000DF740000}"/>
    <cellStyle name="Normal 3 4 9 2 2 5" xfId="16876" xr:uid="{00000000-0005-0000-0000-0000E0740000}"/>
    <cellStyle name="Normal 3 4 9 2 2 5 2" xfId="34346" xr:uid="{00000000-0005-0000-0000-0000E1740000}"/>
    <cellStyle name="Normal 3 4 9 2 2 6" xfId="16877" xr:uid="{00000000-0005-0000-0000-0000E2740000}"/>
    <cellStyle name="Normal 3 4 9 2 2 6 2" xfId="34347" xr:uid="{00000000-0005-0000-0000-0000E3740000}"/>
    <cellStyle name="Normal 3 4 9 2 2 7" xfId="16878" xr:uid="{00000000-0005-0000-0000-0000E4740000}"/>
    <cellStyle name="Normal 3 4 9 2 2 7 2" xfId="34348" xr:uid="{00000000-0005-0000-0000-0000E5740000}"/>
    <cellStyle name="Normal 3 4 9 2 2 8" xfId="16879" xr:uid="{00000000-0005-0000-0000-0000E6740000}"/>
    <cellStyle name="Normal 3 4 9 2 2 8 2" xfId="34349" xr:uid="{00000000-0005-0000-0000-0000E7740000}"/>
    <cellStyle name="Normal 3 4 9 2 2 9" xfId="16880" xr:uid="{00000000-0005-0000-0000-0000E8740000}"/>
    <cellStyle name="Normal 3 4 9 2 2 9 2" xfId="34350" xr:uid="{00000000-0005-0000-0000-0000E9740000}"/>
    <cellStyle name="Normal 3 4 9 2 3" xfId="16881" xr:uid="{00000000-0005-0000-0000-0000EA740000}"/>
    <cellStyle name="Normal 3 4 9 2 3 2" xfId="34351" xr:uid="{00000000-0005-0000-0000-0000EB740000}"/>
    <cellStyle name="Normal 3 4 9 2 4" xfId="16882" xr:uid="{00000000-0005-0000-0000-0000EC740000}"/>
    <cellStyle name="Normal 3 4 9 2 4 2" xfId="34352" xr:uid="{00000000-0005-0000-0000-0000ED740000}"/>
    <cellStyle name="Normal 3 4 9 2 5" xfId="16883" xr:uid="{00000000-0005-0000-0000-0000EE740000}"/>
    <cellStyle name="Normal 3 4 9 2 5 2" xfId="34353" xr:uid="{00000000-0005-0000-0000-0000EF740000}"/>
    <cellStyle name="Normal 3 4 9 2 6" xfId="16884" xr:uid="{00000000-0005-0000-0000-0000F0740000}"/>
    <cellStyle name="Normal 3 4 9 2 6 2" xfId="34354" xr:uid="{00000000-0005-0000-0000-0000F1740000}"/>
    <cellStyle name="Normal 3 4 9 2 7" xfId="16885" xr:uid="{00000000-0005-0000-0000-0000F2740000}"/>
    <cellStyle name="Normal 3 4 9 2 7 2" xfId="34355" xr:uid="{00000000-0005-0000-0000-0000F3740000}"/>
    <cellStyle name="Normal 3 4 9 2 8" xfId="16886" xr:uid="{00000000-0005-0000-0000-0000F4740000}"/>
    <cellStyle name="Normal 3 4 9 2 8 2" xfId="34356" xr:uid="{00000000-0005-0000-0000-0000F5740000}"/>
    <cellStyle name="Normal 3 4 9 2 9" xfId="16887" xr:uid="{00000000-0005-0000-0000-0000F6740000}"/>
    <cellStyle name="Normal 3 4 9 2 9 2" xfId="34357" xr:uid="{00000000-0005-0000-0000-0000F7740000}"/>
    <cellStyle name="Normal 3 4 9 20" xfId="16888" xr:uid="{00000000-0005-0000-0000-0000F8740000}"/>
    <cellStyle name="Normal 3 4 9 20 2" xfId="34358" xr:uid="{00000000-0005-0000-0000-0000F9740000}"/>
    <cellStyle name="Normal 3 4 9 21" xfId="16889" xr:uid="{00000000-0005-0000-0000-0000FA740000}"/>
    <cellStyle name="Normal 3 4 9 21 2" xfId="34359" xr:uid="{00000000-0005-0000-0000-0000FB740000}"/>
    <cellStyle name="Normal 3 4 9 22" xfId="16890" xr:uid="{00000000-0005-0000-0000-0000FC740000}"/>
    <cellStyle name="Normal 3 4 9 22 2" xfId="34360" xr:uid="{00000000-0005-0000-0000-0000FD740000}"/>
    <cellStyle name="Normal 3 4 9 23" xfId="16891" xr:uid="{00000000-0005-0000-0000-0000FE740000}"/>
    <cellStyle name="Normal 3 4 9 23 2" xfId="34361" xr:uid="{00000000-0005-0000-0000-0000FF740000}"/>
    <cellStyle name="Normal 3 4 9 24" xfId="34306" xr:uid="{00000000-0005-0000-0000-000000750000}"/>
    <cellStyle name="Normal 3 4 9 3" xfId="16892" xr:uid="{00000000-0005-0000-0000-000001750000}"/>
    <cellStyle name="Normal 3 4 9 3 10" xfId="16893" xr:uid="{00000000-0005-0000-0000-000002750000}"/>
    <cellStyle name="Normal 3 4 9 3 10 2" xfId="34363" xr:uid="{00000000-0005-0000-0000-000003750000}"/>
    <cellStyle name="Normal 3 4 9 3 11" xfId="16894" xr:uid="{00000000-0005-0000-0000-000004750000}"/>
    <cellStyle name="Normal 3 4 9 3 11 2" xfId="34364" xr:uid="{00000000-0005-0000-0000-000005750000}"/>
    <cellStyle name="Normal 3 4 9 3 12" xfId="16895" xr:uid="{00000000-0005-0000-0000-000006750000}"/>
    <cellStyle name="Normal 3 4 9 3 12 2" xfId="34365" xr:uid="{00000000-0005-0000-0000-000007750000}"/>
    <cellStyle name="Normal 3 4 9 3 13" xfId="16896" xr:uid="{00000000-0005-0000-0000-000008750000}"/>
    <cellStyle name="Normal 3 4 9 3 13 2" xfId="34366" xr:uid="{00000000-0005-0000-0000-000009750000}"/>
    <cellStyle name="Normal 3 4 9 3 14" xfId="16897" xr:uid="{00000000-0005-0000-0000-00000A750000}"/>
    <cellStyle name="Normal 3 4 9 3 14 2" xfId="34367" xr:uid="{00000000-0005-0000-0000-00000B750000}"/>
    <cellStyle name="Normal 3 4 9 3 15" xfId="16898" xr:uid="{00000000-0005-0000-0000-00000C750000}"/>
    <cellStyle name="Normal 3 4 9 3 15 2" xfId="34368" xr:uid="{00000000-0005-0000-0000-00000D750000}"/>
    <cellStyle name="Normal 3 4 9 3 16" xfId="34362" xr:uid="{00000000-0005-0000-0000-00000E750000}"/>
    <cellStyle name="Normal 3 4 9 3 2" xfId="16899" xr:uid="{00000000-0005-0000-0000-00000F750000}"/>
    <cellStyle name="Normal 3 4 9 3 2 10" xfId="16900" xr:uid="{00000000-0005-0000-0000-000010750000}"/>
    <cellStyle name="Normal 3 4 9 3 2 10 2" xfId="34370" xr:uid="{00000000-0005-0000-0000-000011750000}"/>
    <cellStyle name="Normal 3 4 9 3 2 11" xfId="16901" xr:uid="{00000000-0005-0000-0000-000012750000}"/>
    <cellStyle name="Normal 3 4 9 3 2 11 2" xfId="34371" xr:uid="{00000000-0005-0000-0000-000013750000}"/>
    <cellStyle name="Normal 3 4 9 3 2 12" xfId="16902" xr:uid="{00000000-0005-0000-0000-000014750000}"/>
    <cellStyle name="Normal 3 4 9 3 2 12 2" xfId="34372" xr:uid="{00000000-0005-0000-0000-000015750000}"/>
    <cellStyle name="Normal 3 4 9 3 2 13" xfId="16903" xr:uid="{00000000-0005-0000-0000-000016750000}"/>
    <cellStyle name="Normal 3 4 9 3 2 13 2" xfId="34373" xr:uid="{00000000-0005-0000-0000-000017750000}"/>
    <cellStyle name="Normal 3 4 9 3 2 14" xfId="16904" xr:uid="{00000000-0005-0000-0000-000018750000}"/>
    <cellStyle name="Normal 3 4 9 3 2 14 2" xfId="34374" xr:uid="{00000000-0005-0000-0000-000019750000}"/>
    <cellStyle name="Normal 3 4 9 3 2 15" xfId="34369" xr:uid="{00000000-0005-0000-0000-00001A750000}"/>
    <cellStyle name="Normal 3 4 9 3 2 2" xfId="16905" xr:uid="{00000000-0005-0000-0000-00001B750000}"/>
    <cellStyle name="Normal 3 4 9 3 2 2 2" xfId="34375" xr:uid="{00000000-0005-0000-0000-00001C750000}"/>
    <cellStyle name="Normal 3 4 9 3 2 3" xfId="16906" xr:uid="{00000000-0005-0000-0000-00001D750000}"/>
    <cellStyle name="Normal 3 4 9 3 2 3 2" xfId="34376" xr:uid="{00000000-0005-0000-0000-00001E750000}"/>
    <cellStyle name="Normal 3 4 9 3 2 4" xfId="16907" xr:uid="{00000000-0005-0000-0000-00001F750000}"/>
    <cellStyle name="Normal 3 4 9 3 2 4 2" xfId="34377" xr:uid="{00000000-0005-0000-0000-000020750000}"/>
    <cellStyle name="Normal 3 4 9 3 2 5" xfId="16908" xr:uid="{00000000-0005-0000-0000-000021750000}"/>
    <cellStyle name="Normal 3 4 9 3 2 5 2" xfId="34378" xr:uid="{00000000-0005-0000-0000-000022750000}"/>
    <cellStyle name="Normal 3 4 9 3 2 6" xfId="16909" xr:uid="{00000000-0005-0000-0000-000023750000}"/>
    <cellStyle name="Normal 3 4 9 3 2 6 2" xfId="34379" xr:uid="{00000000-0005-0000-0000-000024750000}"/>
    <cellStyle name="Normal 3 4 9 3 2 7" xfId="16910" xr:uid="{00000000-0005-0000-0000-000025750000}"/>
    <cellStyle name="Normal 3 4 9 3 2 7 2" xfId="34380" xr:uid="{00000000-0005-0000-0000-000026750000}"/>
    <cellStyle name="Normal 3 4 9 3 2 8" xfId="16911" xr:uid="{00000000-0005-0000-0000-000027750000}"/>
    <cellStyle name="Normal 3 4 9 3 2 8 2" xfId="34381" xr:uid="{00000000-0005-0000-0000-000028750000}"/>
    <cellStyle name="Normal 3 4 9 3 2 9" xfId="16912" xr:uid="{00000000-0005-0000-0000-000029750000}"/>
    <cellStyle name="Normal 3 4 9 3 2 9 2" xfId="34382" xr:uid="{00000000-0005-0000-0000-00002A750000}"/>
    <cellStyle name="Normal 3 4 9 3 3" xfId="16913" xr:uid="{00000000-0005-0000-0000-00002B750000}"/>
    <cellStyle name="Normal 3 4 9 3 3 2" xfId="34383" xr:uid="{00000000-0005-0000-0000-00002C750000}"/>
    <cellStyle name="Normal 3 4 9 3 4" xfId="16914" xr:uid="{00000000-0005-0000-0000-00002D750000}"/>
    <cellStyle name="Normal 3 4 9 3 4 2" xfId="34384" xr:uid="{00000000-0005-0000-0000-00002E750000}"/>
    <cellStyle name="Normal 3 4 9 3 5" xfId="16915" xr:uid="{00000000-0005-0000-0000-00002F750000}"/>
    <cellStyle name="Normal 3 4 9 3 5 2" xfId="34385" xr:uid="{00000000-0005-0000-0000-000030750000}"/>
    <cellStyle name="Normal 3 4 9 3 6" xfId="16916" xr:uid="{00000000-0005-0000-0000-000031750000}"/>
    <cellStyle name="Normal 3 4 9 3 6 2" xfId="34386" xr:uid="{00000000-0005-0000-0000-000032750000}"/>
    <cellStyle name="Normal 3 4 9 3 7" xfId="16917" xr:uid="{00000000-0005-0000-0000-000033750000}"/>
    <cellStyle name="Normal 3 4 9 3 7 2" xfId="34387" xr:uid="{00000000-0005-0000-0000-000034750000}"/>
    <cellStyle name="Normal 3 4 9 3 8" xfId="16918" xr:uid="{00000000-0005-0000-0000-000035750000}"/>
    <cellStyle name="Normal 3 4 9 3 8 2" xfId="34388" xr:uid="{00000000-0005-0000-0000-000036750000}"/>
    <cellStyle name="Normal 3 4 9 3 9" xfId="16919" xr:uid="{00000000-0005-0000-0000-000037750000}"/>
    <cellStyle name="Normal 3 4 9 3 9 2" xfId="34389" xr:uid="{00000000-0005-0000-0000-000038750000}"/>
    <cellStyle name="Normal 3 4 9 4" xfId="16920" xr:uid="{00000000-0005-0000-0000-000039750000}"/>
    <cellStyle name="Normal 3 4 9 4 10" xfId="16921" xr:uid="{00000000-0005-0000-0000-00003A750000}"/>
    <cellStyle name="Normal 3 4 9 4 10 2" xfId="34391" xr:uid="{00000000-0005-0000-0000-00003B750000}"/>
    <cellStyle name="Normal 3 4 9 4 11" xfId="16922" xr:uid="{00000000-0005-0000-0000-00003C750000}"/>
    <cellStyle name="Normal 3 4 9 4 11 2" xfId="34392" xr:uid="{00000000-0005-0000-0000-00003D750000}"/>
    <cellStyle name="Normal 3 4 9 4 12" xfId="16923" xr:uid="{00000000-0005-0000-0000-00003E750000}"/>
    <cellStyle name="Normal 3 4 9 4 12 2" xfId="34393" xr:uid="{00000000-0005-0000-0000-00003F750000}"/>
    <cellStyle name="Normal 3 4 9 4 13" xfId="16924" xr:uid="{00000000-0005-0000-0000-000040750000}"/>
    <cellStyle name="Normal 3 4 9 4 13 2" xfId="34394" xr:uid="{00000000-0005-0000-0000-000041750000}"/>
    <cellStyle name="Normal 3 4 9 4 14" xfId="16925" xr:uid="{00000000-0005-0000-0000-000042750000}"/>
    <cellStyle name="Normal 3 4 9 4 14 2" xfId="34395" xr:uid="{00000000-0005-0000-0000-000043750000}"/>
    <cellStyle name="Normal 3 4 9 4 15" xfId="16926" xr:uid="{00000000-0005-0000-0000-000044750000}"/>
    <cellStyle name="Normal 3 4 9 4 15 2" xfId="34396" xr:uid="{00000000-0005-0000-0000-000045750000}"/>
    <cellStyle name="Normal 3 4 9 4 16" xfId="34390" xr:uid="{00000000-0005-0000-0000-000046750000}"/>
    <cellStyle name="Normal 3 4 9 4 2" xfId="16927" xr:uid="{00000000-0005-0000-0000-000047750000}"/>
    <cellStyle name="Normal 3 4 9 4 2 10" xfId="16928" xr:uid="{00000000-0005-0000-0000-000048750000}"/>
    <cellStyle name="Normal 3 4 9 4 2 10 2" xfId="34398" xr:uid="{00000000-0005-0000-0000-000049750000}"/>
    <cellStyle name="Normal 3 4 9 4 2 11" xfId="16929" xr:uid="{00000000-0005-0000-0000-00004A750000}"/>
    <cellStyle name="Normal 3 4 9 4 2 11 2" xfId="34399" xr:uid="{00000000-0005-0000-0000-00004B750000}"/>
    <cellStyle name="Normal 3 4 9 4 2 12" xfId="16930" xr:uid="{00000000-0005-0000-0000-00004C750000}"/>
    <cellStyle name="Normal 3 4 9 4 2 12 2" xfId="34400" xr:uid="{00000000-0005-0000-0000-00004D750000}"/>
    <cellStyle name="Normal 3 4 9 4 2 13" xfId="16931" xr:uid="{00000000-0005-0000-0000-00004E750000}"/>
    <cellStyle name="Normal 3 4 9 4 2 13 2" xfId="34401" xr:uid="{00000000-0005-0000-0000-00004F750000}"/>
    <cellStyle name="Normal 3 4 9 4 2 14" xfId="16932" xr:uid="{00000000-0005-0000-0000-000050750000}"/>
    <cellStyle name="Normal 3 4 9 4 2 14 2" xfId="34402" xr:uid="{00000000-0005-0000-0000-000051750000}"/>
    <cellStyle name="Normal 3 4 9 4 2 15" xfId="34397" xr:uid="{00000000-0005-0000-0000-000052750000}"/>
    <cellStyle name="Normal 3 4 9 4 2 2" xfId="16933" xr:uid="{00000000-0005-0000-0000-000053750000}"/>
    <cellStyle name="Normal 3 4 9 4 2 2 2" xfId="34403" xr:uid="{00000000-0005-0000-0000-000054750000}"/>
    <cellStyle name="Normal 3 4 9 4 2 3" xfId="16934" xr:uid="{00000000-0005-0000-0000-000055750000}"/>
    <cellStyle name="Normal 3 4 9 4 2 3 2" xfId="34404" xr:uid="{00000000-0005-0000-0000-000056750000}"/>
    <cellStyle name="Normal 3 4 9 4 2 4" xfId="16935" xr:uid="{00000000-0005-0000-0000-000057750000}"/>
    <cellStyle name="Normal 3 4 9 4 2 4 2" xfId="34405" xr:uid="{00000000-0005-0000-0000-000058750000}"/>
    <cellStyle name="Normal 3 4 9 4 2 5" xfId="16936" xr:uid="{00000000-0005-0000-0000-000059750000}"/>
    <cellStyle name="Normal 3 4 9 4 2 5 2" xfId="34406" xr:uid="{00000000-0005-0000-0000-00005A750000}"/>
    <cellStyle name="Normal 3 4 9 4 2 6" xfId="16937" xr:uid="{00000000-0005-0000-0000-00005B750000}"/>
    <cellStyle name="Normal 3 4 9 4 2 6 2" xfId="34407" xr:uid="{00000000-0005-0000-0000-00005C750000}"/>
    <cellStyle name="Normal 3 4 9 4 2 7" xfId="16938" xr:uid="{00000000-0005-0000-0000-00005D750000}"/>
    <cellStyle name="Normal 3 4 9 4 2 7 2" xfId="34408" xr:uid="{00000000-0005-0000-0000-00005E750000}"/>
    <cellStyle name="Normal 3 4 9 4 2 8" xfId="16939" xr:uid="{00000000-0005-0000-0000-00005F750000}"/>
    <cellStyle name="Normal 3 4 9 4 2 8 2" xfId="34409" xr:uid="{00000000-0005-0000-0000-000060750000}"/>
    <cellStyle name="Normal 3 4 9 4 2 9" xfId="16940" xr:uid="{00000000-0005-0000-0000-000061750000}"/>
    <cellStyle name="Normal 3 4 9 4 2 9 2" xfId="34410" xr:uid="{00000000-0005-0000-0000-000062750000}"/>
    <cellStyle name="Normal 3 4 9 4 3" xfId="16941" xr:uid="{00000000-0005-0000-0000-000063750000}"/>
    <cellStyle name="Normal 3 4 9 4 3 2" xfId="34411" xr:uid="{00000000-0005-0000-0000-000064750000}"/>
    <cellStyle name="Normal 3 4 9 4 4" xfId="16942" xr:uid="{00000000-0005-0000-0000-000065750000}"/>
    <cellStyle name="Normal 3 4 9 4 4 2" xfId="34412" xr:uid="{00000000-0005-0000-0000-000066750000}"/>
    <cellStyle name="Normal 3 4 9 4 5" xfId="16943" xr:uid="{00000000-0005-0000-0000-000067750000}"/>
    <cellStyle name="Normal 3 4 9 4 5 2" xfId="34413" xr:uid="{00000000-0005-0000-0000-000068750000}"/>
    <cellStyle name="Normal 3 4 9 4 6" xfId="16944" xr:uid="{00000000-0005-0000-0000-000069750000}"/>
    <cellStyle name="Normal 3 4 9 4 6 2" xfId="34414" xr:uid="{00000000-0005-0000-0000-00006A750000}"/>
    <cellStyle name="Normal 3 4 9 4 7" xfId="16945" xr:uid="{00000000-0005-0000-0000-00006B750000}"/>
    <cellStyle name="Normal 3 4 9 4 7 2" xfId="34415" xr:uid="{00000000-0005-0000-0000-00006C750000}"/>
    <cellStyle name="Normal 3 4 9 4 8" xfId="16946" xr:uid="{00000000-0005-0000-0000-00006D750000}"/>
    <cellStyle name="Normal 3 4 9 4 8 2" xfId="34416" xr:uid="{00000000-0005-0000-0000-00006E750000}"/>
    <cellStyle name="Normal 3 4 9 4 9" xfId="16947" xr:uid="{00000000-0005-0000-0000-00006F750000}"/>
    <cellStyle name="Normal 3 4 9 4 9 2" xfId="34417" xr:uid="{00000000-0005-0000-0000-000070750000}"/>
    <cellStyle name="Normal 3 4 9 5" xfId="16948" xr:uid="{00000000-0005-0000-0000-000071750000}"/>
    <cellStyle name="Normal 3 4 9 5 10" xfId="16949" xr:uid="{00000000-0005-0000-0000-000072750000}"/>
    <cellStyle name="Normal 3 4 9 5 10 2" xfId="34419" xr:uid="{00000000-0005-0000-0000-000073750000}"/>
    <cellStyle name="Normal 3 4 9 5 11" xfId="16950" xr:uid="{00000000-0005-0000-0000-000074750000}"/>
    <cellStyle name="Normal 3 4 9 5 11 2" xfId="34420" xr:uid="{00000000-0005-0000-0000-000075750000}"/>
    <cellStyle name="Normal 3 4 9 5 12" xfId="16951" xr:uid="{00000000-0005-0000-0000-000076750000}"/>
    <cellStyle name="Normal 3 4 9 5 12 2" xfId="34421" xr:uid="{00000000-0005-0000-0000-000077750000}"/>
    <cellStyle name="Normal 3 4 9 5 13" xfId="16952" xr:uid="{00000000-0005-0000-0000-000078750000}"/>
    <cellStyle name="Normal 3 4 9 5 13 2" xfId="34422" xr:uid="{00000000-0005-0000-0000-000079750000}"/>
    <cellStyle name="Normal 3 4 9 5 14" xfId="16953" xr:uid="{00000000-0005-0000-0000-00007A750000}"/>
    <cellStyle name="Normal 3 4 9 5 14 2" xfId="34423" xr:uid="{00000000-0005-0000-0000-00007B750000}"/>
    <cellStyle name="Normal 3 4 9 5 15" xfId="34418" xr:uid="{00000000-0005-0000-0000-00007C750000}"/>
    <cellStyle name="Normal 3 4 9 5 2" xfId="16954" xr:uid="{00000000-0005-0000-0000-00007D750000}"/>
    <cellStyle name="Normal 3 4 9 5 2 2" xfId="34424" xr:uid="{00000000-0005-0000-0000-00007E750000}"/>
    <cellStyle name="Normal 3 4 9 5 3" xfId="16955" xr:uid="{00000000-0005-0000-0000-00007F750000}"/>
    <cellStyle name="Normal 3 4 9 5 3 2" xfId="34425" xr:uid="{00000000-0005-0000-0000-000080750000}"/>
    <cellStyle name="Normal 3 4 9 5 4" xfId="16956" xr:uid="{00000000-0005-0000-0000-000081750000}"/>
    <cellStyle name="Normal 3 4 9 5 4 2" xfId="34426" xr:uid="{00000000-0005-0000-0000-000082750000}"/>
    <cellStyle name="Normal 3 4 9 5 5" xfId="16957" xr:uid="{00000000-0005-0000-0000-000083750000}"/>
    <cellStyle name="Normal 3 4 9 5 5 2" xfId="34427" xr:uid="{00000000-0005-0000-0000-000084750000}"/>
    <cellStyle name="Normal 3 4 9 5 6" xfId="16958" xr:uid="{00000000-0005-0000-0000-000085750000}"/>
    <cellStyle name="Normal 3 4 9 5 6 2" xfId="34428" xr:uid="{00000000-0005-0000-0000-000086750000}"/>
    <cellStyle name="Normal 3 4 9 5 7" xfId="16959" xr:uid="{00000000-0005-0000-0000-000087750000}"/>
    <cellStyle name="Normal 3 4 9 5 7 2" xfId="34429" xr:uid="{00000000-0005-0000-0000-000088750000}"/>
    <cellStyle name="Normal 3 4 9 5 8" xfId="16960" xr:uid="{00000000-0005-0000-0000-000089750000}"/>
    <cellStyle name="Normal 3 4 9 5 8 2" xfId="34430" xr:uid="{00000000-0005-0000-0000-00008A750000}"/>
    <cellStyle name="Normal 3 4 9 5 9" xfId="16961" xr:uid="{00000000-0005-0000-0000-00008B750000}"/>
    <cellStyle name="Normal 3 4 9 5 9 2" xfId="34431" xr:uid="{00000000-0005-0000-0000-00008C750000}"/>
    <cellStyle name="Normal 3 4 9 6" xfId="16962" xr:uid="{00000000-0005-0000-0000-00008D750000}"/>
    <cellStyle name="Normal 3 4 9 6 10" xfId="16963" xr:uid="{00000000-0005-0000-0000-00008E750000}"/>
    <cellStyle name="Normal 3 4 9 6 10 2" xfId="34433" xr:uid="{00000000-0005-0000-0000-00008F750000}"/>
    <cellStyle name="Normal 3 4 9 6 11" xfId="16964" xr:uid="{00000000-0005-0000-0000-000090750000}"/>
    <cellStyle name="Normal 3 4 9 6 11 2" xfId="34434" xr:uid="{00000000-0005-0000-0000-000091750000}"/>
    <cellStyle name="Normal 3 4 9 6 12" xfId="16965" xr:uid="{00000000-0005-0000-0000-000092750000}"/>
    <cellStyle name="Normal 3 4 9 6 12 2" xfId="34435" xr:uid="{00000000-0005-0000-0000-000093750000}"/>
    <cellStyle name="Normal 3 4 9 6 13" xfId="16966" xr:uid="{00000000-0005-0000-0000-000094750000}"/>
    <cellStyle name="Normal 3 4 9 6 13 2" xfId="34436" xr:uid="{00000000-0005-0000-0000-000095750000}"/>
    <cellStyle name="Normal 3 4 9 6 14" xfId="16967" xr:uid="{00000000-0005-0000-0000-000096750000}"/>
    <cellStyle name="Normal 3 4 9 6 14 2" xfId="34437" xr:uid="{00000000-0005-0000-0000-000097750000}"/>
    <cellStyle name="Normal 3 4 9 6 15" xfId="34432" xr:uid="{00000000-0005-0000-0000-000098750000}"/>
    <cellStyle name="Normal 3 4 9 6 2" xfId="16968" xr:uid="{00000000-0005-0000-0000-000099750000}"/>
    <cellStyle name="Normal 3 4 9 6 2 2" xfId="34438" xr:uid="{00000000-0005-0000-0000-00009A750000}"/>
    <cellStyle name="Normal 3 4 9 6 3" xfId="16969" xr:uid="{00000000-0005-0000-0000-00009B750000}"/>
    <cellStyle name="Normal 3 4 9 6 3 2" xfId="34439" xr:uid="{00000000-0005-0000-0000-00009C750000}"/>
    <cellStyle name="Normal 3 4 9 6 4" xfId="16970" xr:uid="{00000000-0005-0000-0000-00009D750000}"/>
    <cellStyle name="Normal 3 4 9 6 4 2" xfId="34440" xr:uid="{00000000-0005-0000-0000-00009E750000}"/>
    <cellStyle name="Normal 3 4 9 6 5" xfId="16971" xr:uid="{00000000-0005-0000-0000-00009F750000}"/>
    <cellStyle name="Normal 3 4 9 6 5 2" xfId="34441" xr:uid="{00000000-0005-0000-0000-0000A0750000}"/>
    <cellStyle name="Normal 3 4 9 6 6" xfId="16972" xr:uid="{00000000-0005-0000-0000-0000A1750000}"/>
    <cellStyle name="Normal 3 4 9 6 6 2" xfId="34442" xr:uid="{00000000-0005-0000-0000-0000A2750000}"/>
    <cellStyle name="Normal 3 4 9 6 7" xfId="16973" xr:uid="{00000000-0005-0000-0000-0000A3750000}"/>
    <cellStyle name="Normal 3 4 9 6 7 2" xfId="34443" xr:uid="{00000000-0005-0000-0000-0000A4750000}"/>
    <cellStyle name="Normal 3 4 9 6 8" xfId="16974" xr:uid="{00000000-0005-0000-0000-0000A5750000}"/>
    <cellStyle name="Normal 3 4 9 6 8 2" xfId="34444" xr:uid="{00000000-0005-0000-0000-0000A6750000}"/>
    <cellStyle name="Normal 3 4 9 6 9" xfId="16975" xr:uid="{00000000-0005-0000-0000-0000A7750000}"/>
    <cellStyle name="Normal 3 4 9 6 9 2" xfId="34445" xr:uid="{00000000-0005-0000-0000-0000A8750000}"/>
    <cellStyle name="Normal 3 4 9 7" xfId="16976" xr:uid="{00000000-0005-0000-0000-0000A9750000}"/>
    <cellStyle name="Normal 3 4 9 7 10" xfId="16977" xr:uid="{00000000-0005-0000-0000-0000AA750000}"/>
    <cellStyle name="Normal 3 4 9 7 10 2" xfId="34447" xr:uid="{00000000-0005-0000-0000-0000AB750000}"/>
    <cellStyle name="Normal 3 4 9 7 11" xfId="16978" xr:uid="{00000000-0005-0000-0000-0000AC750000}"/>
    <cellStyle name="Normal 3 4 9 7 11 2" xfId="34448" xr:uid="{00000000-0005-0000-0000-0000AD750000}"/>
    <cellStyle name="Normal 3 4 9 7 12" xfId="16979" xr:uid="{00000000-0005-0000-0000-0000AE750000}"/>
    <cellStyle name="Normal 3 4 9 7 12 2" xfId="34449" xr:uid="{00000000-0005-0000-0000-0000AF750000}"/>
    <cellStyle name="Normal 3 4 9 7 13" xfId="16980" xr:uid="{00000000-0005-0000-0000-0000B0750000}"/>
    <cellStyle name="Normal 3 4 9 7 13 2" xfId="34450" xr:uid="{00000000-0005-0000-0000-0000B1750000}"/>
    <cellStyle name="Normal 3 4 9 7 14" xfId="16981" xr:uid="{00000000-0005-0000-0000-0000B2750000}"/>
    <cellStyle name="Normal 3 4 9 7 14 2" xfId="34451" xr:uid="{00000000-0005-0000-0000-0000B3750000}"/>
    <cellStyle name="Normal 3 4 9 7 15" xfId="34446" xr:uid="{00000000-0005-0000-0000-0000B4750000}"/>
    <cellStyle name="Normal 3 4 9 7 2" xfId="16982" xr:uid="{00000000-0005-0000-0000-0000B5750000}"/>
    <cellStyle name="Normal 3 4 9 7 2 2" xfId="34452" xr:uid="{00000000-0005-0000-0000-0000B6750000}"/>
    <cellStyle name="Normal 3 4 9 7 3" xfId="16983" xr:uid="{00000000-0005-0000-0000-0000B7750000}"/>
    <cellStyle name="Normal 3 4 9 7 3 2" xfId="34453" xr:uid="{00000000-0005-0000-0000-0000B8750000}"/>
    <cellStyle name="Normal 3 4 9 7 4" xfId="16984" xr:uid="{00000000-0005-0000-0000-0000B9750000}"/>
    <cellStyle name="Normal 3 4 9 7 4 2" xfId="34454" xr:uid="{00000000-0005-0000-0000-0000BA750000}"/>
    <cellStyle name="Normal 3 4 9 7 5" xfId="16985" xr:uid="{00000000-0005-0000-0000-0000BB750000}"/>
    <cellStyle name="Normal 3 4 9 7 5 2" xfId="34455" xr:uid="{00000000-0005-0000-0000-0000BC750000}"/>
    <cellStyle name="Normal 3 4 9 7 6" xfId="16986" xr:uid="{00000000-0005-0000-0000-0000BD750000}"/>
    <cellStyle name="Normal 3 4 9 7 6 2" xfId="34456" xr:uid="{00000000-0005-0000-0000-0000BE750000}"/>
    <cellStyle name="Normal 3 4 9 7 7" xfId="16987" xr:uid="{00000000-0005-0000-0000-0000BF750000}"/>
    <cellStyle name="Normal 3 4 9 7 7 2" xfId="34457" xr:uid="{00000000-0005-0000-0000-0000C0750000}"/>
    <cellStyle name="Normal 3 4 9 7 8" xfId="16988" xr:uid="{00000000-0005-0000-0000-0000C1750000}"/>
    <cellStyle name="Normal 3 4 9 7 8 2" xfId="34458" xr:uid="{00000000-0005-0000-0000-0000C2750000}"/>
    <cellStyle name="Normal 3 4 9 7 9" xfId="16989" xr:uid="{00000000-0005-0000-0000-0000C3750000}"/>
    <cellStyle name="Normal 3 4 9 7 9 2" xfId="34459" xr:uid="{00000000-0005-0000-0000-0000C4750000}"/>
    <cellStyle name="Normal 3 4 9 8" xfId="16990" xr:uid="{00000000-0005-0000-0000-0000C5750000}"/>
    <cellStyle name="Normal 3 4 9 8 10" xfId="16991" xr:uid="{00000000-0005-0000-0000-0000C6750000}"/>
    <cellStyle name="Normal 3 4 9 8 10 2" xfId="34461" xr:uid="{00000000-0005-0000-0000-0000C7750000}"/>
    <cellStyle name="Normal 3 4 9 8 11" xfId="16992" xr:uid="{00000000-0005-0000-0000-0000C8750000}"/>
    <cellStyle name="Normal 3 4 9 8 11 2" xfId="34462" xr:uid="{00000000-0005-0000-0000-0000C9750000}"/>
    <cellStyle name="Normal 3 4 9 8 12" xfId="16993" xr:uid="{00000000-0005-0000-0000-0000CA750000}"/>
    <cellStyle name="Normal 3 4 9 8 12 2" xfId="34463" xr:uid="{00000000-0005-0000-0000-0000CB750000}"/>
    <cellStyle name="Normal 3 4 9 8 13" xfId="16994" xr:uid="{00000000-0005-0000-0000-0000CC750000}"/>
    <cellStyle name="Normal 3 4 9 8 13 2" xfId="34464" xr:uid="{00000000-0005-0000-0000-0000CD750000}"/>
    <cellStyle name="Normal 3 4 9 8 14" xfId="16995" xr:uid="{00000000-0005-0000-0000-0000CE750000}"/>
    <cellStyle name="Normal 3 4 9 8 14 2" xfId="34465" xr:uid="{00000000-0005-0000-0000-0000CF750000}"/>
    <cellStyle name="Normal 3 4 9 8 15" xfId="34460" xr:uid="{00000000-0005-0000-0000-0000D0750000}"/>
    <cellStyle name="Normal 3 4 9 8 2" xfId="16996" xr:uid="{00000000-0005-0000-0000-0000D1750000}"/>
    <cellStyle name="Normal 3 4 9 8 2 2" xfId="34466" xr:uid="{00000000-0005-0000-0000-0000D2750000}"/>
    <cellStyle name="Normal 3 4 9 8 3" xfId="16997" xr:uid="{00000000-0005-0000-0000-0000D3750000}"/>
    <cellStyle name="Normal 3 4 9 8 3 2" xfId="34467" xr:uid="{00000000-0005-0000-0000-0000D4750000}"/>
    <cellStyle name="Normal 3 4 9 8 4" xfId="16998" xr:uid="{00000000-0005-0000-0000-0000D5750000}"/>
    <cellStyle name="Normal 3 4 9 8 4 2" xfId="34468" xr:uid="{00000000-0005-0000-0000-0000D6750000}"/>
    <cellStyle name="Normal 3 4 9 8 5" xfId="16999" xr:uid="{00000000-0005-0000-0000-0000D7750000}"/>
    <cellStyle name="Normal 3 4 9 8 5 2" xfId="34469" xr:uid="{00000000-0005-0000-0000-0000D8750000}"/>
    <cellStyle name="Normal 3 4 9 8 6" xfId="17000" xr:uid="{00000000-0005-0000-0000-0000D9750000}"/>
    <cellStyle name="Normal 3 4 9 8 6 2" xfId="34470" xr:uid="{00000000-0005-0000-0000-0000DA750000}"/>
    <cellStyle name="Normal 3 4 9 8 7" xfId="17001" xr:uid="{00000000-0005-0000-0000-0000DB750000}"/>
    <cellStyle name="Normal 3 4 9 8 7 2" xfId="34471" xr:uid="{00000000-0005-0000-0000-0000DC750000}"/>
    <cellStyle name="Normal 3 4 9 8 8" xfId="17002" xr:uid="{00000000-0005-0000-0000-0000DD750000}"/>
    <cellStyle name="Normal 3 4 9 8 8 2" xfId="34472" xr:uid="{00000000-0005-0000-0000-0000DE750000}"/>
    <cellStyle name="Normal 3 4 9 8 9" xfId="17003" xr:uid="{00000000-0005-0000-0000-0000DF750000}"/>
    <cellStyle name="Normal 3 4 9 8 9 2" xfId="34473" xr:uid="{00000000-0005-0000-0000-0000E0750000}"/>
    <cellStyle name="Normal 3 4 9 9" xfId="17004" xr:uid="{00000000-0005-0000-0000-0000E1750000}"/>
    <cellStyle name="Normal 3 4 9 9 10" xfId="17005" xr:uid="{00000000-0005-0000-0000-0000E2750000}"/>
    <cellStyle name="Normal 3 4 9 9 10 2" xfId="34475" xr:uid="{00000000-0005-0000-0000-0000E3750000}"/>
    <cellStyle name="Normal 3 4 9 9 11" xfId="17006" xr:uid="{00000000-0005-0000-0000-0000E4750000}"/>
    <cellStyle name="Normal 3 4 9 9 11 2" xfId="34476" xr:uid="{00000000-0005-0000-0000-0000E5750000}"/>
    <cellStyle name="Normal 3 4 9 9 12" xfId="17007" xr:uid="{00000000-0005-0000-0000-0000E6750000}"/>
    <cellStyle name="Normal 3 4 9 9 12 2" xfId="34477" xr:uid="{00000000-0005-0000-0000-0000E7750000}"/>
    <cellStyle name="Normal 3 4 9 9 13" xfId="17008" xr:uid="{00000000-0005-0000-0000-0000E8750000}"/>
    <cellStyle name="Normal 3 4 9 9 13 2" xfId="34478" xr:uid="{00000000-0005-0000-0000-0000E9750000}"/>
    <cellStyle name="Normal 3 4 9 9 14" xfId="17009" xr:uid="{00000000-0005-0000-0000-0000EA750000}"/>
    <cellStyle name="Normal 3 4 9 9 14 2" xfId="34479" xr:uid="{00000000-0005-0000-0000-0000EB750000}"/>
    <cellStyle name="Normal 3 4 9 9 15" xfId="34474" xr:uid="{00000000-0005-0000-0000-0000EC750000}"/>
    <cellStyle name="Normal 3 4 9 9 2" xfId="17010" xr:uid="{00000000-0005-0000-0000-0000ED750000}"/>
    <cellStyle name="Normal 3 4 9 9 2 2" xfId="34480" xr:uid="{00000000-0005-0000-0000-0000EE750000}"/>
    <cellStyle name="Normal 3 4 9 9 3" xfId="17011" xr:uid="{00000000-0005-0000-0000-0000EF750000}"/>
    <cellStyle name="Normal 3 4 9 9 3 2" xfId="34481" xr:uid="{00000000-0005-0000-0000-0000F0750000}"/>
    <cellStyle name="Normal 3 4 9 9 4" xfId="17012" xr:uid="{00000000-0005-0000-0000-0000F1750000}"/>
    <cellStyle name="Normal 3 4 9 9 4 2" xfId="34482" xr:uid="{00000000-0005-0000-0000-0000F2750000}"/>
    <cellStyle name="Normal 3 4 9 9 5" xfId="17013" xr:uid="{00000000-0005-0000-0000-0000F3750000}"/>
    <cellStyle name="Normal 3 4 9 9 5 2" xfId="34483" xr:uid="{00000000-0005-0000-0000-0000F4750000}"/>
    <cellStyle name="Normal 3 4 9 9 6" xfId="17014" xr:uid="{00000000-0005-0000-0000-0000F5750000}"/>
    <cellStyle name="Normal 3 4 9 9 6 2" xfId="34484" xr:uid="{00000000-0005-0000-0000-0000F6750000}"/>
    <cellStyle name="Normal 3 4 9 9 7" xfId="17015" xr:uid="{00000000-0005-0000-0000-0000F7750000}"/>
    <cellStyle name="Normal 3 4 9 9 7 2" xfId="34485" xr:uid="{00000000-0005-0000-0000-0000F8750000}"/>
    <cellStyle name="Normal 3 4 9 9 8" xfId="17016" xr:uid="{00000000-0005-0000-0000-0000F9750000}"/>
    <cellStyle name="Normal 3 4 9 9 8 2" xfId="34486" xr:uid="{00000000-0005-0000-0000-0000FA750000}"/>
    <cellStyle name="Normal 3 4 9 9 9" xfId="17017" xr:uid="{00000000-0005-0000-0000-0000FB750000}"/>
    <cellStyle name="Normal 3 4 9 9 9 2" xfId="34487" xr:uid="{00000000-0005-0000-0000-0000FC750000}"/>
    <cellStyle name="Normal 3 40" xfId="63" xr:uid="{00000000-0005-0000-0000-0000FD750000}"/>
    <cellStyle name="Normal 3 40 10" xfId="17019" xr:uid="{00000000-0005-0000-0000-0000FE750000}"/>
    <cellStyle name="Normal 3 40 10 2" xfId="34488" xr:uid="{00000000-0005-0000-0000-0000FF750000}"/>
    <cellStyle name="Normal 3 40 11" xfId="17020" xr:uid="{00000000-0005-0000-0000-000000760000}"/>
    <cellStyle name="Normal 3 40 11 2" xfId="34489" xr:uid="{00000000-0005-0000-0000-000001760000}"/>
    <cellStyle name="Normal 3 40 12" xfId="17021" xr:uid="{00000000-0005-0000-0000-000002760000}"/>
    <cellStyle name="Normal 3 40 12 2" xfId="34490" xr:uid="{00000000-0005-0000-0000-000003760000}"/>
    <cellStyle name="Normal 3 40 13" xfId="17022" xr:uid="{00000000-0005-0000-0000-000004760000}"/>
    <cellStyle name="Normal 3 40 13 2" xfId="34491" xr:uid="{00000000-0005-0000-0000-000005760000}"/>
    <cellStyle name="Normal 3 40 14" xfId="17023" xr:uid="{00000000-0005-0000-0000-000006760000}"/>
    <cellStyle name="Normal 3 40 14 2" xfId="34492" xr:uid="{00000000-0005-0000-0000-000007760000}"/>
    <cellStyle name="Normal 3 40 15" xfId="17018" xr:uid="{00000000-0005-0000-0000-000008760000}"/>
    <cellStyle name="Normal 3 40 16" xfId="21157" xr:uid="{00000000-0005-0000-0000-000009760000}"/>
    <cellStyle name="Normal 3 40 2" xfId="383" xr:uid="{00000000-0005-0000-0000-00000A760000}"/>
    <cellStyle name="Normal 3 40 2 2" xfId="575" xr:uid="{00000000-0005-0000-0000-00000B760000}"/>
    <cellStyle name="Normal 3 40 2 3" xfId="17024" xr:uid="{00000000-0005-0000-0000-00000C760000}"/>
    <cellStyle name="Normal 3 40 2 4" xfId="34493" xr:uid="{00000000-0005-0000-0000-00000D760000}"/>
    <cellStyle name="Normal 3 40 3" xfId="490" xr:uid="{00000000-0005-0000-0000-00000E760000}"/>
    <cellStyle name="Normal 3 40 3 2" xfId="17025" xr:uid="{00000000-0005-0000-0000-00000F760000}"/>
    <cellStyle name="Normal 3 40 3 3" xfId="34494" xr:uid="{00000000-0005-0000-0000-000010760000}"/>
    <cellStyle name="Normal 3 40 4" xfId="17026" xr:uid="{00000000-0005-0000-0000-000011760000}"/>
    <cellStyle name="Normal 3 40 4 2" xfId="34495" xr:uid="{00000000-0005-0000-0000-000012760000}"/>
    <cellStyle name="Normal 3 40 5" xfId="17027" xr:uid="{00000000-0005-0000-0000-000013760000}"/>
    <cellStyle name="Normal 3 40 5 2" xfId="34496" xr:uid="{00000000-0005-0000-0000-000014760000}"/>
    <cellStyle name="Normal 3 40 6" xfId="17028" xr:uid="{00000000-0005-0000-0000-000015760000}"/>
    <cellStyle name="Normal 3 40 6 2" xfId="34497" xr:uid="{00000000-0005-0000-0000-000016760000}"/>
    <cellStyle name="Normal 3 40 7" xfId="17029" xr:uid="{00000000-0005-0000-0000-000017760000}"/>
    <cellStyle name="Normal 3 40 7 2" xfId="34498" xr:uid="{00000000-0005-0000-0000-000018760000}"/>
    <cellStyle name="Normal 3 40 8" xfId="17030" xr:uid="{00000000-0005-0000-0000-000019760000}"/>
    <cellStyle name="Normal 3 40 8 2" xfId="34499" xr:uid="{00000000-0005-0000-0000-00001A760000}"/>
    <cellStyle name="Normal 3 40 9" xfId="17031" xr:uid="{00000000-0005-0000-0000-00001B760000}"/>
    <cellStyle name="Normal 3 40 9 2" xfId="34500" xr:uid="{00000000-0005-0000-0000-00001C760000}"/>
    <cellStyle name="Normal 3 41" xfId="17032" xr:uid="{00000000-0005-0000-0000-00001D760000}"/>
    <cellStyle name="Normal 3 41 2" xfId="34501" xr:uid="{00000000-0005-0000-0000-00001E760000}"/>
    <cellStyle name="Normal 3 42" xfId="17033" xr:uid="{00000000-0005-0000-0000-00001F760000}"/>
    <cellStyle name="Normal 3 42 2" xfId="34502" xr:uid="{00000000-0005-0000-0000-000020760000}"/>
    <cellStyle name="Normal 3 43" xfId="17034" xr:uid="{00000000-0005-0000-0000-000021760000}"/>
    <cellStyle name="Normal 3 43 2" xfId="34503" xr:uid="{00000000-0005-0000-0000-000022760000}"/>
    <cellStyle name="Normal 3 44" xfId="17035" xr:uid="{00000000-0005-0000-0000-000023760000}"/>
    <cellStyle name="Normal 3 44 2" xfId="34504" xr:uid="{00000000-0005-0000-0000-000024760000}"/>
    <cellStyle name="Normal 3 45" xfId="17036" xr:uid="{00000000-0005-0000-0000-000025760000}"/>
    <cellStyle name="Normal 3 45 2" xfId="34505" xr:uid="{00000000-0005-0000-0000-000026760000}"/>
    <cellStyle name="Normal 3 46" xfId="17037" xr:uid="{00000000-0005-0000-0000-000027760000}"/>
    <cellStyle name="Normal 3 46 2" xfId="34506" xr:uid="{00000000-0005-0000-0000-000028760000}"/>
    <cellStyle name="Normal 3 47" xfId="17038" xr:uid="{00000000-0005-0000-0000-000029760000}"/>
    <cellStyle name="Normal 3 47 2" xfId="34507" xr:uid="{00000000-0005-0000-0000-00002A760000}"/>
    <cellStyle name="Normal 3 48" xfId="17039" xr:uid="{00000000-0005-0000-0000-00002B760000}"/>
    <cellStyle name="Normal 3 48 2" xfId="34508" xr:uid="{00000000-0005-0000-0000-00002C760000}"/>
    <cellStyle name="Normal 3 49" xfId="17040" xr:uid="{00000000-0005-0000-0000-00002D760000}"/>
    <cellStyle name="Normal 3 49 2" xfId="34509" xr:uid="{00000000-0005-0000-0000-00002E760000}"/>
    <cellStyle name="Normal 3 5" xfId="17041" xr:uid="{00000000-0005-0000-0000-00002F760000}"/>
    <cellStyle name="Normal 3 5 10" xfId="17042" xr:uid="{00000000-0005-0000-0000-000030760000}"/>
    <cellStyle name="Normal 3 5 10 10" xfId="17043" xr:uid="{00000000-0005-0000-0000-000031760000}"/>
    <cellStyle name="Normal 3 5 10 10 2" xfId="34511" xr:uid="{00000000-0005-0000-0000-000032760000}"/>
    <cellStyle name="Normal 3 5 10 11" xfId="17044" xr:uid="{00000000-0005-0000-0000-000033760000}"/>
    <cellStyle name="Normal 3 5 10 11 2" xfId="34512" xr:uid="{00000000-0005-0000-0000-000034760000}"/>
    <cellStyle name="Normal 3 5 10 12" xfId="17045" xr:uid="{00000000-0005-0000-0000-000035760000}"/>
    <cellStyle name="Normal 3 5 10 12 2" xfId="34513" xr:uid="{00000000-0005-0000-0000-000036760000}"/>
    <cellStyle name="Normal 3 5 10 13" xfId="17046" xr:uid="{00000000-0005-0000-0000-000037760000}"/>
    <cellStyle name="Normal 3 5 10 13 2" xfId="34514" xr:uid="{00000000-0005-0000-0000-000038760000}"/>
    <cellStyle name="Normal 3 5 10 14" xfId="17047" xr:uid="{00000000-0005-0000-0000-000039760000}"/>
    <cellStyle name="Normal 3 5 10 14 2" xfId="34515" xr:uid="{00000000-0005-0000-0000-00003A760000}"/>
    <cellStyle name="Normal 3 5 10 15" xfId="34510" xr:uid="{00000000-0005-0000-0000-00003B760000}"/>
    <cellStyle name="Normal 3 5 10 2" xfId="17048" xr:uid="{00000000-0005-0000-0000-00003C760000}"/>
    <cellStyle name="Normal 3 5 10 2 2" xfId="34516" xr:uid="{00000000-0005-0000-0000-00003D760000}"/>
    <cellStyle name="Normal 3 5 10 3" xfId="17049" xr:uid="{00000000-0005-0000-0000-00003E760000}"/>
    <cellStyle name="Normal 3 5 10 3 2" xfId="34517" xr:uid="{00000000-0005-0000-0000-00003F760000}"/>
    <cellStyle name="Normal 3 5 10 4" xfId="17050" xr:uid="{00000000-0005-0000-0000-000040760000}"/>
    <cellStyle name="Normal 3 5 10 4 2" xfId="34518" xr:uid="{00000000-0005-0000-0000-000041760000}"/>
    <cellStyle name="Normal 3 5 10 5" xfId="17051" xr:uid="{00000000-0005-0000-0000-000042760000}"/>
    <cellStyle name="Normal 3 5 10 5 2" xfId="34519" xr:uid="{00000000-0005-0000-0000-000043760000}"/>
    <cellStyle name="Normal 3 5 10 6" xfId="17052" xr:uid="{00000000-0005-0000-0000-000044760000}"/>
    <cellStyle name="Normal 3 5 10 6 2" xfId="34520" xr:uid="{00000000-0005-0000-0000-000045760000}"/>
    <cellStyle name="Normal 3 5 10 7" xfId="17053" xr:uid="{00000000-0005-0000-0000-000046760000}"/>
    <cellStyle name="Normal 3 5 10 7 2" xfId="34521" xr:uid="{00000000-0005-0000-0000-000047760000}"/>
    <cellStyle name="Normal 3 5 10 8" xfId="17054" xr:uid="{00000000-0005-0000-0000-000048760000}"/>
    <cellStyle name="Normal 3 5 10 8 2" xfId="34522" xr:uid="{00000000-0005-0000-0000-000049760000}"/>
    <cellStyle name="Normal 3 5 10 9" xfId="17055" xr:uid="{00000000-0005-0000-0000-00004A760000}"/>
    <cellStyle name="Normal 3 5 10 9 2" xfId="34523" xr:uid="{00000000-0005-0000-0000-00004B760000}"/>
    <cellStyle name="Normal 3 5 11" xfId="17056" xr:uid="{00000000-0005-0000-0000-00004C760000}"/>
    <cellStyle name="Normal 3 5 11 10" xfId="17057" xr:uid="{00000000-0005-0000-0000-00004D760000}"/>
    <cellStyle name="Normal 3 5 11 10 2" xfId="34525" xr:uid="{00000000-0005-0000-0000-00004E760000}"/>
    <cellStyle name="Normal 3 5 11 11" xfId="17058" xr:uid="{00000000-0005-0000-0000-00004F760000}"/>
    <cellStyle name="Normal 3 5 11 11 2" xfId="34526" xr:uid="{00000000-0005-0000-0000-000050760000}"/>
    <cellStyle name="Normal 3 5 11 12" xfId="17059" xr:uid="{00000000-0005-0000-0000-000051760000}"/>
    <cellStyle name="Normal 3 5 11 12 2" xfId="34527" xr:uid="{00000000-0005-0000-0000-000052760000}"/>
    <cellStyle name="Normal 3 5 11 13" xfId="17060" xr:uid="{00000000-0005-0000-0000-000053760000}"/>
    <cellStyle name="Normal 3 5 11 13 2" xfId="34528" xr:uid="{00000000-0005-0000-0000-000054760000}"/>
    <cellStyle name="Normal 3 5 11 14" xfId="17061" xr:uid="{00000000-0005-0000-0000-000055760000}"/>
    <cellStyle name="Normal 3 5 11 14 2" xfId="34529" xr:uid="{00000000-0005-0000-0000-000056760000}"/>
    <cellStyle name="Normal 3 5 11 15" xfId="34524" xr:uid="{00000000-0005-0000-0000-000057760000}"/>
    <cellStyle name="Normal 3 5 11 2" xfId="17062" xr:uid="{00000000-0005-0000-0000-000058760000}"/>
    <cellStyle name="Normal 3 5 11 2 2" xfId="34530" xr:uid="{00000000-0005-0000-0000-000059760000}"/>
    <cellStyle name="Normal 3 5 11 3" xfId="17063" xr:uid="{00000000-0005-0000-0000-00005A760000}"/>
    <cellStyle name="Normal 3 5 11 3 2" xfId="34531" xr:uid="{00000000-0005-0000-0000-00005B760000}"/>
    <cellStyle name="Normal 3 5 11 4" xfId="17064" xr:uid="{00000000-0005-0000-0000-00005C760000}"/>
    <cellStyle name="Normal 3 5 11 4 2" xfId="34532" xr:uid="{00000000-0005-0000-0000-00005D760000}"/>
    <cellStyle name="Normal 3 5 11 5" xfId="17065" xr:uid="{00000000-0005-0000-0000-00005E760000}"/>
    <cellStyle name="Normal 3 5 11 5 2" xfId="34533" xr:uid="{00000000-0005-0000-0000-00005F760000}"/>
    <cellStyle name="Normal 3 5 11 6" xfId="17066" xr:uid="{00000000-0005-0000-0000-000060760000}"/>
    <cellStyle name="Normal 3 5 11 6 2" xfId="34534" xr:uid="{00000000-0005-0000-0000-000061760000}"/>
    <cellStyle name="Normal 3 5 11 7" xfId="17067" xr:uid="{00000000-0005-0000-0000-000062760000}"/>
    <cellStyle name="Normal 3 5 11 7 2" xfId="34535" xr:uid="{00000000-0005-0000-0000-000063760000}"/>
    <cellStyle name="Normal 3 5 11 8" xfId="17068" xr:uid="{00000000-0005-0000-0000-000064760000}"/>
    <cellStyle name="Normal 3 5 11 8 2" xfId="34536" xr:uid="{00000000-0005-0000-0000-000065760000}"/>
    <cellStyle name="Normal 3 5 11 9" xfId="17069" xr:uid="{00000000-0005-0000-0000-000066760000}"/>
    <cellStyle name="Normal 3 5 11 9 2" xfId="34537" xr:uid="{00000000-0005-0000-0000-000067760000}"/>
    <cellStyle name="Normal 3 5 12" xfId="17070" xr:uid="{00000000-0005-0000-0000-000068760000}"/>
    <cellStyle name="Normal 3 5 12 10" xfId="17071" xr:uid="{00000000-0005-0000-0000-000069760000}"/>
    <cellStyle name="Normal 3 5 12 10 2" xfId="34539" xr:uid="{00000000-0005-0000-0000-00006A760000}"/>
    <cellStyle name="Normal 3 5 12 11" xfId="17072" xr:uid="{00000000-0005-0000-0000-00006B760000}"/>
    <cellStyle name="Normal 3 5 12 11 2" xfId="34540" xr:uid="{00000000-0005-0000-0000-00006C760000}"/>
    <cellStyle name="Normal 3 5 12 12" xfId="17073" xr:uid="{00000000-0005-0000-0000-00006D760000}"/>
    <cellStyle name="Normal 3 5 12 12 2" xfId="34541" xr:uid="{00000000-0005-0000-0000-00006E760000}"/>
    <cellStyle name="Normal 3 5 12 13" xfId="17074" xr:uid="{00000000-0005-0000-0000-00006F760000}"/>
    <cellStyle name="Normal 3 5 12 13 2" xfId="34542" xr:uid="{00000000-0005-0000-0000-000070760000}"/>
    <cellStyle name="Normal 3 5 12 14" xfId="17075" xr:uid="{00000000-0005-0000-0000-000071760000}"/>
    <cellStyle name="Normal 3 5 12 14 2" xfId="34543" xr:uid="{00000000-0005-0000-0000-000072760000}"/>
    <cellStyle name="Normal 3 5 12 15" xfId="34538" xr:uid="{00000000-0005-0000-0000-000073760000}"/>
    <cellStyle name="Normal 3 5 12 2" xfId="17076" xr:uid="{00000000-0005-0000-0000-000074760000}"/>
    <cellStyle name="Normal 3 5 12 2 2" xfId="34544" xr:uid="{00000000-0005-0000-0000-000075760000}"/>
    <cellStyle name="Normal 3 5 12 3" xfId="17077" xr:uid="{00000000-0005-0000-0000-000076760000}"/>
    <cellStyle name="Normal 3 5 12 3 2" xfId="34545" xr:uid="{00000000-0005-0000-0000-000077760000}"/>
    <cellStyle name="Normal 3 5 12 4" xfId="17078" xr:uid="{00000000-0005-0000-0000-000078760000}"/>
    <cellStyle name="Normal 3 5 12 4 2" xfId="34546" xr:uid="{00000000-0005-0000-0000-000079760000}"/>
    <cellStyle name="Normal 3 5 12 5" xfId="17079" xr:uid="{00000000-0005-0000-0000-00007A760000}"/>
    <cellStyle name="Normal 3 5 12 5 2" xfId="34547" xr:uid="{00000000-0005-0000-0000-00007B760000}"/>
    <cellStyle name="Normal 3 5 12 6" xfId="17080" xr:uid="{00000000-0005-0000-0000-00007C760000}"/>
    <cellStyle name="Normal 3 5 12 6 2" xfId="34548" xr:uid="{00000000-0005-0000-0000-00007D760000}"/>
    <cellStyle name="Normal 3 5 12 7" xfId="17081" xr:uid="{00000000-0005-0000-0000-00007E760000}"/>
    <cellStyle name="Normal 3 5 12 7 2" xfId="34549" xr:uid="{00000000-0005-0000-0000-00007F760000}"/>
    <cellStyle name="Normal 3 5 12 8" xfId="17082" xr:uid="{00000000-0005-0000-0000-000080760000}"/>
    <cellStyle name="Normal 3 5 12 8 2" xfId="34550" xr:uid="{00000000-0005-0000-0000-000081760000}"/>
    <cellStyle name="Normal 3 5 12 9" xfId="17083" xr:uid="{00000000-0005-0000-0000-000082760000}"/>
    <cellStyle name="Normal 3 5 12 9 2" xfId="34551" xr:uid="{00000000-0005-0000-0000-000083760000}"/>
    <cellStyle name="Normal 3 5 13" xfId="17084" xr:uid="{00000000-0005-0000-0000-000084760000}"/>
    <cellStyle name="Normal 3 5 13 10" xfId="17085" xr:uid="{00000000-0005-0000-0000-000085760000}"/>
    <cellStyle name="Normal 3 5 13 10 2" xfId="34553" xr:uid="{00000000-0005-0000-0000-000086760000}"/>
    <cellStyle name="Normal 3 5 13 11" xfId="17086" xr:uid="{00000000-0005-0000-0000-000087760000}"/>
    <cellStyle name="Normal 3 5 13 11 2" xfId="34554" xr:uid="{00000000-0005-0000-0000-000088760000}"/>
    <cellStyle name="Normal 3 5 13 12" xfId="17087" xr:uid="{00000000-0005-0000-0000-000089760000}"/>
    <cellStyle name="Normal 3 5 13 12 2" xfId="34555" xr:uid="{00000000-0005-0000-0000-00008A760000}"/>
    <cellStyle name="Normal 3 5 13 13" xfId="17088" xr:uid="{00000000-0005-0000-0000-00008B760000}"/>
    <cellStyle name="Normal 3 5 13 13 2" xfId="34556" xr:uid="{00000000-0005-0000-0000-00008C760000}"/>
    <cellStyle name="Normal 3 5 13 14" xfId="17089" xr:uid="{00000000-0005-0000-0000-00008D760000}"/>
    <cellStyle name="Normal 3 5 13 14 2" xfId="34557" xr:uid="{00000000-0005-0000-0000-00008E760000}"/>
    <cellStyle name="Normal 3 5 13 15" xfId="34552" xr:uid="{00000000-0005-0000-0000-00008F760000}"/>
    <cellStyle name="Normal 3 5 13 2" xfId="17090" xr:uid="{00000000-0005-0000-0000-000090760000}"/>
    <cellStyle name="Normal 3 5 13 2 2" xfId="34558" xr:uid="{00000000-0005-0000-0000-000091760000}"/>
    <cellStyle name="Normal 3 5 13 3" xfId="17091" xr:uid="{00000000-0005-0000-0000-000092760000}"/>
    <cellStyle name="Normal 3 5 13 3 2" xfId="34559" xr:uid="{00000000-0005-0000-0000-000093760000}"/>
    <cellStyle name="Normal 3 5 13 4" xfId="17092" xr:uid="{00000000-0005-0000-0000-000094760000}"/>
    <cellStyle name="Normal 3 5 13 4 2" xfId="34560" xr:uid="{00000000-0005-0000-0000-000095760000}"/>
    <cellStyle name="Normal 3 5 13 5" xfId="17093" xr:uid="{00000000-0005-0000-0000-000096760000}"/>
    <cellStyle name="Normal 3 5 13 5 2" xfId="34561" xr:uid="{00000000-0005-0000-0000-000097760000}"/>
    <cellStyle name="Normal 3 5 13 6" xfId="17094" xr:uid="{00000000-0005-0000-0000-000098760000}"/>
    <cellStyle name="Normal 3 5 13 6 2" xfId="34562" xr:uid="{00000000-0005-0000-0000-000099760000}"/>
    <cellStyle name="Normal 3 5 13 7" xfId="17095" xr:uid="{00000000-0005-0000-0000-00009A760000}"/>
    <cellStyle name="Normal 3 5 13 7 2" xfId="34563" xr:uid="{00000000-0005-0000-0000-00009B760000}"/>
    <cellStyle name="Normal 3 5 13 8" xfId="17096" xr:uid="{00000000-0005-0000-0000-00009C760000}"/>
    <cellStyle name="Normal 3 5 13 8 2" xfId="34564" xr:uid="{00000000-0005-0000-0000-00009D760000}"/>
    <cellStyle name="Normal 3 5 13 9" xfId="17097" xr:uid="{00000000-0005-0000-0000-00009E760000}"/>
    <cellStyle name="Normal 3 5 13 9 2" xfId="34565" xr:uid="{00000000-0005-0000-0000-00009F760000}"/>
    <cellStyle name="Normal 3 5 14" xfId="17098" xr:uid="{00000000-0005-0000-0000-0000A0760000}"/>
    <cellStyle name="Normal 3 5 14 10" xfId="17099" xr:uid="{00000000-0005-0000-0000-0000A1760000}"/>
    <cellStyle name="Normal 3 5 14 10 2" xfId="34567" xr:uid="{00000000-0005-0000-0000-0000A2760000}"/>
    <cellStyle name="Normal 3 5 14 11" xfId="17100" xr:uid="{00000000-0005-0000-0000-0000A3760000}"/>
    <cellStyle name="Normal 3 5 14 11 2" xfId="34568" xr:uid="{00000000-0005-0000-0000-0000A4760000}"/>
    <cellStyle name="Normal 3 5 14 12" xfId="17101" xr:uid="{00000000-0005-0000-0000-0000A5760000}"/>
    <cellStyle name="Normal 3 5 14 12 2" xfId="34569" xr:uid="{00000000-0005-0000-0000-0000A6760000}"/>
    <cellStyle name="Normal 3 5 14 13" xfId="17102" xr:uid="{00000000-0005-0000-0000-0000A7760000}"/>
    <cellStyle name="Normal 3 5 14 13 2" xfId="34570" xr:uid="{00000000-0005-0000-0000-0000A8760000}"/>
    <cellStyle name="Normal 3 5 14 14" xfId="17103" xr:uid="{00000000-0005-0000-0000-0000A9760000}"/>
    <cellStyle name="Normal 3 5 14 14 2" xfId="34571" xr:uid="{00000000-0005-0000-0000-0000AA760000}"/>
    <cellStyle name="Normal 3 5 14 15" xfId="34566" xr:uid="{00000000-0005-0000-0000-0000AB760000}"/>
    <cellStyle name="Normal 3 5 14 2" xfId="17104" xr:uid="{00000000-0005-0000-0000-0000AC760000}"/>
    <cellStyle name="Normal 3 5 14 2 2" xfId="34572" xr:uid="{00000000-0005-0000-0000-0000AD760000}"/>
    <cellStyle name="Normal 3 5 14 3" xfId="17105" xr:uid="{00000000-0005-0000-0000-0000AE760000}"/>
    <cellStyle name="Normal 3 5 14 3 2" xfId="34573" xr:uid="{00000000-0005-0000-0000-0000AF760000}"/>
    <cellStyle name="Normal 3 5 14 4" xfId="17106" xr:uid="{00000000-0005-0000-0000-0000B0760000}"/>
    <cellStyle name="Normal 3 5 14 4 2" xfId="34574" xr:uid="{00000000-0005-0000-0000-0000B1760000}"/>
    <cellStyle name="Normal 3 5 14 5" xfId="17107" xr:uid="{00000000-0005-0000-0000-0000B2760000}"/>
    <cellStyle name="Normal 3 5 14 5 2" xfId="34575" xr:uid="{00000000-0005-0000-0000-0000B3760000}"/>
    <cellStyle name="Normal 3 5 14 6" xfId="17108" xr:uid="{00000000-0005-0000-0000-0000B4760000}"/>
    <cellStyle name="Normal 3 5 14 6 2" xfId="34576" xr:uid="{00000000-0005-0000-0000-0000B5760000}"/>
    <cellStyle name="Normal 3 5 14 7" xfId="17109" xr:uid="{00000000-0005-0000-0000-0000B6760000}"/>
    <cellStyle name="Normal 3 5 14 7 2" xfId="34577" xr:uid="{00000000-0005-0000-0000-0000B7760000}"/>
    <cellStyle name="Normal 3 5 14 8" xfId="17110" xr:uid="{00000000-0005-0000-0000-0000B8760000}"/>
    <cellStyle name="Normal 3 5 14 8 2" xfId="34578" xr:uid="{00000000-0005-0000-0000-0000B9760000}"/>
    <cellStyle name="Normal 3 5 14 9" xfId="17111" xr:uid="{00000000-0005-0000-0000-0000BA760000}"/>
    <cellStyle name="Normal 3 5 14 9 2" xfId="34579" xr:uid="{00000000-0005-0000-0000-0000BB760000}"/>
    <cellStyle name="Normal 3 5 15" xfId="17112" xr:uid="{00000000-0005-0000-0000-0000BC760000}"/>
    <cellStyle name="Normal 3 5 16" xfId="17113" xr:uid="{00000000-0005-0000-0000-0000BD760000}"/>
    <cellStyle name="Normal 3 5 17" xfId="17114" xr:uid="{00000000-0005-0000-0000-0000BE760000}"/>
    <cellStyle name="Normal 3 5 17 10" xfId="17115" xr:uid="{00000000-0005-0000-0000-0000BF760000}"/>
    <cellStyle name="Normal 3 5 17 10 2" xfId="34581" xr:uid="{00000000-0005-0000-0000-0000C0760000}"/>
    <cellStyle name="Normal 3 5 17 11" xfId="17116" xr:uid="{00000000-0005-0000-0000-0000C1760000}"/>
    <cellStyle name="Normal 3 5 17 11 2" xfId="34582" xr:uid="{00000000-0005-0000-0000-0000C2760000}"/>
    <cellStyle name="Normal 3 5 17 12" xfId="17117" xr:uid="{00000000-0005-0000-0000-0000C3760000}"/>
    <cellStyle name="Normal 3 5 17 12 2" xfId="34583" xr:uid="{00000000-0005-0000-0000-0000C4760000}"/>
    <cellStyle name="Normal 3 5 17 13" xfId="17118" xr:uid="{00000000-0005-0000-0000-0000C5760000}"/>
    <cellStyle name="Normal 3 5 17 13 2" xfId="34584" xr:uid="{00000000-0005-0000-0000-0000C6760000}"/>
    <cellStyle name="Normal 3 5 17 14" xfId="17119" xr:uid="{00000000-0005-0000-0000-0000C7760000}"/>
    <cellStyle name="Normal 3 5 17 14 2" xfId="34585" xr:uid="{00000000-0005-0000-0000-0000C8760000}"/>
    <cellStyle name="Normal 3 5 17 15" xfId="34580" xr:uid="{00000000-0005-0000-0000-0000C9760000}"/>
    <cellStyle name="Normal 3 5 17 2" xfId="17120" xr:uid="{00000000-0005-0000-0000-0000CA760000}"/>
    <cellStyle name="Normal 3 5 17 2 2" xfId="34586" xr:uid="{00000000-0005-0000-0000-0000CB760000}"/>
    <cellStyle name="Normal 3 5 17 3" xfId="17121" xr:uid="{00000000-0005-0000-0000-0000CC760000}"/>
    <cellStyle name="Normal 3 5 17 3 2" xfId="34587" xr:uid="{00000000-0005-0000-0000-0000CD760000}"/>
    <cellStyle name="Normal 3 5 17 4" xfId="17122" xr:uid="{00000000-0005-0000-0000-0000CE760000}"/>
    <cellStyle name="Normal 3 5 17 4 2" xfId="34588" xr:uid="{00000000-0005-0000-0000-0000CF760000}"/>
    <cellStyle name="Normal 3 5 17 5" xfId="17123" xr:uid="{00000000-0005-0000-0000-0000D0760000}"/>
    <cellStyle name="Normal 3 5 17 5 2" xfId="34589" xr:uid="{00000000-0005-0000-0000-0000D1760000}"/>
    <cellStyle name="Normal 3 5 17 6" xfId="17124" xr:uid="{00000000-0005-0000-0000-0000D2760000}"/>
    <cellStyle name="Normal 3 5 17 6 2" xfId="34590" xr:uid="{00000000-0005-0000-0000-0000D3760000}"/>
    <cellStyle name="Normal 3 5 17 7" xfId="17125" xr:uid="{00000000-0005-0000-0000-0000D4760000}"/>
    <cellStyle name="Normal 3 5 17 7 2" xfId="34591" xr:uid="{00000000-0005-0000-0000-0000D5760000}"/>
    <cellStyle name="Normal 3 5 17 8" xfId="17126" xr:uid="{00000000-0005-0000-0000-0000D6760000}"/>
    <cellStyle name="Normal 3 5 17 8 2" xfId="34592" xr:uid="{00000000-0005-0000-0000-0000D7760000}"/>
    <cellStyle name="Normal 3 5 17 9" xfId="17127" xr:uid="{00000000-0005-0000-0000-0000D8760000}"/>
    <cellStyle name="Normal 3 5 17 9 2" xfId="34593" xr:uid="{00000000-0005-0000-0000-0000D9760000}"/>
    <cellStyle name="Normal 3 5 18" xfId="17128" xr:uid="{00000000-0005-0000-0000-0000DA760000}"/>
    <cellStyle name="Normal 3 5 18 10" xfId="17129" xr:uid="{00000000-0005-0000-0000-0000DB760000}"/>
    <cellStyle name="Normal 3 5 18 10 2" xfId="34595" xr:uid="{00000000-0005-0000-0000-0000DC760000}"/>
    <cellStyle name="Normal 3 5 18 11" xfId="17130" xr:uid="{00000000-0005-0000-0000-0000DD760000}"/>
    <cellStyle name="Normal 3 5 18 11 2" xfId="34596" xr:uid="{00000000-0005-0000-0000-0000DE760000}"/>
    <cellStyle name="Normal 3 5 18 12" xfId="17131" xr:uid="{00000000-0005-0000-0000-0000DF760000}"/>
    <cellStyle name="Normal 3 5 18 12 2" xfId="34597" xr:uid="{00000000-0005-0000-0000-0000E0760000}"/>
    <cellStyle name="Normal 3 5 18 13" xfId="17132" xr:uid="{00000000-0005-0000-0000-0000E1760000}"/>
    <cellStyle name="Normal 3 5 18 13 2" xfId="34598" xr:uid="{00000000-0005-0000-0000-0000E2760000}"/>
    <cellStyle name="Normal 3 5 18 14" xfId="17133" xr:uid="{00000000-0005-0000-0000-0000E3760000}"/>
    <cellStyle name="Normal 3 5 18 14 2" xfId="34599" xr:uid="{00000000-0005-0000-0000-0000E4760000}"/>
    <cellStyle name="Normal 3 5 18 15" xfId="34594" xr:uid="{00000000-0005-0000-0000-0000E5760000}"/>
    <cellStyle name="Normal 3 5 18 2" xfId="17134" xr:uid="{00000000-0005-0000-0000-0000E6760000}"/>
    <cellStyle name="Normal 3 5 18 2 2" xfId="34600" xr:uid="{00000000-0005-0000-0000-0000E7760000}"/>
    <cellStyle name="Normal 3 5 18 3" xfId="17135" xr:uid="{00000000-0005-0000-0000-0000E8760000}"/>
    <cellStyle name="Normal 3 5 18 3 2" xfId="34601" xr:uid="{00000000-0005-0000-0000-0000E9760000}"/>
    <cellStyle name="Normal 3 5 18 4" xfId="17136" xr:uid="{00000000-0005-0000-0000-0000EA760000}"/>
    <cellStyle name="Normal 3 5 18 4 2" xfId="34602" xr:uid="{00000000-0005-0000-0000-0000EB760000}"/>
    <cellStyle name="Normal 3 5 18 5" xfId="17137" xr:uid="{00000000-0005-0000-0000-0000EC760000}"/>
    <cellStyle name="Normal 3 5 18 5 2" xfId="34603" xr:uid="{00000000-0005-0000-0000-0000ED760000}"/>
    <cellStyle name="Normal 3 5 18 6" xfId="17138" xr:uid="{00000000-0005-0000-0000-0000EE760000}"/>
    <cellStyle name="Normal 3 5 18 6 2" xfId="34604" xr:uid="{00000000-0005-0000-0000-0000EF760000}"/>
    <cellStyle name="Normal 3 5 18 7" xfId="17139" xr:uid="{00000000-0005-0000-0000-0000F0760000}"/>
    <cellStyle name="Normal 3 5 18 7 2" xfId="34605" xr:uid="{00000000-0005-0000-0000-0000F1760000}"/>
    <cellStyle name="Normal 3 5 18 8" xfId="17140" xr:uid="{00000000-0005-0000-0000-0000F2760000}"/>
    <cellStyle name="Normal 3 5 18 8 2" xfId="34606" xr:uid="{00000000-0005-0000-0000-0000F3760000}"/>
    <cellStyle name="Normal 3 5 18 9" xfId="17141" xr:uid="{00000000-0005-0000-0000-0000F4760000}"/>
    <cellStyle name="Normal 3 5 18 9 2" xfId="34607" xr:uid="{00000000-0005-0000-0000-0000F5760000}"/>
    <cellStyle name="Normal 3 5 2" xfId="17142" xr:uid="{00000000-0005-0000-0000-0000F6760000}"/>
    <cellStyle name="Normal 3 5 3" xfId="17143" xr:uid="{00000000-0005-0000-0000-0000F7760000}"/>
    <cellStyle name="Normal 3 5 3 10" xfId="17144" xr:uid="{00000000-0005-0000-0000-0000F8760000}"/>
    <cellStyle name="Normal 3 5 3 10 2" xfId="34609" xr:uid="{00000000-0005-0000-0000-0000F9760000}"/>
    <cellStyle name="Normal 3 5 3 11" xfId="17145" xr:uid="{00000000-0005-0000-0000-0000FA760000}"/>
    <cellStyle name="Normal 3 5 3 11 2" xfId="34610" xr:uid="{00000000-0005-0000-0000-0000FB760000}"/>
    <cellStyle name="Normal 3 5 3 12" xfId="17146" xr:uid="{00000000-0005-0000-0000-0000FC760000}"/>
    <cellStyle name="Normal 3 5 3 12 2" xfId="34611" xr:uid="{00000000-0005-0000-0000-0000FD760000}"/>
    <cellStyle name="Normal 3 5 3 13" xfId="17147" xr:uid="{00000000-0005-0000-0000-0000FE760000}"/>
    <cellStyle name="Normal 3 5 3 13 2" xfId="34612" xr:uid="{00000000-0005-0000-0000-0000FF760000}"/>
    <cellStyle name="Normal 3 5 3 14" xfId="17148" xr:uid="{00000000-0005-0000-0000-000000770000}"/>
    <cellStyle name="Normal 3 5 3 14 2" xfId="34613" xr:uid="{00000000-0005-0000-0000-000001770000}"/>
    <cellStyle name="Normal 3 5 3 15" xfId="17149" xr:uid="{00000000-0005-0000-0000-000002770000}"/>
    <cellStyle name="Normal 3 5 3 15 2" xfId="34614" xr:uid="{00000000-0005-0000-0000-000003770000}"/>
    <cellStyle name="Normal 3 5 3 16" xfId="17150" xr:uid="{00000000-0005-0000-0000-000004770000}"/>
    <cellStyle name="Normal 3 5 3 16 2" xfId="34615" xr:uid="{00000000-0005-0000-0000-000005770000}"/>
    <cellStyle name="Normal 3 5 3 17" xfId="17151" xr:uid="{00000000-0005-0000-0000-000006770000}"/>
    <cellStyle name="Normal 3 5 3 17 2" xfId="34616" xr:uid="{00000000-0005-0000-0000-000007770000}"/>
    <cellStyle name="Normal 3 5 3 18" xfId="34608" xr:uid="{00000000-0005-0000-0000-000008770000}"/>
    <cellStyle name="Normal 3 5 3 2" xfId="17152" xr:uid="{00000000-0005-0000-0000-000009770000}"/>
    <cellStyle name="Normal 3 5 3 3" xfId="17153" xr:uid="{00000000-0005-0000-0000-00000A770000}"/>
    <cellStyle name="Normal 3 5 3 4" xfId="17154" xr:uid="{00000000-0005-0000-0000-00000B770000}"/>
    <cellStyle name="Normal 3 5 3 5" xfId="17155" xr:uid="{00000000-0005-0000-0000-00000C770000}"/>
    <cellStyle name="Normal 3 5 3 5 2" xfId="34617" xr:uid="{00000000-0005-0000-0000-00000D770000}"/>
    <cellStyle name="Normal 3 5 3 6" xfId="17156" xr:uid="{00000000-0005-0000-0000-00000E770000}"/>
    <cellStyle name="Normal 3 5 3 6 2" xfId="34618" xr:uid="{00000000-0005-0000-0000-00000F770000}"/>
    <cellStyle name="Normal 3 5 3 7" xfId="17157" xr:uid="{00000000-0005-0000-0000-000010770000}"/>
    <cellStyle name="Normal 3 5 3 7 2" xfId="34619" xr:uid="{00000000-0005-0000-0000-000011770000}"/>
    <cellStyle name="Normal 3 5 3 8" xfId="17158" xr:uid="{00000000-0005-0000-0000-000012770000}"/>
    <cellStyle name="Normal 3 5 3 8 2" xfId="34620" xr:uid="{00000000-0005-0000-0000-000013770000}"/>
    <cellStyle name="Normal 3 5 3 9" xfId="17159" xr:uid="{00000000-0005-0000-0000-000014770000}"/>
    <cellStyle name="Normal 3 5 3 9 2" xfId="34621" xr:uid="{00000000-0005-0000-0000-000015770000}"/>
    <cellStyle name="Normal 3 5 4" xfId="17160" xr:uid="{00000000-0005-0000-0000-000016770000}"/>
    <cellStyle name="Normal 3 5 5" xfId="17161" xr:uid="{00000000-0005-0000-0000-000017770000}"/>
    <cellStyle name="Normal 3 5 6" xfId="17162" xr:uid="{00000000-0005-0000-0000-000018770000}"/>
    <cellStyle name="Normal 3 5 6 10" xfId="17163" xr:uid="{00000000-0005-0000-0000-000019770000}"/>
    <cellStyle name="Normal 3 5 6 10 2" xfId="34623" xr:uid="{00000000-0005-0000-0000-00001A770000}"/>
    <cellStyle name="Normal 3 5 6 11" xfId="17164" xr:uid="{00000000-0005-0000-0000-00001B770000}"/>
    <cellStyle name="Normal 3 5 6 11 2" xfId="34624" xr:uid="{00000000-0005-0000-0000-00001C770000}"/>
    <cellStyle name="Normal 3 5 6 12" xfId="17165" xr:uid="{00000000-0005-0000-0000-00001D770000}"/>
    <cellStyle name="Normal 3 5 6 12 2" xfId="34625" xr:uid="{00000000-0005-0000-0000-00001E770000}"/>
    <cellStyle name="Normal 3 5 6 13" xfId="17166" xr:uid="{00000000-0005-0000-0000-00001F770000}"/>
    <cellStyle name="Normal 3 5 6 13 2" xfId="34626" xr:uid="{00000000-0005-0000-0000-000020770000}"/>
    <cellStyle name="Normal 3 5 6 14" xfId="17167" xr:uid="{00000000-0005-0000-0000-000021770000}"/>
    <cellStyle name="Normal 3 5 6 14 2" xfId="34627" xr:uid="{00000000-0005-0000-0000-000022770000}"/>
    <cellStyle name="Normal 3 5 6 15" xfId="17168" xr:uid="{00000000-0005-0000-0000-000023770000}"/>
    <cellStyle name="Normal 3 5 6 15 2" xfId="34628" xr:uid="{00000000-0005-0000-0000-000024770000}"/>
    <cellStyle name="Normal 3 5 6 16" xfId="34622" xr:uid="{00000000-0005-0000-0000-000025770000}"/>
    <cellStyle name="Normal 3 5 6 2" xfId="17169" xr:uid="{00000000-0005-0000-0000-000026770000}"/>
    <cellStyle name="Normal 3 5 6 2 10" xfId="17170" xr:uid="{00000000-0005-0000-0000-000027770000}"/>
    <cellStyle name="Normal 3 5 6 2 10 2" xfId="34630" xr:uid="{00000000-0005-0000-0000-000028770000}"/>
    <cellStyle name="Normal 3 5 6 2 11" xfId="17171" xr:uid="{00000000-0005-0000-0000-000029770000}"/>
    <cellStyle name="Normal 3 5 6 2 11 2" xfId="34631" xr:uid="{00000000-0005-0000-0000-00002A770000}"/>
    <cellStyle name="Normal 3 5 6 2 12" xfId="17172" xr:uid="{00000000-0005-0000-0000-00002B770000}"/>
    <cellStyle name="Normal 3 5 6 2 12 2" xfId="34632" xr:uid="{00000000-0005-0000-0000-00002C770000}"/>
    <cellStyle name="Normal 3 5 6 2 13" xfId="17173" xr:uid="{00000000-0005-0000-0000-00002D770000}"/>
    <cellStyle name="Normal 3 5 6 2 13 2" xfId="34633" xr:uid="{00000000-0005-0000-0000-00002E770000}"/>
    <cellStyle name="Normal 3 5 6 2 14" xfId="17174" xr:uid="{00000000-0005-0000-0000-00002F770000}"/>
    <cellStyle name="Normal 3 5 6 2 14 2" xfId="34634" xr:uid="{00000000-0005-0000-0000-000030770000}"/>
    <cellStyle name="Normal 3 5 6 2 15" xfId="34629" xr:uid="{00000000-0005-0000-0000-000031770000}"/>
    <cellStyle name="Normal 3 5 6 2 2" xfId="17175" xr:uid="{00000000-0005-0000-0000-000032770000}"/>
    <cellStyle name="Normal 3 5 6 2 2 2" xfId="34635" xr:uid="{00000000-0005-0000-0000-000033770000}"/>
    <cellStyle name="Normal 3 5 6 2 3" xfId="17176" xr:uid="{00000000-0005-0000-0000-000034770000}"/>
    <cellStyle name="Normal 3 5 6 2 3 2" xfId="34636" xr:uid="{00000000-0005-0000-0000-000035770000}"/>
    <cellStyle name="Normal 3 5 6 2 4" xfId="17177" xr:uid="{00000000-0005-0000-0000-000036770000}"/>
    <cellStyle name="Normal 3 5 6 2 4 2" xfId="34637" xr:uid="{00000000-0005-0000-0000-000037770000}"/>
    <cellStyle name="Normal 3 5 6 2 5" xfId="17178" xr:uid="{00000000-0005-0000-0000-000038770000}"/>
    <cellStyle name="Normal 3 5 6 2 5 2" xfId="34638" xr:uid="{00000000-0005-0000-0000-000039770000}"/>
    <cellStyle name="Normal 3 5 6 2 6" xfId="17179" xr:uid="{00000000-0005-0000-0000-00003A770000}"/>
    <cellStyle name="Normal 3 5 6 2 6 2" xfId="34639" xr:uid="{00000000-0005-0000-0000-00003B770000}"/>
    <cellStyle name="Normal 3 5 6 2 7" xfId="17180" xr:uid="{00000000-0005-0000-0000-00003C770000}"/>
    <cellStyle name="Normal 3 5 6 2 7 2" xfId="34640" xr:uid="{00000000-0005-0000-0000-00003D770000}"/>
    <cellStyle name="Normal 3 5 6 2 8" xfId="17181" xr:uid="{00000000-0005-0000-0000-00003E770000}"/>
    <cellStyle name="Normal 3 5 6 2 8 2" xfId="34641" xr:uid="{00000000-0005-0000-0000-00003F770000}"/>
    <cellStyle name="Normal 3 5 6 2 9" xfId="17182" xr:uid="{00000000-0005-0000-0000-000040770000}"/>
    <cellStyle name="Normal 3 5 6 2 9 2" xfId="34642" xr:uid="{00000000-0005-0000-0000-000041770000}"/>
    <cellStyle name="Normal 3 5 6 3" xfId="17183" xr:uid="{00000000-0005-0000-0000-000042770000}"/>
    <cellStyle name="Normal 3 5 6 3 2" xfId="34643" xr:uid="{00000000-0005-0000-0000-000043770000}"/>
    <cellStyle name="Normal 3 5 6 4" xfId="17184" xr:uid="{00000000-0005-0000-0000-000044770000}"/>
    <cellStyle name="Normal 3 5 6 4 2" xfId="34644" xr:uid="{00000000-0005-0000-0000-000045770000}"/>
    <cellStyle name="Normal 3 5 6 5" xfId="17185" xr:uid="{00000000-0005-0000-0000-000046770000}"/>
    <cellStyle name="Normal 3 5 6 5 2" xfId="34645" xr:uid="{00000000-0005-0000-0000-000047770000}"/>
    <cellStyle name="Normal 3 5 6 6" xfId="17186" xr:uid="{00000000-0005-0000-0000-000048770000}"/>
    <cellStyle name="Normal 3 5 6 6 2" xfId="34646" xr:uid="{00000000-0005-0000-0000-000049770000}"/>
    <cellStyle name="Normal 3 5 6 7" xfId="17187" xr:uid="{00000000-0005-0000-0000-00004A770000}"/>
    <cellStyle name="Normal 3 5 6 7 2" xfId="34647" xr:uid="{00000000-0005-0000-0000-00004B770000}"/>
    <cellStyle name="Normal 3 5 6 8" xfId="17188" xr:uid="{00000000-0005-0000-0000-00004C770000}"/>
    <cellStyle name="Normal 3 5 6 8 2" xfId="34648" xr:uid="{00000000-0005-0000-0000-00004D770000}"/>
    <cellStyle name="Normal 3 5 6 9" xfId="17189" xr:uid="{00000000-0005-0000-0000-00004E770000}"/>
    <cellStyle name="Normal 3 5 6 9 2" xfId="34649" xr:uid="{00000000-0005-0000-0000-00004F770000}"/>
    <cellStyle name="Normal 3 5 7" xfId="17190" xr:uid="{00000000-0005-0000-0000-000050770000}"/>
    <cellStyle name="Normal 3 5 7 10" xfId="17191" xr:uid="{00000000-0005-0000-0000-000051770000}"/>
    <cellStyle name="Normal 3 5 7 10 2" xfId="34651" xr:uid="{00000000-0005-0000-0000-000052770000}"/>
    <cellStyle name="Normal 3 5 7 11" xfId="17192" xr:uid="{00000000-0005-0000-0000-000053770000}"/>
    <cellStyle name="Normal 3 5 7 11 2" xfId="34652" xr:uid="{00000000-0005-0000-0000-000054770000}"/>
    <cellStyle name="Normal 3 5 7 12" xfId="17193" xr:uid="{00000000-0005-0000-0000-000055770000}"/>
    <cellStyle name="Normal 3 5 7 12 2" xfId="34653" xr:uid="{00000000-0005-0000-0000-000056770000}"/>
    <cellStyle name="Normal 3 5 7 13" xfId="17194" xr:uid="{00000000-0005-0000-0000-000057770000}"/>
    <cellStyle name="Normal 3 5 7 13 2" xfId="34654" xr:uid="{00000000-0005-0000-0000-000058770000}"/>
    <cellStyle name="Normal 3 5 7 14" xfId="17195" xr:uid="{00000000-0005-0000-0000-000059770000}"/>
    <cellStyle name="Normal 3 5 7 14 2" xfId="34655" xr:uid="{00000000-0005-0000-0000-00005A770000}"/>
    <cellStyle name="Normal 3 5 7 15" xfId="17196" xr:uid="{00000000-0005-0000-0000-00005B770000}"/>
    <cellStyle name="Normal 3 5 7 15 2" xfId="34656" xr:uid="{00000000-0005-0000-0000-00005C770000}"/>
    <cellStyle name="Normal 3 5 7 16" xfId="34650" xr:uid="{00000000-0005-0000-0000-00005D770000}"/>
    <cellStyle name="Normal 3 5 7 2" xfId="17197" xr:uid="{00000000-0005-0000-0000-00005E770000}"/>
    <cellStyle name="Normal 3 5 7 2 10" xfId="17198" xr:uid="{00000000-0005-0000-0000-00005F770000}"/>
    <cellStyle name="Normal 3 5 7 2 10 2" xfId="34658" xr:uid="{00000000-0005-0000-0000-000060770000}"/>
    <cellStyle name="Normal 3 5 7 2 11" xfId="17199" xr:uid="{00000000-0005-0000-0000-000061770000}"/>
    <cellStyle name="Normal 3 5 7 2 11 2" xfId="34659" xr:uid="{00000000-0005-0000-0000-000062770000}"/>
    <cellStyle name="Normal 3 5 7 2 12" xfId="17200" xr:uid="{00000000-0005-0000-0000-000063770000}"/>
    <cellStyle name="Normal 3 5 7 2 12 2" xfId="34660" xr:uid="{00000000-0005-0000-0000-000064770000}"/>
    <cellStyle name="Normal 3 5 7 2 13" xfId="17201" xr:uid="{00000000-0005-0000-0000-000065770000}"/>
    <cellStyle name="Normal 3 5 7 2 13 2" xfId="34661" xr:uid="{00000000-0005-0000-0000-000066770000}"/>
    <cellStyle name="Normal 3 5 7 2 14" xfId="17202" xr:uid="{00000000-0005-0000-0000-000067770000}"/>
    <cellStyle name="Normal 3 5 7 2 14 2" xfId="34662" xr:uid="{00000000-0005-0000-0000-000068770000}"/>
    <cellStyle name="Normal 3 5 7 2 15" xfId="34657" xr:uid="{00000000-0005-0000-0000-000069770000}"/>
    <cellStyle name="Normal 3 5 7 2 2" xfId="17203" xr:uid="{00000000-0005-0000-0000-00006A770000}"/>
    <cellStyle name="Normal 3 5 7 2 2 2" xfId="34663" xr:uid="{00000000-0005-0000-0000-00006B770000}"/>
    <cellStyle name="Normal 3 5 7 2 3" xfId="17204" xr:uid="{00000000-0005-0000-0000-00006C770000}"/>
    <cellStyle name="Normal 3 5 7 2 3 2" xfId="34664" xr:uid="{00000000-0005-0000-0000-00006D770000}"/>
    <cellStyle name="Normal 3 5 7 2 4" xfId="17205" xr:uid="{00000000-0005-0000-0000-00006E770000}"/>
    <cellStyle name="Normal 3 5 7 2 4 2" xfId="34665" xr:uid="{00000000-0005-0000-0000-00006F770000}"/>
    <cellStyle name="Normal 3 5 7 2 5" xfId="17206" xr:uid="{00000000-0005-0000-0000-000070770000}"/>
    <cellStyle name="Normal 3 5 7 2 5 2" xfId="34666" xr:uid="{00000000-0005-0000-0000-000071770000}"/>
    <cellStyle name="Normal 3 5 7 2 6" xfId="17207" xr:uid="{00000000-0005-0000-0000-000072770000}"/>
    <cellStyle name="Normal 3 5 7 2 6 2" xfId="34667" xr:uid="{00000000-0005-0000-0000-000073770000}"/>
    <cellStyle name="Normal 3 5 7 2 7" xfId="17208" xr:uid="{00000000-0005-0000-0000-000074770000}"/>
    <cellStyle name="Normal 3 5 7 2 7 2" xfId="34668" xr:uid="{00000000-0005-0000-0000-000075770000}"/>
    <cellStyle name="Normal 3 5 7 2 8" xfId="17209" xr:uid="{00000000-0005-0000-0000-000076770000}"/>
    <cellStyle name="Normal 3 5 7 2 8 2" xfId="34669" xr:uid="{00000000-0005-0000-0000-000077770000}"/>
    <cellStyle name="Normal 3 5 7 2 9" xfId="17210" xr:uid="{00000000-0005-0000-0000-000078770000}"/>
    <cellStyle name="Normal 3 5 7 2 9 2" xfId="34670" xr:uid="{00000000-0005-0000-0000-000079770000}"/>
    <cellStyle name="Normal 3 5 7 3" xfId="17211" xr:uid="{00000000-0005-0000-0000-00007A770000}"/>
    <cellStyle name="Normal 3 5 7 3 2" xfId="34671" xr:uid="{00000000-0005-0000-0000-00007B770000}"/>
    <cellStyle name="Normal 3 5 7 4" xfId="17212" xr:uid="{00000000-0005-0000-0000-00007C770000}"/>
    <cellStyle name="Normal 3 5 7 4 2" xfId="34672" xr:uid="{00000000-0005-0000-0000-00007D770000}"/>
    <cellStyle name="Normal 3 5 7 5" xfId="17213" xr:uid="{00000000-0005-0000-0000-00007E770000}"/>
    <cellStyle name="Normal 3 5 7 5 2" xfId="34673" xr:uid="{00000000-0005-0000-0000-00007F770000}"/>
    <cellStyle name="Normal 3 5 7 6" xfId="17214" xr:uid="{00000000-0005-0000-0000-000080770000}"/>
    <cellStyle name="Normal 3 5 7 6 2" xfId="34674" xr:uid="{00000000-0005-0000-0000-000081770000}"/>
    <cellStyle name="Normal 3 5 7 7" xfId="17215" xr:uid="{00000000-0005-0000-0000-000082770000}"/>
    <cellStyle name="Normal 3 5 7 7 2" xfId="34675" xr:uid="{00000000-0005-0000-0000-000083770000}"/>
    <cellStyle name="Normal 3 5 7 8" xfId="17216" xr:uid="{00000000-0005-0000-0000-000084770000}"/>
    <cellStyle name="Normal 3 5 7 8 2" xfId="34676" xr:uid="{00000000-0005-0000-0000-000085770000}"/>
    <cellStyle name="Normal 3 5 7 9" xfId="17217" xr:uid="{00000000-0005-0000-0000-000086770000}"/>
    <cellStyle name="Normal 3 5 7 9 2" xfId="34677" xr:uid="{00000000-0005-0000-0000-000087770000}"/>
    <cellStyle name="Normal 3 5 8" xfId="17218" xr:uid="{00000000-0005-0000-0000-000088770000}"/>
    <cellStyle name="Normal 3 5 8 10" xfId="17219" xr:uid="{00000000-0005-0000-0000-000089770000}"/>
    <cellStyle name="Normal 3 5 8 10 2" xfId="34679" xr:uid="{00000000-0005-0000-0000-00008A770000}"/>
    <cellStyle name="Normal 3 5 8 11" xfId="17220" xr:uid="{00000000-0005-0000-0000-00008B770000}"/>
    <cellStyle name="Normal 3 5 8 11 2" xfId="34680" xr:uid="{00000000-0005-0000-0000-00008C770000}"/>
    <cellStyle name="Normal 3 5 8 12" xfId="17221" xr:uid="{00000000-0005-0000-0000-00008D770000}"/>
    <cellStyle name="Normal 3 5 8 12 2" xfId="34681" xr:uid="{00000000-0005-0000-0000-00008E770000}"/>
    <cellStyle name="Normal 3 5 8 13" xfId="17222" xr:uid="{00000000-0005-0000-0000-00008F770000}"/>
    <cellStyle name="Normal 3 5 8 13 2" xfId="34682" xr:uid="{00000000-0005-0000-0000-000090770000}"/>
    <cellStyle name="Normal 3 5 8 14" xfId="17223" xr:uid="{00000000-0005-0000-0000-000091770000}"/>
    <cellStyle name="Normal 3 5 8 14 2" xfId="34683" xr:uid="{00000000-0005-0000-0000-000092770000}"/>
    <cellStyle name="Normal 3 5 8 15" xfId="17224" xr:uid="{00000000-0005-0000-0000-000093770000}"/>
    <cellStyle name="Normal 3 5 8 15 2" xfId="34684" xr:uid="{00000000-0005-0000-0000-000094770000}"/>
    <cellStyle name="Normal 3 5 8 16" xfId="34678" xr:uid="{00000000-0005-0000-0000-000095770000}"/>
    <cellStyle name="Normal 3 5 8 2" xfId="17225" xr:uid="{00000000-0005-0000-0000-000096770000}"/>
    <cellStyle name="Normal 3 5 8 2 10" xfId="17226" xr:uid="{00000000-0005-0000-0000-000097770000}"/>
    <cellStyle name="Normal 3 5 8 2 10 2" xfId="34686" xr:uid="{00000000-0005-0000-0000-000098770000}"/>
    <cellStyle name="Normal 3 5 8 2 11" xfId="17227" xr:uid="{00000000-0005-0000-0000-000099770000}"/>
    <cellStyle name="Normal 3 5 8 2 11 2" xfId="34687" xr:uid="{00000000-0005-0000-0000-00009A770000}"/>
    <cellStyle name="Normal 3 5 8 2 12" xfId="17228" xr:uid="{00000000-0005-0000-0000-00009B770000}"/>
    <cellStyle name="Normal 3 5 8 2 12 2" xfId="34688" xr:uid="{00000000-0005-0000-0000-00009C770000}"/>
    <cellStyle name="Normal 3 5 8 2 13" xfId="17229" xr:uid="{00000000-0005-0000-0000-00009D770000}"/>
    <cellStyle name="Normal 3 5 8 2 13 2" xfId="34689" xr:uid="{00000000-0005-0000-0000-00009E770000}"/>
    <cellStyle name="Normal 3 5 8 2 14" xfId="17230" xr:uid="{00000000-0005-0000-0000-00009F770000}"/>
    <cellStyle name="Normal 3 5 8 2 14 2" xfId="34690" xr:uid="{00000000-0005-0000-0000-0000A0770000}"/>
    <cellStyle name="Normal 3 5 8 2 15" xfId="34685" xr:uid="{00000000-0005-0000-0000-0000A1770000}"/>
    <cellStyle name="Normal 3 5 8 2 2" xfId="17231" xr:uid="{00000000-0005-0000-0000-0000A2770000}"/>
    <cellStyle name="Normal 3 5 8 2 2 2" xfId="34691" xr:uid="{00000000-0005-0000-0000-0000A3770000}"/>
    <cellStyle name="Normal 3 5 8 2 3" xfId="17232" xr:uid="{00000000-0005-0000-0000-0000A4770000}"/>
    <cellStyle name="Normal 3 5 8 2 3 2" xfId="34692" xr:uid="{00000000-0005-0000-0000-0000A5770000}"/>
    <cellStyle name="Normal 3 5 8 2 4" xfId="17233" xr:uid="{00000000-0005-0000-0000-0000A6770000}"/>
    <cellStyle name="Normal 3 5 8 2 4 2" xfId="34693" xr:uid="{00000000-0005-0000-0000-0000A7770000}"/>
    <cellStyle name="Normal 3 5 8 2 5" xfId="17234" xr:uid="{00000000-0005-0000-0000-0000A8770000}"/>
    <cellStyle name="Normal 3 5 8 2 5 2" xfId="34694" xr:uid="{00000000-0005-0000-0000-0000A9770000}"/>
    <cellStyle name="Normal 3 5 8 2 6" xfId="17235" xr:uid="{00000000-0005-0000-0000-0000AA770000}"/>
    <cellStyle name="Normal 3 5 8 2 6 2" xfId="34695" xr:uid="{00000000-0005-0000-0000-0000AB770000}"/>
    <cellStyle name="Normal 3 5 8 2 7" xfId="17236" xr:uid="{00000000-0005-0000-0000-0000AC770000}"/>
    <cellStyle name="Normal 3 5 8 2 7 2" xfId="34696" xr:uid="{00000000-0005-0000-0000-0000AD770000}"/>
    <cellStyle name="Normal 3 5 8 2 8" xfId="17237" xr:uid="{00000000-0005-0000-0000-0000AE770000}"/>
    <cellStyle name="Normal 3 5 8 2 8 2" xfId="34697" xr:uid="{00000000-0005-0000-0000-0000AF770000}"/>
    <cellStyle name="Normal 3 5 8 2 9" xfId="17238" xr:uid="{00000000-0005-0000-0000-0000B0770000}"/>
    <cellStyle name="Normal 3 5 8 2 9 2" xfId="34698" xr:uid="{00000000-0005-0000-0000-0000B1770000}"/>
    <cellStyle name="Normal 3 5 8 3" xfId="17239" xr:uid="{00000000-0005-0000-0000-0000B2770000}"/>
    <cellStyle name="Normal 3 5 8 3 2" xfId="34699" xr:uid="{00000000-0005-0000-0000-0000B3770000}"/>
    <cellStyle name="Normal 3 5 8 4" xfId="17240" xr:uid="{00000000-0005-0000-0000-0000B4770000}"/>
    <cellStyle name="Normal 3 5 8 4 2" xfId="34700" xr:uid="{00000000-0005-0000-0000-0000B5770000}"/>
    <cellStyle name="Normal 3 5 8 5" xfId="17241" xr:uid="{00000000-0005-0000-0000-0000B6770000}"/>
    <cellStyle name="Normal 3 5 8 5 2" xfId="34701" xr:uid="{00000000-0005-0000-0000-0000B7770000}"/>
    <cellStyle name="Normal 3 5 8 6" xfId="17242" xr:uid="{00000000-0005-0000-0000-0000B8770000}"/>
    <cellStyle name="Normal 3 5 8 6 2" xfId="34702" xr:uid="{00000000-0005-0000-0000-0000B9770000}"/>
    <cellStyle name="Normal 3 5 8 7" xfId="17243" xr:uid="{00000000-0005-0000-0000-0000BA770000}"/>
    <cellStyle name="Normal 3 5 8 7 2" xfId="34703" xr:uid="{00000000-0005-0000-0000-0000BB770000}"/>
    <cellStyle name="Normal 3 5 8 8" xfId="17244" xr:uid="{00000000-0005-0000-0000-0000BC770000}"/>
    <cellStyle name="Normal 3 5 8 8 2" xfId="34704" xr:uid="{00000000-0005-0000-0000-0000BD770000}"/>
    <cellStyle name="Normal 3 5 8 9" xfId="17245" xr:uid="{00000000-0005-0000-0000-0000BE770000}"/>
    <cellStyle name="Normal 3 5 8 9 2" xfId="34705" xr:uid="{00000000-0005-0000-0000-0000BF770000}"/>
    <cellStyle name="Normal 3 5 9" xfId="17246" xr:uid="{00000000-0005-0000-0000-0000C0770000}"/>
    <cellStyle name="Normal 3 5 9 10" xfId="17247" xr:uid="{00000000-0005-0000-0000-0000C1770000}"/>
    <cellStyle name="Normal 3 5 9 10 2" xfId="34707" xr:uid="{00000000-0005-0000-0000-0000C2770000}"/>
    <cellStyle name="Normal 3 5 9 11" xfId="17248" xr:uid="{00000000-0005-0000-0000-0000C3770000}"/>
    <cellStyle name="Normal 3 5 9 11 2" xfId="34708" xr:uid="{00000000-0005-0000-0000-0000C4770000}"/>
    <cellStyle name="Normal 3 5 9 12" xfId="17249" xr:uid="{00000000-0005-0000-0000-0000C5770000}"/>
    <cellStyle name="Normal 3 5 9 12 2" xfId="34709" xr:uid="{00000000-0005-0000-0000-0000C6770000}"/>
    <cellStyle name="Normal 3 5 9 13" xfId="17250" xr:uid="{00000000-0005-0000-0000-0000C7770000}"/>
    <cellStyle name="Normal 3 5 9 13 2" xfId="34710" xr:uid="{00000000-0005-0000-0000-0000C8770000}"/>
    <cellStyle name="Normal 3 5 9 14" xfId="17251" xr:uid="{00000000-0005-0000-0000-0000C9770000}"/>
    <cellStyle name="Normal 3 5 9 14 2" xfId="34711" xr:uid="{00000000-0005-0000-0000-0000CA770000}"/>
    <cellStyle name="Normal 3 5 9 15" xfId="34706" xr:uid="{00000000-0005-0000-0000-0000CB770000}"/>
    <cellStyle name="Normal 3 5 9 2" xfId="17252" xr:uid="{00000000-0005-0000-0000-0000CC770000}"/>
    <cellStyle name="Normal 3 5 9 2 2" xfId="34712" xr:uid="{00000000-0005-0000-0000-0000CD770000}"/>
    <cellStyle name="Normal 3 5 9 3" xfId="17253" xr:uid="{00000000-0005-0000-0000-0000CE770000}"/>
    <cellStyle name="Normal 3 5 9 3 2" xfId="34713" xr:uid="{00000000-0005-0000-0000-0000CF770000}"/>
    <cellStyle name="Normal 3 5 9 4" xfId="17254" xr:uid="{00000000-0005-0000-0000-0000D0770000}"/>
    <cellStyle name="Normal 3 5 9 4 2" xfId="34714" xr:uid="{00000000-0005-0000-0000-0000D1770000}"/>
    <cellStyle name="Normal 3 5 9 5" xfId="17255" xr:uid="{00000000-0005-0000-0000-0000D2770000}"/>
    <cellStyle name="Normal 3 5 9 5 2" xfId="34715" xr:uid="{00000000-0005-0000-0000-0000D3770000}"/>
    <cellStyle name="Normal 3 5 9 6" xfId="17256" xr:uid="{00000000-0005-0000-0000-0000D4770000}"/>
    <cellStyle name="Normal 3 5 9 6 2" xfId="34716" xr:uid="{00000000-0005-0000-0000-0000D5770000}"/>
    <cellStyle name="Normal 3 5 9 7" xfId="17257" xr:uid="{00000000-0005-0000-0000-0000D6770000}"/>
    <cellStyle name="Normal 3 5 9 7 2" xfId="34717" xr:uid="{00000000-0005-0000-0000-0000D7770000}"/>
    <cellStyle name="Normal 3 5 9 8" xfId="17258" xr:uid="{00000000-0005-0000-0000-0000D8770000}"/>
    <cellStyle name="Normal 3 5 9 8 2" xfId="34718" xr:uid="{00000000-0005-0000-0000-0000D9770000}"/>
    <cellStyle name="Normal 3 5 9 9" xfId="17259" xr:uid="{00000000-0005-0000-0000-0000DA770000}"/>
    <cellStyle name="Normal 3 5 9 9 2" xfId="34719" xr:uid="{00000000-0005-0000-0000-0000DB770000}"/>
    <cellStyle name="Normal 3 50" xfId="17260" xr:uid="{00000000-0005-0000-0000-0000DC770000}"/>
    <cellStyle name="Normal 3 50 2" xfId="34720" xr:uid="{00000000-0005-0000-0000-0000DD770000}"/>
    <cellStyle name="Normal 3 51" xfId="17261" xr:uid="{00000000-0005-0000-0000-0000DE770000}"/>
    <cellStyle name="Normal 3 51 2" xfId="34721" xr:uid="{00000000-0005-0000-0000-0000DF770000}"/>
    <cellStyle name="Normal 3 52" xfId="17262" xr:uid="{00000000-0005-0000-0000-0000E0770000}"/>
    <cellStyle name="Normal 3 52 2" xfId="34722" xr:uid="{00000000-0005-0000-0000-0000E1770000}"/>
    <cellStyle name="Normal 3 53" xfId="17263" xr:uid="{00000000-0005-0000-0000-0000E2770000}"/>
    <cellStyle name="Normal 3 53 2" xfId="34723" xr:uid="{00000000-0005-0000-0000-0000E3770000}"/>
    <cellStyle name="Normal 3 54" xfId="17264" xr:uid="{00000000-0005-0000-0000-0000E4770000}"/>
    <cellStyle name="Normal 3 54 2" xfId="37603" xr:uid="{00000000-0005-0000-0000-0000E5770000}"/>
    <cellStyle name="Normal 3 55" xfId="37666" xr:uid="{00000000-0005-0000-0000-0000E6770000}"/>
    <cellStyle name="Normal 3 56" xfId="21156" xr:uid="{00000000-0005-0000-0000-0000E7770000}"/>
    <cellStyle name="Normal 3 6" xfId="17265" xr:uid="{00000000-0005-0000-0000-0000E8770000}"/>
    <cellStyle name="Normal 3 6 10" xfId="17266" xr:uid="{00000000-0005-0000-0000-0000E9770000}"/>
    <cellStyle name="Normal 3 6 11" xfId="17267" xr:uid="{00000000-0005-0000-0000-0000EA770000}"/>
    <cellStyle name="Normal 3 6 11 10" xfId="17268" xr:uid="{00000000-0005-0000-0000-0000EB770000}"/>
    <cellStyle name="Normal 3 6 11 10 2" xfId="34725" xr:uid="{00000000-0005-0000-0000-0000EC770000}"/>
    <cellStyle name="Normal 3 6 11 11" xfId="17269" xr:uid="{00000000-0005-0000-0000-0000ED770000}"/>
    <cellStyle name="Normal 3 6 11 11 2" xfId="34726" xr:uid="{00000000-0005-0000-0000-0000EE770000}"/>
    <cellStyle name="Normal 3 6 11 12" xfId="17270" xr:uid="{00000000-0005-0000-0000-0000EF770000}"/>
    <cellStyle name="Normal 3 6 11 12 2" xfId="34727" xr:uid="{00000000-0005-0000-0000-0000F0770000}"/>
    <cellStyle name="Normal 3 6 11 13" xfId="17271" xr:uid="{00000000-0005-0000-0000-0000F1770000}"/>
    <cellStyle name="Normal 3 6 11 13 2" xfId="34728" xr:uid="{00000000-0005-0000-0000-0000F2770000}"/>
    <cellStyle name="Normal 3 6 11 14" xfId="17272" xr:uid="{00000000-0005-0000-0000-0000F3770000}"/>
    <cellStyle name="Normal 3 6 11 14 2" xfId="34729" xr:uid="{00000000-0005-0000-0000-0000F4770000}"/>
    <cellStyle name="Normal 3 6 11 15" xfId="17273" xr:uid="{00000000-0005-0000-0000-0000F5770000}"/>
    <cellStyle name="Normal 3 6 11 15 2" xfId="34730" xr:uid="{00000000-0005-0000-0000-0000F6770000}"/>
    <cellStyle name="Normal 3 6 11 16" xfId="17274" xr:uid="{00000000-0005-0000-0000-0000F7770000}"/>
    <cellStyle name="Normal 3 6 11 16 2" xfId="34731" xr:uid="{00000000-0005-0000-0000-0000F8770000}"/>
    <cellStyle name="Normal 3 6 11 17" xfId="17275" xr:uid="{00000000-0005-0000-0000-0000F9770000}"/>
    <cellStyle name="Normal 3 6 11 17 2" xfId="34732" xr:uid="{00000000-0005-0000-0000-0000FA770000}"/>
    <cellStyle name="Normal 3 6 11 18" xfId="34724" xr:uid="{00000000-0005-0000-0000-0000FB770000}"/>
    <cellStyle name="Normal 3 6 11 2" xfId="17276" xr:uid="{00000000-0005-0000-0000-0000FC770000}"/>
    <cellStyle name="Normal 3 6 11 3" xfId="17277" xr:uid="{00000000-0005-0000-0000-0000FD770000}"/>
    <cellStyle name="Normal 3 6 11 4" xfId="17278" xr:uid="{00000000-0005-0000-0000-0000FE770000}"/>
    <cellStyle name="Normal 3 6 11 5" xfId="17279" xr:uid="{00000000-0005-0000-0000-0000FF770000}"/>
    <cellStyle name="Normal 3 6 11 5 2" xfId="34733" xr:uid="{00000000-0005-0000-0000-000000780000}"/>
    <cellStyle name="Normal 3 6 11 6" xfId="17280" xr:uid="{00000000-0005-0000-0000-000001780000}"/>
    <cellStyle name="Normal 3 6 11 6 2" xfId="34734" xr:uid="{00000000-0005-0000-0000-000002780000}"/>
    <cellStyle name="Normal 3 6 11 7" xfId="17281" xr:uid="{00000000-0005-0000-0000-000003780000}"/>
    <cellStyle name="Normal 3 6 11 7 2" xfId="34735" xr:uid="{00000000-0005-0000-0000-000004780000}"/>
    <cellStyle name="Normal 3 6 11 8" xfId="17282" xr:uid="{00000000-0005-0000-0000-000005780000}"/>
    <cellStyle name="Normal 3 6 11 8 2" xfId="34736" xr:uid="{00000000-0005-0000-0000-000006780000}"/>
    <cellStyle name="Normal 3 6 11 9" xfId="17283" xr:uid="{00000000-0005-0000-0000-000007780000}"/>
    <cellStyle name="Normal 3 6 11 9 2" xfId="34737" xr:uid="{00000000-0005-0000-0000-000008780000}"/>
    <cellStyle name="Normal 3 6 12" xfId="17284" xr:uid="{00000000-0005-0000-0000-000009780000}"/>
    <cellStyle name="Normal 3 6 13" xfId="17285" xr:uid="{00000000-0005-0000-0000-00000A780000}"/>
    <cellStyle name="Normal 3 6 14" xfId="17286" xr:uid="{00000000-0005-0000-0000-00000B780000}"/>
    <cellStyle name="Normal 3 6 14 10" xfId="17287" xr:uid="{00000000-0005-0000-0000-00000C780000}"/>
    <cellStyle name="Normal 3 6 14 10 2" xfId="34739" xr:uid="{00000000-0005-0000-0000-00000D780000}"/>
    <cellStyle name="Normal 3 6 14 11" xfId="17288" xr:uid="{00000000-0005-0000-0000-00000E780000}"/>
    <cellStyle name="Normal 3 6 14 11 2" xfId="34740" xr:uid="{00000000-0005-0000-0000-00000F780000}"/>
    <cellStyle name="Normal 3 6 14 12" xfId="17289" xr:uid="{00000000-0005-0000-0000-000010780000}"/>
    <cellStyle name="Normal 3 6 14 12 2" xfId="34741" xr:uid="{00000000-0005-0000-0000-000011780000}"/>
    <cellStyle name="Normal 3 6 14 13" xfId="17290" xr:uid="{00000000-0005-0000-0000-000012780000}"/>
    <cellStyle name="Normal 3 6 14 13 2" xfId="34742" xr:uid="{00000000-0005-0000-0000-000013780000}"/>
    <cellStyle name="Normal 3 6 14 14" xfId="17291" xr:uid="{00000000-0005-0000-0000-000014780000}"/>
    <cellStyle name="Normal 3 6 14 14 2" xfId="34743" xr:uid="{00000000-0005-0000-0000-000015780000}"/>
    <cellStyle name="Normal 3 6 14 15" xfId="17292" xr:uid="{00000000-0005-0000-0000-000016780000}"/>
    <cellStyle name="Normal 3 6 14 15 2" xfId="34744" xr:uid="{00000000-0005-0000-0000-000017780000}"/>
    <cellStyle name="Normal 3 6 14 16" xfId="34738" xr:uid="{00000000-0005-0000-0000-000018780000}"/>
    <cellStyle name="Normal 3 6 14 2" xfId="17293" xr:uid="{00000000-0005-0000-0000-000019780000}"/>
    <cellStyle name="Normal 3 6 14 2 10" xfId="17294" xr:uid="{00000000-0005-0000-0000-00001A780000}"/>
    <cellStyle name="Normal 3 6 14 2 10 2" xfId="34746" xr:uid="{00000000-0005-0000-0000-00001B780000}"/>
    <cellStyle name="Normal 3 6 14 2 11" xfId="17295" xr:uid="{00000000-0005-0000-0000-00001C780000}"/>
    <cellStyle name="Normal 3 6 14 2 11 2" xfId="34747" xr:uid="{00000000-0005-0000-0000-00001D780000}"/>
    <cellStyle name="Normal 3 6 14 2 12" xfId="17296" xr:uid="{00000000-0005-0000-0000-00001E780000}"/>
    <cellStyle name="Normal 3 6 14 2 12 2" xfId="34748" xr:uid="{00000000-0005-0000-0000-00001F780000}"/>
    <cellStyle name="Normal 3 6 14 2 13" xfId="17297" xr:uid="{00000000-0005-0000-0000-000020780000}"/>
    <cellStyle name="Normal 3 6 14 2 13 2" xfId="34749" xr:uid="{00000000-0005-0000-0000-000021780000}"/>
    <cellStyle name="Normal 3 6 14 2 14" xfId="17298" xr:uid="{00000000-0005-0000-0000-000022780000}"/>
    <cellStyle name="Normal 3 6 14 2 14 2" xfId="34750" xr:uid="{00000000-0005-0000-0000-000023780000}"/>
    <cellStyle name="Normal 3 6 14 2 15" xfId="34745" xr:uid="{00000000-0005-0000-0000-000024780000}"/>
    <cellStyle name="Normal 3 6 14 2 2" xfId="17299" xr:uid="{00000000-0005-0000-0000-000025780000}"/>
    <cellStyle name="Normal 3 6 14 2 2 2" xfId="34751" xr:uid="{00000000-0005-0000-0000-000026780000}"/>
    <cellStyle name="Normal 3 6 14 2 3" xfId="17300" xr:uid="{00000000-0005-0000-0000-000027780000}"/>
    <cellStyle name="Normal 3 6 14 2 3 2" xfId="34752" xr:uid="{00000000-0005-0000-0000-000028780000}"/>
    <cellStyle name="Normal 3 6 14 2 4" xfId="17301" xr:uid="{00000000-0005-0000-0000-000029780000}"/>
    <cellStyle name="Normal 3 6 14 2 4 2" xfId="34753" xr:uid="{00000000-0005-0000-0000-00002A780000}"/>
    <cellStyle name="Normal 3 6 14 2 5" xfId="17302" xr:uid="{00000000-0005-0000-0000-00002B780000}"/>
    <cellStyle name="Normal 3 6 14 2 5 2" xfId="34754" xr:uid="{00000000-0005-0000-0000-00002C780000}"/>
    <cellStyle name="Normal 3 6 14 2 6" xfId="17303" xr:uid="{00000000-0005-0000-0000-00002D780000}"/>
    <cellStyle name="Normal 3 6 14 2 6 2" xfId="34755" xr:uid="{00000000-0005-0000-0000-00002E780000}"/>
    <cellStyle name="Normal 3 6 14 2 7" xfId="17304" xr:uid="{00000000-0005-0000-0000-00002F780000}"/>
    <cellStyle name="Normal 3 6 14 2 7 2" xfId="34756" xr:uid="{00000000-0005-0000-0000-000030780000}"/>
    <cellStyle name="Normal 3 6 14 2 8" xfId="17305" xr:uid="{00000000-0005-0000-0000-000031780000}"/>
    <cellStyle name="Normal 3 6 14 2 8 2" xfId="34757" xr:uid="{00000000-0005-0000-0000-000032780000}"/>
    <cellStyle name="Normal 3 6 14 2 9" xfId="17306" xr:uid="{00000000-0005-0000-0000-000033780000}"/>
    <cellStyle name="Normal 3 6 14 2 9 2" xfId="34758" xr:uid="{00000000-0005-0000-0000-000034780000}"/>
    <cellStyle name="Normal 3 6 14 3" xfId="17307" xr:uid="{00000000-0005-0000-0000-000035780000}"/>
    <cellStyle name="Normal 3 6 14 3 2" xfId="34759" xr:uid="{00000000-0005-0000-0000-000036780000}"/>
    <cellStyle name="Normal 3 6 14 4" xfId="17308" xr:uid="{00000000-0005-0000-0000-000037780000}"/>
    <cellStyle name="Normal 3 6 14 4 2" xfId="34760" xr:uid="{00000000-0005-0000-0000-000038780000}"/>
    <cellStyle name="Normal 3 6 14 5" xfId="17309" xr:uid="{00000000-0005-0000-0000-000039780000}"/>
    <cellStyle name="Normal 3 6 14 5 2" xfId="34761" xr:uid="{00000000-0005-0000-0000-00003A780000}"/>
    <cellStyle name="Normal 3 6 14 6" xfId="17310" xr:uid="{00000000-0005-0000-0000-00003B780000}"/>
    <cellStyle name="Normal 3 6 14 6 2" xfId="34762" xr:uid="{00000000-0005-0000-0000-00003C780000}"/>
    <cellStyle name="Normal 3 6 14 7" xfId="17311" xr:uid="{00000000-0005-0000-0000-00003D780000}"/>
    <cellStyle name="Normal 3 6 14 7 2" xfId="34763" xr:uid="{00000000-0005-0000-0000-00003E780000}"/>
    <cellStyle name="Normal 3 6 14 8" xfId="17312" xr:uid="{00000000-0005-0000-0000-00003F780000}"/>
    <cellStyle name="Normal 3 6 14 8 2" xfId="34764" xr:uid="{00000000-0005-0000-0000-000040780000}"/>
    <cellStyle name="Normal 3 6 14 9" xfId="17313" xr:uid="{00000000-0005-0000-0000-000041780000}"/>
    <cellStyle name="Normal 3 6 14 9 2" xfId="34765" xr:uid="{00000000-0005-0000-0000-000042780000}"/>
    <cellStyle name="Normal 3 6 15" xfId="17314" xr:uid="{00000000-0005-0000-0000-000043780000}"/>
    <cellStyle name="Normal 3 6 15 10" xfId="17315" xr:uid="{00000000-0005-0000-0000-000044780000}"/>
    <cellStyle name="Normal 3 6 15 10 2" xfId="34767" xr:uid="{00000000-0005-0000-0000-000045780000}"/>
    <cellStyle name="Normal 3 6 15 11" xfId="17316" xr:uid="{00000000-0005-0000-0000-000046780000}"/>
    <cellStyle name="Normal 3 6 15 11 2" xfId="34768" xr:uid="{00000000-0005-0000-0000-000047780000}"/>
    <cellStyle name="Normal 3 6 15 12" xfId="17317" xr:uid="{00000000-0005-0000-0000-000048780000}"/>
    <cellStyle name="Normal 3 6 15 12 2" xfId="34769" xr:uid="{00000000-0005-0000-0000-000049780000}"/>
    <cellStyle name="Normal 3 6 15 13" xfId="17318" xr:uid="{00000000-0005-0000-0000-00004A780000}"/>
    <cellStyle name="Normal 3 6 15 13 2" xfId="34770" xr:uid="{00000000-0005-0000-0000-00004B780000}"/>
    <cellStyle name="Normal 3 6 15 14" xfId="17319" xr:uid="{00000000-0005-0000-0000-00004C780000}"/>
    <cellStyle name="Normal 3 6 15 14 2" xfId="34771" xr:uid="{00000000-0005-0000-0000-00004D780000}"/>
    <cellStyle name="Normal 3 6 15 15" xfId="17320" xr:uid="{00000000-0005-0000-0000-00004E780000}"/>
    <cellStyle name="Normal 3 6 15 15 2" xfId="34772" xr:uid="{00000000-0005-0000-0000-00004F780000}"/>
    <cellStyle name="Normal 3 6 15 16" xfId="34766" xr:uid="{00000000-0005-0000-0000-000050780000}"/>
    <cellStyle name="Normal 3 6 15 2" xfId="17321" xr:uid="{00000000-0005-0000-0000-000051780000}"/>
    <cellStyle name="Normal 3 6 15 2 10" xfId="17322" xr:uid="{00000000-0005-0000-0000-000052780000}"/>
    <cellStyle name="Normal 3 6 15 2 10 2" xfId="34774" xr:uid="{00000000-0005-0000-0000-000053780000}"/>
    <cellStyle name="Normal 3 6 15 2 11" xfId="17323" xr:uid="{00000000-0005-0000-0000-000054780000}"/>
    <cellStyle name="Normal 3 6 15 2 11 2" xfId="34775" xr:uid="{00000000-0005-0000-0000-000055780000}"/>
    <cellStyle name="Normal 3 6 15 2 12" xfId="17324" xr:uid="{00000000-0005-0000-0000-000056780000}"/>
    <cellStyle name="Normal 3 6 15 2 12 2" xfId="34776" xr:uid="{00000000-0005-0000-0000-000057780000}"/>
    <cellStyle name="Normal 3 6 15 2 13" xfId="17325" xr:uid="{00000000-0005-0000-0000-000058780000}"/>
    <cellStyle name="Normal 3 6 15 2 13 2" xfId="34777" xr:uid="{00000000-0005-0000-0000-000059780000}"/>
    <cellStyle name="Normal 3 6 15 2 14" xfId="17326" xr:uid="{00000000-0005-0000-0000-00005A780000}"/>
    <cellStyle name="Normal 3 6 15 2 14 2" xfId="34778" xr:uid="{00000000-0005-0000-0000-00005B780000}"/>
    <cellStyle name="Normal 3 6 15 2 15" xfId="34773" xr:uid="{00000000-0005-0000-0000-00005C780000}"/>
    <cellStyle name="Normal 3 6 15 2 2" xfId="17327" xr:uid="{00000000-0005-0000-0000-00005D780000}"/>
    <cellStyle name="Normal 3 6 15 2 2 2" xfId="34779" xr:uid="{00000000-0005-0000-0000-00005E780000}"/>
    <cellStyle name="Normal 3 6 15 2 3" xfId="17328" xr:uid="{00000000-0005-0000-0000-00005F780000}"/>
    <cellStyle name="Normal 3 6 15 2 3 2" xfId="34780" xr:uid="{00000000-0005-0000-0000-000060780000}"/>
    <cellStyle name="Normal 3 6 15 2 4" xfId="17329" xr:uid="{00000000-0005-0000-0000-000061780000}"/>
    <cellStyle name="Normal 3 6 15 2 4 2" xfId="34781" xr:uid="{00000000-0005-0000-0000-000062780000}"/>
    <cellStyle name="Normal 3 6 15 2 5" xfId="17330" xr:uid="{00000000-0005-0000-0000-000063780000}"/>
    <cellStyle name="Normal 3 6 15 2 5 2" xfId="34782" xr:uid="{00000000-0005-0000-0000-000064780000}"/>
    <cellStyle name="Normal 3 6 15 2 6" xfId="17331" xr:uid="{00000000-0005-0000-0000-000065780000}"/>
    <cellStyle name="Normal 3 6 15 2 6 2" xfId="34783" xr:uid="{00000000-0005-0000-0000-000066780000}"/>
    <cellStyle name="Normal 3 6 15 2 7" xfId="17332" xr:uid="{00000000-0005-0000-0000-000067780000}"/>
    <cellStyle name="Normal 3 6 15 2 7 2" xfId="34784" xr:uid="{00000000-0005-0000-0000-000068780000}"/>
    <cellStyle name="Normal 3 6 15 2 8" xfId="17333" xr:uid="{00000000-0005-0000-0000-000069780000}"/>
    <cellStyle name="Normal 3 6 15 2 8 2" xfId="34785" xr:uid="{00000000-0005-0000-0000-00006A780000}"/>
    <cellStyle name="Normal 3 6 15 2 9" xfId="17334" xr:uid="{00000000-0005-0000-0000-00006B780000}"/>
    <cellStyle name="Normal 3 6 15 2 9 2" xfId="34786" xr:uid="{00000000-0005-0000-0000-00006C780000}"/>
    <cellStyle name="Normal 3 6 15 3" xfId="17335" xr:uid="{00000000-0005-0000-0000-00006D780000}"/>
    <cellStyle name="Normal 3 6 15 3 2" xfId="34787" xr:uid="{00000000-0005-0000-0000-00006E780000}"/>
    <cellStyle name="Normal 3 6 15 4" xfId="17336" xr:uid="{00000000-0005-0000-0000-00006F780000}"/>
    <cellStyle name="Normal 3 6 15 4 2" xfId="34788" xr:uid="{00000000-0005-0000-0000-000070780000}"/>
    <cellStyle name="Normal 3 6 15 5" xfId="17337" xr:uid="{00000000-0005-0000-0000-000071780000}"/>
    <cellStyle name="Normal 3 6 15 5 2" xfId="34789" xr:uid="{00000000-0005-0000-0000-000072780000}"/>
    <cellStyle name="Normal 3 6 15 6" xfId="17338" xr:uid="{00000000-0005-0000-0000-000073780000}"/>
    <cellStyle name="Normal 3 6 15 6 2" xfId="34790" xr:uid="{00000000-0005-0000-0000-000074780000}"/>
    <cellStyle name="Normal 3 6 15 7" xfId="17339" xr:uid="{00000000-0005-0000-0000-000075780000}"/>
    <cellStyle name="Normal 3 6 15 7 2" xfId="34791" xr:uid="{00000000-0005-0000-0000-000076780000}"/>
    <cellStyle name="Normal 3 6 15 8" xfId="17340" xr:uid="{00000000-0005-0000-0000-000077780000}"/>
    <cellStyle name="Normal 3 6 15 8 2" xfId="34792" xr:uid="{00000000-0005-0000-0000-000078780000}"/>
    <cellStyle name="Normal 3 6 15 9" xfId="17341" xr:uid="{00000000-0005-0000-0000-000079780000}"/>
    <cellStyle name="Normal 3 6 15 9 2" xfId="34793" xr:uid="{00000000-0005-0000-0000-00007A780000}"/>
    <cellStyle name="Normal 3 6 16" xfId="17342" xr:uid="{00000000-0005-0000-0000-00007B780000}"/>
    <cellStyle name="Normal 3 6 16 10" xfId="17343" xr:uid="{00000000-0005-0000-0000-00007C780000}"/>
    <cellStyle name="Normal 3 6 16 10 2" xfId="34795" xr:uid="{00000000-0005-0000-0000-00007D780000}"/>
    <cellStyle name="Normal 3 6 16 11" xfId="17344" xr:uid="{00000000-0005-0000-0000-00007E780000}"/>
    <cellStyle name="Normal 3 6 16 11 2" xfId="34796" xr:uid="{00000000-0005-0000-0000-00007F780000}"/>
    <cellStyle name="Normal 3 6 16 12" xfId="17345" xr:uid="{00000000-0005-0000-0000-000080780000}"/>
    <cellStyle name="Normal 3 6 16 12 2" xfId="34797" xr:uid="{00000000-0005-0000-0000-000081780000}"/>
    <cellStyle name="Normal 3 6 16 13" xfId="17346" xr:uid="{00000000-0005-0000-0000-000082780000}"/>
    <cellStyle name="Normal 3 6 16 13 2" xfId="34798" xr:uid="{00000000-0005-0000-0000-000083780000}"/>
    <cellStyle name="Normal 3 6 16 14" xfId="17347" xr:uid="{00000000-0005-0000-0000-000084780000}"/>
    <cellStyle name="Normal 3 6 16 14 2" xfId="34799" xr:uid="{00000000-0005-0000-0000-000085780000}"/>
    <cellStyle name="Normal 3 6 16 15" xfId="17348" xr:uid="{00000000-0005-0000-0000-000086780000}"/>
    <cellStyle name="Normal 3 6 16 15 2" xfId="34800" xr:uid="{00000000-0005-0000-0000-000087780000}"/>
    <cellStyle name="Normal 3 6 16 16" xfId="34794" xr:uid="{00000000-0005-0000-0000-000088780000}"/>
    <cellStyle name="Normal 3 6 16 2" xfId="17349" xr:uid="{00000000-0005-0000-0000-000089780000}"/>
    <cellStyle name="Normal 3 6 16 2 10" xfId="17350" xr:uid="{00000000-0005-0000-0000-00008A780000}"/>
    <cellStyle name="Normal 3 6 16 2 10 2" xfId="34802" xr:uid="{00000000-0005-0000-0000-00008B780000}"/>
    <cellStyle name="Normal 3 6 16 2 11" xfId="17351" xr:uid="{00000000-0005-0000-0000-00008C780000}"/>
    <cellStyle name="Normal 3 6 16 2 11 2" xfId="34803" xr:uid="{00000000-0005-0000-0000-00008D780000}"/>
    <cellStyle name="Normal 3 6 16 2 12" xfId="17352" xr:uid="{00000000-0005-0000-0000-00008E780000}"/>
    <cellStyle name="Normal 3 6 16 2 12 2" xfId="34804" xr:uid="{00000000-0005-0000-0000-00008F780000}"/>
    <cellStyle name="Normal 3 6 16 2 13" xfId="17353" xr:uid="{00000000-0005-0000-0000-000090780000}"/>
    <cellStyle name="Normal 3 6 16 2 13 2" xfId="34805" xr:uid="{00000000-0005-0000-0000-000091780000}"/>
    <cellStyle name="Normal 3 6 16 2 14" xfId="17354" xr:uid="{00000000-0005-0000-0000-000092780000}"/>
    <cellStyle name="Normal 3 6 16 2 14 2" xfId="34806" xr:uid="{00000000-0005-0000-0000-000093780000}"/>
    <cellStyle name="Normal 3 6 16 2 15" xfId="34801" xr:uid="{00000000-0005-0000-0000-000094780000}"/>
    <cellStyle name="Normal 3 6 16 2 2" xfId="17355" xr:uid="{00000000-0005-0000-0000-000095780000}"/>
    <cellStyle name="Normal 3 6 16 2 2 2" xfId="34807" xr:uid="{00000000-0005-0000-0000-000096780000}"/>
    <cellStyle name="Normal 3 6 16 2 3" xfId="17356" xr:uid="{00000000-0005-0000-0000-000097780000}"/>
    <cellStyle name="Normal 3 6 16 2 3 2" xfId="34808" xr:uid="{00000000-0005-0000-0000-000098780000}"/>
    <cellStyle name="Normal 3 6 16 2 4" xfId="17357" xr:uid="{00000000-0005-0000-0000-000099780000}"/>
    <cellStyle name="Normal 3 6 16 2 4 2" xfId="34809" xr:uid="{00000000-0005-0000-0000-00009A780000}"/>
    <cellStyle name="Normal 3 6 16 2 5" xfId="17358" xr:uid="{00000000-0005-0000-0000-00009B780000}"/>
    <cellStyle name="Normal 3 6 16 2 5 2" xfId="34810" xr:uid="{00000000-0005-0000-0000-00009C780000}"/>
    <cellStyle name="Normal 3 6 16 2 6" xfId="17359" xr:uid="{00000000-0005-0000-0000-00009D780000}"/>
    <cellStyle name="Normal 3 6 16 2 6 2" xfId="34811" xr:uid="{00000000-0005-0000-0000-00009E780000}"/>
    <cellStyle name="Normal 3 6 16 2 7" xfId="17360" xr:uid="{00000000-0005-0000-0000-00009F780000}"/>
    <cellStyle name="Normal 3 6 16 2 7 2" xfId="34812" xr:uid="{00000000-0005-0000-0000-0000A0780000}"/>
    <cellStyle name="Normal 3 6 16 2 8" xfId="17361" xr:uid="{00000000-0005-0000-0000-0000A1780000}"/>
    <cellStyle name="Normal 3 6 16 2 8 2" xfId="34813" xr:uid="{00000000-0005-0000-0000-0000A2780000}"/>
    <cellStyle name="Normal 3 6 16 2 9" xfId="17362" xr:uid="{00000000-0005-0000-0000-0000A3780000}"/>
    <cellStyle name="Normal 3 6 16 2 9 2" xfId="34814" xr:uid="{00000000-0005-0000-0000-0000A4780000}"/>
    <cellStyle name="Normal 3 6 16 3" xfId="17363" xr:uid="{00000000-0005-0000-0000-0000A5780000}"/>
    <cellStyle name="Normal 3 6 16 3 2" xfId="34815" xr:uid="{00000000-0005-0000-0000-0000A6780000}"/>
    <cellStyle name="Normal 3 6 16 4" xfId="17364" xr:uid="{00000000-0005-0000-0000-0000A7780000}"/>
    <cellStyle name="Normal 3 6 16 4 2" xfId="34816" xr:uid="{00000000-0005-0000-0000-0000A8780000}"/>
    <cellStyle name="Normal 3 6 16 5" xfId="17365" xr:uid="{00000000-0005-0000-0000-0000A9780000}"/>
    <cellStyle name="Normal 3 6 16 5 2" xfId="34817" xr:uid="{00000000-0005-0000-0000-0000AA780000}"/>
    <cellStyle name="Normal 3 6 16 6" xfId="17366" xr:uid="{00000000-0005-0000-0000-0000AB780000}"/>
    <cellStyle name="Normal 3 6 16 6 2" xfId="34818" xr:uid="{00000000-0005-0000-0000-0000AC780000}"/>
    <cellStyle name="Normal 3 6 16 7" xfId="17367" xr:uid="{00000000-0005-0000-0000-0000AD780000}"/>
    <cellStyle name="Normal 3 6 16 7 2" xfId="34819" xr:uid="{00000000-0005-0000-0000-0000AE780000}"/>
    <cellStyle name="Normal 3 6 16 8" xfId="17368" xr:uid="{00000000-0005-0000-0000-0000AF780000}"/>
    <cellStyle name="Normal 3 6 16 8 2" xfId="34820" xr:uid="{00000000-0005-0000-0000-0000B0780000}"/>
    <cellStyle name="Normal 3 6 16 9" xfId="17369" xr:uid="{00000000-0005-0000-0000-0000B1780000}"/>
    <cellStyle name="Normal 3 6 16 9 2" xfId="34821" xr:uid="{00000000-0005-0000-0000-0000B2780000}"/>
    <cellStyle name="Normal 3 6 17" xfId="17370" xr:uid="{00000000-0005-0000-0000-0000B3780000}"/>
    <cellStyle name="Normal 3 6 17 10" xfId="17371" xr:uid="{00000000-0005-0000-0000-0000B4780000}"/>
    <cellStyle name="Normal 3 6 17 10 2" xfId="34823" xr:uid="{00000000-0005-0000-0000-0000B5780000}"/>
    <cellStyle name="Normal 3 6 17 11" xfId="17372" xr:uid="{00000000-0005-0000-0000-0000B6780000}"/>
    <cellStyle name="Normal 3 6 17 11 2" xfId="34824" xr:uid="{00000000-0005-0000-0000-0000B7780000}"/>
    <cellStyle name="Normal 3 6 17 12" xfId="17373" xr:uid="{00000000-0005-0000-0000-0000B8780000}"/>
    <cellStyle name="Normal 3 6 17 12 2" xfId="34825" xr:uid="{00000000-0005-0000-0000-0000B9780000}"/>
    <cellStyle name="Normal 3 6 17 13" xfId="17374" xr:uid="{00000000-0005-0000-0000-0000BA780000}"/>
    <cellStyle name="Normal 3 6 17 13 2" xfId="34826" xr:uid="{00000000-0005-0000-0000-0000BB780000}"/>
    <cellStyle name="Normal 3 6 17 14" xfId="17375" xr:uid="{00000000-0005-0000-0000-0000BC780000}"/>
    <cellStyle name="Normal 3 6 17 14 2" xfId="34827" xr:uid="{00000000-0005-0000-0000-0000BD780000}"/>
    <cellStyle name="Normal 3 6 17 15" xfId="34822" xr:uid="{00000000-0005-0000-0000-0000BE780000}"/>
    <cellStyle name="Normal 3 6 17 2" xfId="17376" xr:uid="{00000000-0005-0000-0000-0000BF780000}"/>
    <cellStyle name="Normal 3 6 17 2 2" xfId="34828" xr:uid="{00000000-0005-0000-0000-0000C0780000}"/>
    <cellStyle name="Normal 3 6 17 3" xfId="17377" xr:uid="{00000000-0005-0000-0000-0000C1780000}"/>
    <cellStyle name="Normal 3 6 17 3 2" xfId="34829" xr:uid="{00000000-0005-0000-0000-0000C2780000}"/>
    <cellStyle name="Normal 3 6 17 4" xfId="17378" xr:uid="{00000000-0005-0000-0000-0000C3780000}"/>
    <cellStyle name="Normal 3 6 17 4 2" xfId="34830" xr:uid="{00000000-0005-0000-0000-0000C4780000}"/>
    <cellStyle name="Normal 3 6 17 5" xfId="17379" xr:uid="{00000000-0005-0000-0000-0000C5780000}"/>
    <cellStyle name="Normal 3 6 17 5 2" xfId="34831" xr:uid="{00000000-0005-0000-0000-0000C6780000}"/>
    <cellStyle name="Normal 3 6 17 6" xfId="17380" xr:uid="{00000000-0005-0000-0000-0000C7780000}"/>
    <cellStyle name="Normal 3 6 17 6 2" xfId="34832" xr:uid="{00000000-0005-0000-0000-0000C8780000}"/>
    <cellStyle name="Normal 3 6 17 7" xfId="17381" xr:uid="{00000000-0005-0000-0000-0000C9780000}"/>
    <cellStyle name="Normal 3 6 17 7 2" xfId="34833" xr:uid="{00000000-0005-0000-0000-0000CA780000}"/>
    <cellStyle name="Normal 3 6 17 8" xfId="17382" xr:uid="{00000000-0005-0000-0000-0000CB780000}"/>
    <cellStyle name="Normal 3 6 17 8 2" xfId="34834" xr:uid="{00000000-0005-0000-0000-0000CC780000}"/>
    <cellStyle name="Normal 3 6 17 9" xfId="17383" xr:uid="{00000000-0005-0000-0000-0000CD780000}"/>
    <cellStyle name="Normal 3 6 17 9 2" xfId="34835" xr:uid="{00000000-0005-0000-0000-0000CE780000}"/>
    <cellStyle name="Normal 3 6 18" xfId="17384" xr:uid="{00000000-0005-0000-0000-0000CF780000}"/>
    <cellStyle name="Normal 3 6 18 10" xfId="17385" xr:uid="{00000000-0005-0000-0000-0000D0780000}"/>
    <cellStyle name="Normal 3 6 18 10 2" xfId="34837" xr:uid="{00000000-0005-0000-0000-0000D1780000}"/>
    <cellStyle name="Normal 3 6 18 11" xfId="17386" xr:uid="{00000000-0005-0000-0000-0000D2780000}"/>
    <cellStyle name="Normal 3 6 18 11 2" xfId="34838" xr:uid="{00000000-0005-0000-0000-0000D3780000}"/>
    <cellStyle name="Normal 3 6 18 12" xfId="17387" xr:uid="{00000000-0005-0000-0000-0000D4780000}"/>
    <cellStyle name="Normal 3 6 18 12 2" xfId="34839" xr:uid="{00000000-0005-0000-0000-0000D5780000}"/>
    <cellStyle name="Normal 3 6 18 13" xfId="17388" xr:uid="{00000000-0005-0000-0000-0000D6780000}"/>
    <cellStyle name="Normal 3 6 18 13 2" xfId="34840" xr:uid="{00000000-0005-0000-0000-0000D7780000}"/>
    <cellStyle name="Normal 3 6 18 14" xfId="17389" xr:uid="{00000000-0005-0000-0000-0000D8780000}"/>
    <cellStyle name="Normal 3 6 18 14 2" xfId="34841" xr:uid="{00000000-0005-0000-0000-0000D9780000}"/>
    <cellStyle name="Normal 3 6 18 15" xfId="34836" xr:uid="{00000000-0005-0000-0000-0000DA780000}"/>
    <cellStyle name="Normal 3 6 18 2" xfId="17390" xr:uid="{00000000-0005-0000-0000-0000DB780000}"/>
    <cellStyle name="Normal 3 6 18 2 2" xfId="34842" xr:uid="{00000000-0005-0000-0000-0000DC780000}"/>
    <cellStyle name="Normal 3 6 18 3" xfId="17391" xr:uid="{00000000-0005-0000-0000-0000DD780000}"/>
    <cellStyle name="Normal 3 6 18 3 2" xfId="34843" xr:uid="{00000000-0005-0000-0000-0000DE780000}"/>
    <cellStyle name="Normal 3 6 18 4" xfId="17392" xr:uid="{00000000-0005-0000-0000-0000DF780000}"/>
    <cellStyle name="Normal 3 6 18 4 2" xfId="34844" xr:uid="{00000000-0005-0000-0000-0000E0780000}"/>
    <cellStyle name="Normal 3 6 18 5" xfId="17393" xr:uid="{00000000-0005-0000-0000-0000E1780000}"/>
    <cellStyle name="Normal 3 6 18 5 2" xfId="34845" xr:uid="{00000000-0005-0000-0000-0000E2780000}"/>
    <cellStyle name="Normal 3 6 18 6" xfId="17394" xr:uid="{00000000-0005-0000-0000-0000E3780000}"/>
    <cellStyle name="Normal 3 6 18 6 2" xfId="34846" xr:uid="{00000000-0005-0000-0000-0000E4780000}"/>
    <cellStyle name="Normal 3 6 18 7" xfId="17395" xr:uid="{00000000-0005-0000-0000-0000E5780000}"/>
    <cellStyle name="Normal 3 6 18 7 2" xfId="34847" xr:uid="{00000000-0005-0000-0000-0000E6780000}"/>
    <cellStyle name="Normal 3 6 18 8" xfId="17396" xr:uid="{00000000-0005-0000-0000-0000E7780000}"/>
    <cellStyle name="Normal 3 6 18 8 2" xfId="34848" xr:uid="{00000000-0005-0000-0000-0000E8780000}"/>
    <cellStyle name="Normal 3 6 18 9" xfId="17397" xr:uid="{00000000-0005-0000-0000-0000E9780000}"/>
    <cellStyle name="Normal 3 6 18 9 2" xfId="34849" xr:uid="{00000000-0005-0000-0000-0000EA780000}"/>
    <cellStyle name="Normal 3 6 19" xfId="17398" xr:uid="{00000000-0005-0000-0000-0000EB780000}"/>
    <cellStyle name="Normal 3 6 19 10" xfId="17399" xr:uid="{00000000-0005-0000-0000-0000EC780000}"/>
    <cellStyle name="Normal 3 6 19 10 2" xfId="34851" xr:uid="{00000000-0005-0000-0000-0000ED780000}"/>
    <cellStyle name="Normal 3 6 19 11" xfId="17400" xr:uid="{00000000-0005-0000-0000-0000EE780000}"/>
    <cellStyle name="Normal 3 6 19 11 2" xfId="34852" xr:uid="{00000000-0005-0000-0000-0000EF780000}"/>
    <cellStyle name="Normal 3 6 19 12" xfId="17401" xr:uid="{00000000-0005-0000-0000-0000F0780000}"/>
    <cellStyle name="Normal 3 6 19 12 2" xfId="34853" xr:uid="{00000000-0005-0000-0000-0000F1780000}"/>
    <cellStyle name="Normal 3 6 19 13" xfId="17402" xr:uid="{00000000-0005-0000-0000-0000F2780000}"/>
    <cellStyle name="Normal 3 6 19 13 2" xfId="34854" xr:uid="{00000000-0005-0000-0000-0000F3780000}"/>
    <cellStyle name="Normal 3 6 19 14" xfId="17403" xr:uid="{00000000-0005-0000-0000-0000F4780000}"/>
    <cellStyle name="Normal 3 6 19 14 2" xfId="34855" xr:uid="{00000000-0005-0000-0000-0000F5780000}"/>
    <cellStyle name="Normal 3 6 19 15" xfId="34850" xr:uid="{00000000-0005-0000-0000-0000F6780000}"/>
    <cellStyle name="Normal 3 6 19 2" xfId="17404" xr:uid="{00000000-0005-0000-0000-0000F7780000}"/>
    <cellStyle name="Normal 3 6 19 2 2" xfId="34856" xr:uid="{00000000-0005-0000-0000-0000F8780000}"/>
    <cellStyle name="Normal 3 6 19 3" xfId="17405" xr:uid="{00000000-0005-0000-0000-0000F9780000}"/>
    <cellStyle name="Normal 3 6 19 3 2" xfId="34857" xr:uid="{00000000-0005-0000-0000-0000FA780000}"/>
    <cellStyle name="Normal 3 6 19 4" xfId="17406" xr:uid="{00000000-0005-0000-0000-0000FB780000}"/>
    <cellStyle name="Normal 3 6 19 4 2" xfId="34858" xr:uid="{00000000-0005-0000-0000-0000FC780000}"/>
    <cellStyle name="Normal 3 6 19 5" xfId="17407" xr:uid="{00000000-0005-0000-0000-0000FD780000}"/>
    <cellStyle name="Normal 3 6 19 5 2" xfId="34859" xr:uid="{00000000-0005-0000-0000-0000FE780000}"/>
    <cellStyle name="Normal 3 6 19 6" xfId="17408" xr:uid="{00000000-0005-0000-0000-0000FF780000}"/>
    <cellStyle name="Normal 3 6 19 6 2" xfId="34860" xr:uid="{00000000-0005-0000-0000-000000790000}"/>
    <cellStyle name="Normal 3 6 19 7" xfId="17409" xr:uid="{00000000-0005-0000-0000-000001790000}"/>
    <cellStyle name="Normal 3 6 19 7 2" xfId="34861" xr:uid="{00000000-0005-0000-0000-000002790000}"/>
    <cellStyle name="Normal 3 6 19 8" xfId="17410" xr:uid="{00000000-0005-0000-0000-000003790000}"/>
    <cellStyle name="Normal 3 6 19 8 2" xfId="34862" xr:uid="{00000000-0005-0000-0000-000004790000}"/>
    <cellStyle name="Normal 3 6 19 9" xfId="17411" xr:uid="{00000000-0005-0000-0000-000005790000}"/>
    <cellStyle name="Normal 3 6 19 9 2" xfId="34863" xr:uid="{00000000-0005-0000-0000-000006790000}"/>
    <cellStyle name="Normal 3 6 2" xfId="17412" xr:uid="{00000000-0005-0000-0000-000007790000}"/>
    <cellStyle name="Normal 3 6 20" xfId="17413" xr:uid="{00000000-0005-0000-0000-000008790000}"/>
    <cellStyle name="Normal 3 6 20 10" xfId="17414" xr:uid="{00000000-0005-0000-0000-000009790000}"/>
    <cellStyle name="Normal 3 6 20 10 2" xfId="34865" xr:uid="{00000000-0005-0000-0000-00000A790000}"/>
    <cellStyle name="Normal 3 6 20 11" xfId="17415" xr:uid="{00000000-0005-0000-0000-00000B790000}"/>
    <cellStyle name="Normal 3 6 20 11 2" xfId="34866" xr:uid="{00000000-0005-0000-0000-00000C790000}"/>
    <cellStyle name="Normal 3 6 20 12" xfId="17416" xr:uid="{00000000-0005-0000-0000-00000D790000}"/>
    <cellStyle name="Normal 3 6 20 12 2" xfId="34867" xr:uid="{00000000-0005-0000-0000-00000E790000}"/>
    <cellStyle name="Normal 3 6 20 13" xfId="17417" xr:uid="{00000000-0005-0000-0000-00000F790000}"/>
    <cellStyle name="Normal 3 6 20 13 2" xfId="34868" xr:uid="{00000000-0005-0000-0000-000010790000}"/>
    <cellStyle name="Normal 3 6 20 14" xfId="17418" xr:uid="{00000000-0005-0000-0000-000011790000}"/>
    <cellStyle name="Normal 3 6 20 14 2" xfId="34869" xr:uid="{00000000-0005-0000-0000-000012790000}"/>
    <cellStyle name="Normal 3 6 20 15" xfId="34864" xr:uid="{00000000-0005-0000-0000-000013790000}"/>
    <cellStyle name="Normal 3 6 20 2" xfId="17419" xr:uid="{00000000-0005-0000-0000-000014790000}"/>
    <cellStyle name="Normal 3 6 20 2 2" xfId="34870" xr:uid="{00000000-0005-0000-0000-000015790000}"/>
    <cellStyle name="Normal 3 6 20 3" xfId="17420" xr:uid="{00000000-0005-0000-0000-000016790000}"/>
    <cellStyle name="Normal 3 6 20 3 2" xfId="34871" xr:uid="{00000000-0005-0000-0000-000017790000}"/>
    <cellStyle name="Normal 3 6 20 4" xfId="17421" xr:uid="{00000000-0005-0000-0000-000018790000}"/>
    <cellStyle name="Normal 3 6 20 4 2" xfId="34872" xr:uid="{00000000-0005-0000-0000-000019790000}"/>
    <cellStyle name="Normal 3 6 20 5" xfId="17422" xr:uid="{00000000-0005-0000-0000-00001A790000}"/>
    <cellStyle name="Normal 3 6 20 5 2" xfId="34873" xr:uid="{00000000-0005-0000-0000-00001B790000}"/>
    <cellStyle name="Normal 3 6 20 6" xfId="17423" xr:uid="{00000000-0005-0000-0000-00001C790000}"/>
    <cellStyle name="Normal 3 6 20 6 2" xfId="34874" xr:uid="{00000000-0005-0000-0000-00001D790000}"/>
    <cellStyle name="Normal 3 6 20 7" xfId="17424" xr:uid="{00000000-0005-0000-0000-00001E790000}"/>
    <cellStyle name="Normal 3 6 20 7 2" xfId="34875" xr:uid="{00000000-0005-0000-0000-00001F790000}"/>
    <cellStyle name="Normal 3 6 20 8" xfId="17425" xr:uid="{00000000-0005-0000-0000-000020790000}"/>
    <cellStyle name="Normal 3 6 20 8 2" xfId="34876" xr:uid="{00000000-0005-0000-0000-000021790000}"/>
    <cellStyle name="Normal 3 6 20 9" xfId="17426" xr:uid="{00000000-0005-0000-0000-000022790000}"/>
    <cellStyle name="Normal 3 6 20 9 2" xfId="34877" xr:uid="{00000000-0005-0000-0000-000023790000}"/>
    <cellStyle name="Normal 3 6 21" xfId="17427" xr:uid="{00000000-0005-0000-0000-000024790000}"/>
    <cellStyle name="Normal 3 6 21 10" xfId="17428" xr:uid="{00000000-0005-0000-0000-000025790000}"/>
    <cellStyle name="Normal 3 6 21 10 2" xfId="34879" xr:uid="{00000000-0005-0000-0000-000026790000}"/>
    <cellStyle name="Normal 3 6 21 11" xfId="17429" xr:uid="{00000000-0005-0000-0000-000027790000}"/>
    <cellStyle name="Normal 3 6 21 11 2" xfId="34880" xr:uid="{00000000-0005-0000-0000-000028790000}"/>
    <cellStyle name="Normal 3 6 21 12" xfId="17430" xr:uid="{00000000-0005-0000-0000-000029790000}"/>
    <cellStyle name="Normal 3 6 21 12 2" xfId="34881" xr:uid="{00000000-0005-0000-0000-00002A790000}"/>
    <cellStyle name="Normal 3 6 21 13" xfId="17431" xr:uid="{00000000-0005-0000-0000-00002B790000}"/>
    <cellStyle name="Normal 3 6 21 13 2" xfId="34882" xr:uid="{00000000-0005-0000-0000-00002C790000}"/>
    <cellStyle name="Normal 3 6 21 14" xfId="17432" xr:uid="{00000000-0005-0000-0000-00002D790000}"/>
    <cellStyle name="Normal 3 6 21 14 2" xfId="34883" xr:uid="{00000000-0005-0000-0000-00002E790000}"/>
    <cellStyle name="Normal 3 6 21 15" xfId="34878" xr:uid="{00000000-0005-0000-0000-00002F790000}"/>
    <cellStyle name="Normal 3 6 21 2" xfId="17433" xr:uid="{00000000-0005-0000-0000-000030790000}"/>
    <cellStyle name="Normal 3 6 21 2 2" xfId="34884" xr:uid="{00000000-0005-0000-0000-000031790000}"/>
    <cellStyle name="Normal 3 6 21 3" xfId="17434" xr:uid="{00000000-0005-0000-0000-000032790000}"/>
    <cellStyle name="Normal 3 6 21 3 2" xfId="34885" xr:uid="{00000000-0005-0000-0000-000033790000}"/>
    <cellStyle name="Normal 3 6 21 4" xfId="17435" xr:uid="{00000000-0005-0000-0000-000034790000}"/>
    <cellStyle name="Normal 3 6 21 4 2" xfId="34886" xr:uid="{00000000-0005-0000-0000-000035790000}"/>
    <cellStyle name="Normal 3 6 21 5" xfId="17436" xr:uid="{00000000-0005-0000-0000-000036790000}"/>
    <cellStyle name="Normal 3 6 21 5 2" xfId="34887" xr:uid="{00000000-0005-0000-0000-000037790000}"/>
    <cellStyle name="Normal 3 6 21 6" xfId="17437" xr:uid="{00000000-0005-0000-0000-000038790000}"/>
    <cellStyle name="Normal 3 6 21 6 2" xfId="34888" xr:uid="{00000000-0005-0000-0000-000039790000}"/>
    <cellStyle name="Normal 3 6 21 7" xfId="17438" xr:uid="{00000000-0005-0000-0000-00003A790000}"/>
    <cellStyle name="Normal 3 6 21 7 2" xfId="34889" xr:uid="{00000000-0005-0000-0000-00003B790000}"/>
    <cellStyle name="Normal 3 6 21 8" xfId="17439" xr:uid="{00000000-0005-0000-0000-00003C790000}"/>
    <cellStyle name="Normal 3 6 21 8 2" xfId="34890" xr:uid="{00000000-0005-0000-0000-00003D790000}"/>
    <cellStyle name="Normal 3 6 21 9" xfId="17440" xr:uid="{00000000-0005-0000-0000-00003E790000}"/>
    <cellStyle name="Normal 3 6 21 9 2" xfId="34891" xr:uid="{00000000-0005-0000-0000-00003F790000}"/>
    <cellStyle name="Normal 3 6 22" xfId="17441" xr:uid="{00000000-0005-0000-0000-000040790000}"/>
    <cellStyle name="Normal 3 6 22 10" xfId="17442" xr:uid="{00000000-0005-0000-0000-000041790000}"/>
    <cellStyle name="Normal 3 6 22 10 2" xfId="34893" xr:uid="{00000000-0005-0000-0000-000042790000}"/>
    <cellStyle name="Normal 3 6 22 11" xfId="17443" xr:uid="{00000000-0005-0000-0000-000043790000}"/>
    <cellStyle name="Normal 3 6 22 11 2" xfId="34894" xr:uid="{00000000-0005-0000-0000-000044790000}"/>
    <cellStyle name="Normal 3 6 22 12" xfId="17444" xr:uid="{00000000-0005-0000-0000-000045790000}"/>
    <cellStyle name="Normal 3 6 22 12 2" xfId="34895" xr:uid="{00000000-0005-0000-0000-000046790000}"/>
    <cellStyle name="Normal 3 6 22 13" xfId="17445" xr:uid="{00000000-0005-0000-0000-000047790000}"/>
    <cellStyle name="Normal 3 6 22 13 2" xfId="34896" xr:uid="{00000000-0005-0000-0000-000048790000}"/>
    <cellStyle name="Normal 3 6 22 14" xfId="17446" xr:uid="{00000000-0005-0000-0000-000049790000}"/>
    <cellStyle name="Normal 3 6 22 14 2" xfId="34897" xr:uid="{00000000-0005-0000-0000-00004A790000}"/>
    <cellStyle name="Normal 3 6 22 15" xfId="34892" xr:uid="{00000000-0005-0000-0000-00004B790000}"/>
    <cellStyle name="Normal 3 6 22 2" xfId="17447" xr:uid="{00000000-0005-0000-0000-00004C790000}"/>
    <cellStyle name="Normal 3 6 22 2 2" xfId="34898" xr:uid="{00000000-0005-0000-0000-00004D790000}"/>
    <cellStyle name="Normal 3 6 22 3" xfId="17448" xr:uid="{00000000-0005-0000-0000-00004E790000}"/>
    <cellStyle name="Normal 3 6 22 3 2" xfId="34899" xr:uid="{00000000-0005-0000-0000-00004F790000}"/>
    <cellStyle name="Normal 3 6 22 4" xfId="17449" xr:uid="{00000000-0005-0000-0000-000050790000}"/>
    <cellStyle name="Normal 3 6 22 4 2" xfId="34900" xr:uid="{00000000-0005-0000-0000-000051790000}"/>
    <cellStyle name="Normal 3 6 22 5" xfId="17450" xr:uid="{00000000-0005-0000-0000-000052790000}"/>
    <cellStyle name="Normal 3 6 22 5 2" xfId="34901" xr:uid="{00000000-0005-0000-0000-000053790000}"/>
    <cellStyle name="Normal 3 6 22 6" xfId="17451" xr:uid="{00000000-0005-0000-0000-000054790000}"/>
    <cellStyle name="Normal 3 6 22 6 2" xfId="34902" xr:uid="{00000000-0005-0000-0000-000055790000}"/>
    <cellStyle name="Normal 3 6 22 7" xfId="17452" xr:uid="{00000000-0005-0000-0000-000056790000}"/>
    <cellStyle name="Normal 3 6 22 7 2" xfId="34903" xr:uid="{00000000-0005-0000-0000-000057790000}"/>
    <cellStyle name="Normal 3 6 22 8" xfId="17453" xr:uid="{00000000-0005-0000-0000-000058790000}"/>
    <cellStyle name="Normal 3 6 22 8 2" xfId="34904" xr:uid="{00000000-0005-0000-0000-000059790000}"/>
    <cellStyle name="Normal 3 6 22 9" xfId="17454" xr:uid="{00000000-0005-0000-0000-00005A790000}"/>
    <cellStyle name="Normal 3 6 22 9 2" xfId="34905" xr:uid="{00000000-0005-0000-0000-00005B790000}"/>
    <cellStyle name="Normal 3 6 23" xfId="17455" xr:uid="{00000000-0005-0000-0000-00005C790000}"/>
    <cellStyle name="Normal 3 6 24" xfId="17456" xr:uid="{00000000-0005-0000-0000-00005D790000}"/>
    <cellStyle name="Normal 3 6 25" xfId="17457" xr:uid="{00000000-0005-0000-0000-00005E790000}"/>
    <cellStyle name="Normal 3 6 25 10" xfId="17458" xr:uid="{00000000-0005-0000-0000-00005F790000}"/>
    <cellStyle name="Normal 3 6 25 10 2" xfId="34907" xr:uid="{00000000-0005-0000-0000-000060790000}"/>
    <cellStyle name="Normal 3 6 25 11" xfId="17459" xr:uid="{00000000-0005-0000-0000-000061790000}"/>
    <cellStyle name="Normal 3 6 25 11 2" xfId="34908" xr:uid="{00000000-0005-0000-0000-000062790000}"/>
    <cellStyle name="Normal 3 6 25 12" xfId="17460" xr:uid="{00000000-0005-0000-0000-000063790000}"/>
    <cellStyle name="Normal 3 6 25 12 2" xfId="34909" xr:uid="{00000000-0005-0000-0000-000064790000}"/>
    <cellStyle name="Normal 3 6 25 13" xfId="17461" xr:uid="{00000000-0005-0000-0000-000065790000}"/>
    <cellStyle name="Normal 3 6 25 13 2" xfId="34910" xr:uid="{00000000-0005-0000-0000-000066790000}"/>
    <cellStyle name="Normal 3 6 25 14" xfId="17462" xr:uid="{00000000-0005-0000-0000-000067790000}"/>
    <cellStyle name="Normal 3 6 25 14 2" xfId="34911" xr:uid="{00000000-0005-0000-0000-000068790000}"/>
    <cellStyle name="Normal 3 6 25 15" xfId="34906" xr:uid="{00000000-0005-0000-0000-000069790000}"/>
    <cellStyle name="Normal 3 6 25 2" xfId="17463" xr:uid="{00000000-0005-0000-0000-00006A790000}"/>
    <cellStyle name="Normal 3 6 25 2 2" xfId="34912" xr:uid="{00000000-0005-0000-0000-00006B790000}"/>
    <cellStyle name="Normal 3 6 25 3" xfId="17464" xr:uid="{00000000-0005-0000-0000-00006C790000}"/>
    <cellStyle name="Normal 3 6 25 3 2" xfId="34913" xr:uid="{00000000-0005-0000-0000-00006D790000}"/>
    <cellStyle name="Normal 3 6 25 4" xfId="17465" xr:uid="{00000000-0005-0000-0000-00006E790000}"/>
    <cellStyle name="Normal 3 6 25 4 2" xfId="34914" xr:uid="{00000000-0005-0000-0000-00006F790000}"/>
    <cellStyle name="Normal 3 6 25 5" xfId="17466" xr:uid="{00000000-0005-0000-0000-000070790000}"/>
    <cellStyle name="Normal 3 6 25 5 2" xfId="34915" xr:uid="{00000000-0005-0000-0000-000071790000}"/>
    <cellStyle name="Normal 3 6 25 6" xfId="17467" xr:uid="{00000000-0005-0000-0000-000072790000}"/>
    <cellStyle name="Normal 3 6 25 6 2" xfId="34916" xr:uid="{00000000-0005-0000-0000-000073790000}"/>
    <cellStyle name="Normal 3 6 25 7" xfId="17468" xr:uid="{00000000-0005-0000-0000-000074790000}"/>
    <cellStyle name="Normal 3 6 25 7 2" xfId="34917" xr:uid="{00000000-0005-0000-0000-000075790000}"/>
    <cellStyle name="Normal 3 6 25 8" xfId="17469" xr:uid="{00000000-0005-0000-0000-000076790000}"/>
    <cellStyle name="Normal 3 6 25 8 2" xfId="34918" xr:uid="{00000000-0005-0000-0000-000077790000}"/>
    <cellStyle name="Normal 3 6 25 9" xfId="17470" xr:uid="{00000000-0005-0000-0000-000078790000}"/>
    <cellStyle name="Normal 3 6 25 9 2" xfId="34919" xr:uid="{00000000-0005-0000-0000-000079790000}"/>
    <cellStyle name="Normal 3 6 26" xfId="17471" xr:uid="{00000000-0005-0000-0000-00007A790000}"/>
    <cellStyle name="Normal 3 6 26 10" xfId="17472" xr:uid="{00000000-0005-0000-0000-00007B790000}"/>
    <cellStyle name="Normal 3 6 26 10 2" xfId="34921" xr:uid="{00000000-0005-0000-0000-00007C790000}"/>
    <cellStyle name="Normal 3 6 26 11" xfId="17473" xr:uid="{00000000-0005-0000-0000-00007D790000}"/>
    <cellStyle name="Normal 3 6 26 11 2" xfId="34922" xr:uid="{00000000-0005-0000-0000-00007E790000}"/>
    <cellStyle name="Normal 3 6 26 12" xfId="17474" xr:uid="{00000000-0005-0000-0000-00007F790000}"/>
    <cellStyle name="Normal 3 6 26 12 2" xfId="34923" xr:uid="{00000000-0005-0000-0000-000080790000}"/>
    <cellStyle name="Normal 3 6 26 13" xfId="17475" xr:uid="{00000000-0005-0000-0000-000081790000}"/>
    <cellStyle name="Normal 3 6 26 13 2" xfId="34924" xr:uid="{00000000-0005-0000-0000-000082790000}"/>
    <cellStyle name="Normal 3 6 26 14" xfId="17476" xr:uid="{00000000-0005-0000-0000-000083790000}"/>
    <cellStyle name="Normal 3 6 26 14 2" xfId="34925" xr:uid="{00000000-0005-0000-0000-000084790000}"/>
    <cellStyle name="Normal 3 6 26 15" xfId="34920" xr:uid="{00000000-0005-0000-0000-000085790000}"/>
    <cellStyle name="Normal 3 6 26 2" xfId="17477" xr:uid="{00000000-0005-0000-0000-000086790000}"/>
    <cellStyle name="Normal 3 6 26 2 2" xfId="34926" xr:uid="{00000000-0005-0000-0000-000087790000}"/>
    <cellStyle name="Normal 3 6 26 3" xfId="17478" xr:uid="{00000000-0005-0000-0000-000088790000}"/>
    <cellStyle name="Normal 3 6 26 3 2" xfId="34927" xr:uid="{00000000-0005-0000-0000-000089790000}"/>
    <cellStyle name="Normal 3 6 26 4" xfId="17479" xr:uid="{00000000-0005-0000-0000-00008A790000}"/>
    <cellStyle name="Normal 3 6 26 4 2" xfId="34928" xr:uid="{00000000-0005-0000-0000-00008B790000}"/>
    <cellStyle name="Normal 3 6 26 5" xfId="17480" xr:uid="{00000000-0005-0000-0000-00008C790000}"/>
    <cellStyle name="Normal 3 6 26 5 2" xfId="34929" xr:uid="{00000000-0005-0000-0000-00008D790000}"/>
    <cellStyle name="Normal 3 6 26 6" xfId="17481" xr:uid="{00000000-0005-0000-0000-00008E790000}"/>
    <cellStyle name="Normal 3 6 26 6 2" xfId="34930" xr:uid="{00000000-0005-0000-0000-00008F790000}"/>
    <cellStyle name="Normal 3 6 26 7" xfId="17482" xr:uid="{00000000-0005-0000-0000-000090790000}"/>
    <cellStyle name="Normal 3 6 26 7 2" xfId="34931" xr:uid="{00000000-0005-0000-0000-000091790000}"/>
    <cellStyle name="Normal 3 6 26 8" xfId="17483" xr:uid="{00000000-0005-0000-0000-000092790000}"/>
    <cellStyle name="Normal 3 6 26 8 2" xfId="34932" xr:uid="{00000000-0005-0000-0000-000093790000}"/>
    <cellStyle name="Normal 3 6 26 9" xfId="17484" xr:uid="{00000000-0005-0000-0000-000094790000}"/>
    <cellStyle name="Normal 3 6 26 9 2" xfId="34933" xr:uid="{00000000-0005-0000-0000-000095790000}"/>
    <cellStyle name="Normal 3 6 3" xfId="17485" xr:uid="{00000000-0005-0000-0000-000096790000}"/>
    <cellStyle name="Normal 3 6 4" xfId="17486" xr:uid="{00000000-0005-0000-0000-000097790000}"/>
    <cellStyle name="Normal 3 6 5" xfId="17487" xr:uid="{00000000-0005-0000-0000-000098790000}"/>
    <cellStyle name="Normal 3 6 6" xfId="17488" xr:uid="{00000000-0005-0000-0000-000099790000}"/>
    <cellStyle name="Normal 3 6 7" xfId="17489" xr:uid="{00000000-0005-0000-0000-00009A790000}"/>
    <cellStyle name="Normal 3 6 8" xfId="17490" xr:uid="{00000000-0005-0000-0000-00009B790000}"/>
    <cellStyle name="Normal 3 6 9" xfId="17491" xr:uid="{00000000-0005-0000-0000-00009C790000}"/>
    <cellStyle name="Normal 3 7" xfId="17492" xr:uid="{00000000-0005-0000-0000-00009D790000}"/>
    <cellStyle name="Normal 3 7 10" xfId="17493" xr:uid="{00000000-0005-0000-0000-00009E790000}"/>
    <cellStyle name="Normal 3 7 11" xfId="17494" xr:uid="{00000000-0005-0000-0000-00009F790000}"/>
    <cellStyle name="Normal 3 7 11 10" xfId="17495" xr:uid="{00000000-0005-0000-0000-0000A0790000}"/>
    <cellStyle name="Normal 3 7 11 10 2" xfId="34935" xr:uid="{00000000-0005-0000-0000-0000A1790000}"/>
    <cellStyle name="Normal 3 7 11 11" xfId="17496" xr:uid="{00000000-0005-0000-0000-0000A2790000}"/>
    <cellStyle name="Normal 3 7 11 11 2" xfId="34936" xr:uid="{00000000-0005-0000-0000-0000A3790000}"/>
    <cellStyle name="Normal 3 7 11 12" xfId="17497" xr:uid="{00000000-0005-0000-0000-0000A4790000}"/>
    <cellStyle name="Normal 3 7 11 12 2" xfId="34937" xr:uid="{00000000-0005-0000-0000-0000A5790000}"/>
    <cellStyle name="Normal 3 7 11 13" xfId="17498" xr:uid="{00000000-0005-0000-0000-0000A6790000}"/>
    <cellStyle name="Normal 3 7 11 13 2" xfId="34938" xr:uid="{00000000-0005-0000-0000-0000A7790000}"/>
    <cellStyle name="Normal 3 7 11 14" xfId="17499" xr:uid="{00000000-0005-0000-0000-0000A8790000}"/>
    <cellStyle name="Normal 3 7 11 14 2" xfId="34939" xr:uid="{00000000-0005-0000-0000-0000A9790000}"/>
    <cellStyle name="Normal 3 7 11 15" xfId="17500" xr:uid="{00000000-0005-0000-0000-0000AA790000}"/>
    <cellStyle name="Normal 3 7 11 15 2" xfId="34940" xr:uid="{00000000-0005-0000-0000-0000AB790000}"/>
    <cellStyle name="Normal 3 7 11 16" xfId="17501" xr:uid="{00000000-0005-0000-0000-0000AC790000}"/>
    <cellStyle name="Normal 3 7 11 16 2" xfId="34941" xr:uid="{00000000-0005-0000-0000-0000AD790000}"/>
    <cellStyle name="Normal 3 7 11 17" xfId="17502" xr:uid="{00000000-0005-0000-0000-0000AE790000}"/>
    <cellStyle name="Normal 3 7 11 17 2" xfId="34942" xr:uid="{00000000-0005-0000-0000-0000AF790000}"/>
    <cellStyle name="Normal 3 7 11 18" xfId="34934" xr:uid="{00000000-0005-0000-0000-0000B0790000}"/>
    <cellStyle name="Normal 3 7 11 2" xfId="17503" xr:uid="{00000000-0005-0000-0000-0000B1790000}"/>
    <cellStyle name="Normal 3 7 11 3" xfId="17504" xr:uid="{00000000-0005-0000-0000-0000B2790000}"/>
    <cellStyle name="Normal 3 7 11 4" xfId="17505" xr:uid="{00000000-0005-0000-0000-0000B3790000}"/>
    <cellStyle name="Normal 3 7 11 5" xfId="17506" xr:uid="{00000000-0005-0000-0000-0000B4790000}"/>
    <cellStyle name="Normal 3 7 11 5 2" xfId="34943" xr:uid="{00000000-0005-0000-0000-0000B5790000}"/>
    <cellStyle name="Normal 3 7 11 6" xfId="17507" xr:uid="{00000000-0005-0000-0000-0000B6790000}"/>
    <cellStyle name="Normal 3 7 11 6 2" xfId="34944" xr:uid="{00000000-0005-0000-0000-0000B7790000}"/>
    <cellStyle name="Normal 3 7 11 7" xfId="17508" xr:uid="{00000000-0005-0000-0000-0000B8790000}"/>
    <cellStyle name="Normal 3 7 11 7 2" xfId="34945" xr:uid="{00000000-0005-0000-0000-0000B9790000}"/>
    <cellStyle name="Normal 3 7 11 8" xfId="17509" xr:uid="{00000000-0005-0000-0000-0000BA790000}"/>
    <cellStyle name="Normal 3 7 11 8 2" xfId="34946" xr:uid="{00000000-0005-0000-0000-0000BB790000}"/>
    <cellStyle name="Normal 3 7 11 9" xfId="17510" xr:uid="{00000000-0005-0000-0000-0000BC790000}"/>
    <cellStyle name="Normal 3 7 11 9 2" xfId="34947" xr:uid="{00000000-0005-0000-0000-0000BD790000}"/>
    <cellStyle name="Normal 3 7 12" xfId="17511" xr:uid="{00000000-0005-0000-0000-0000BE790000}"/>
    <cellStyle name="Normal 3 7 13" xfId="17512" xr:uid="{00000000-0005-0000-0000-0000BF790000}"/>
    <cellStyle name="Normal 3 7 14" xfId="17513" xr:uid="{00000000-0005-0000-0000-0000C0790000}"/>
    <cellStyle name="Normal 3 7 14 10" xfId="17514" xr:uid="{00000000-0005-0000-0000-0000C1790000}"/>
    <cellStyle name="Normal 3 7 14 10 2" xfId="34949" xr:uid="{00000000-0005-0000-0000-0000C2790000}"/>
    <cellStyle name="Normal 3 7 14 11" xfId="17515" xr:uid="{00000000-0005-0000-0000-0000C3790000}"/>
    <cellStyle name="Normal 3 7 14 11 2" xfId="34950" xr:uid="{00000000-0005-0000-0000-0000C4790000}"/>
    <cellStyle name="Normal 3 7 14 12" xfId="17516" xr:uid="{00000000-0005-0000-0000-0000C5790000}"/>
    <cellStyle name="Normal 3 7 14 12 2" xfId="34951" xr:uid="{00000000-0005-0000-0000-0000C6790000}"/>
    <cellStyle name="Normal 3 7 14 13" xfId="17517" xr:uid="{00000000-0005-0000-0000-0000C7790000}"/>
    <cellStyle name="Normal 3 7 14 13 2" xfId="34952" xr:uid="{00000000-0005-0000-0000-0000C8790000}"/>
    <cellStyle name="Normal 3 7 14 14" xfId="17518" xr:uid="{00000000-0005-0000-0000-0000C9790000}"/>
    <cellStyle name="Normal 3 7 14 14 2" xfId="34953" xr:uid="{00000000-0005-0000-0000-0000CA790000}"/>
    <cellStyle name="Normal 3 7 14 15" xfId="17519" xr:uid="{00000000-0005-0000-0000-0000CB790000}"/>
    <cellStyle name="Normal 3 7 14 15 2" xfId="34954" xr:uid="{00000000-0005-0000-0000-0000CC790000}"/>
    <cellStyle name="Normal 3 7 14 16" xfId="34948" xr:uid="{00000000-0005-0000-0000-0000CD790000}"/>
    <cellStyle name="Normal 3 7 14 2" xfId="17520" xr:uid="{00000000-0005-0000-0000-0000CE790000}"/>
    <cellStyle name="Normal 3 7 14 2 10" xfId="17521" xr:uid="{00000000-0005-0000-0000-0000CF790000}"/>
    <cellStyle name="Normal 3 7 14 2 10 2" xfId="34956" xr:uid="{00000000-0005-0000-0000-0000D0790000}"/>
    <cellStyle name="Normal 3 7 14 2 11" xfId="17522" xr:uid="{00000000-0005-0000-0000-0000D1790000}"/>
    <cellStyle name="Normal 3 7 14 2 11 2" xfId="34957" xr:uid="{00000000-0005-0000-0000-0000D2790000}"/>
    <cellStyle name="Normal 3 7 14 2 12" xfId="17523" xr:uid="{00000000-0005-0000-0000-0000D3790000}"/>
    <cellStyle name="Normal 3 7 14 2 12 2" xfId="34958" xr:uid="{00000000-0005-0000-0000-0000D4790000}"/>
    <cellStyle name="Normal 3 7 14 2 13" xfId="17524" xr:uid="{00000000-0005-0000-0000-0000D5790000}"/>
    <cellStyle name="Normal 3 7 14 2 13 2" xfId="34959" xr:uid="{00000000-0005-0000-0000-0000D6790000}"/>
    <cellStyle name="Normal 3 7 14 2 14" xfId="17525" xr:uid="{00000000-0005-0000-0000-0000D7790000}"/>
    <cellStyle name="Normal 3 7 14 2 14 2" xfId="34960" xr:uid="{00000000-0005-0000-0000-0000D8790000}"/>
    <cellStyle name="Normal 3 7 14 2 15" xfId="34955" xr:uid="{00000000-0005-0000-0000-0000D9790000}"/>
    <cellStyle name="Normal 3 7 14 2 2" xfId="17526" xr:uid="{00000000-0005-0000-0000-0000DA790000}"/>
    <cellStyle name="Normal 3 7 14 2 2 2" xfId="34961" xr:uid="{00000000-0005-0000-0000-0000DB790000}"/>
    <cellStyle name="Normal 3 7 14 2 3" xfId="17527" xr:uid="{00000000-0005-0000-0000-0000DC790000}"/>
    <cellStyle name="Normal 3 7 14 2 3 2" xfId="34962" xr:uid="{00000000-0005-0000-0000-0000DD790000}"/>
    <cellStyle name="Normal 3 7 14 2 4" xfId="17528" xr:uid="{00000000-0005-0000-0000-0000DE790000}"/>
    <cellStyle name="Normal 3 7 14 2 4 2" xfId="34963" xr:uid="{00000000-0005-0000-0000-0000DF790000}"/>
    <cellStyle name="Normal 3 7 14 2 5" xfId="17529" xr:uid="{00000000-0005-0000-0000-0000E0790000}"/>
    <cellStyle name="Normal 3 7 14 2 5 2" xfId="34964" xr:uid="{00000000-0005-0000-0000-0000E1790000}"/>
    <cellStyle name="Normal 3 7 14 2 6" xfId="17530" xr:uid="{00000000-0005-0000-0000-0000E2790000}"/>
    <cellStyle name="Normal 3 7 14 2 6 2" xfId="34965" xr:uid="{00000000-0005-0000-0000-0000E3790000}"/>
    <cellStyle name="Normal 3 7 14 2 7" xfId="17531" xr:uid="{00000000-0005-0000-0000-0000E4790000}"/>
    <cellStyle name="Normal 3 7 14 2 7 2" xfId="34966" xr:uid="{00000000-0005-0000-0000-0000E5790000}"/>
    <cellStyle name="Normal 3 7 14 2 8" xfId="17532" xr:uid="{00000000-0005-0000-0000-0000E6790000}"/>
    <cellStyle name="Normal 3 7 14 2 8 2" xfId="34967" xr:uid="{00000000-0005-0000-0000-0000E7790000}"/>
    <cellStyle name="Normal 3 7 14 2 9" xfId="17533" xr:uid="{00000000-0005-0000-0000-0000E8790000}"/>
    <cellStyle name="Normal 3 7 14 2 9 2" xfId="34968" xr:uid="{00000000-0005-0000-0000-0000E9790000}"/>
    <cellStyle name="Normal 3 7 14 3" xfId="17534" xr:uid="{00000000-0005-0000-0000-0000EA790000}"/>
    <cellStyle name="Normal 3 7 14 3 2" xfId="34969" xr:uid="{00000000-0005-0000-0000-0000EB790000}"/>
    <cellStyle name="Normal 3 7 14 4" xfId="17535" xr:uid="{00000000-0005-0000-0000-0000EC790000}"/>
    <cellStyle name="Normal 3 7 14 4 2" xfId="34970" xr:uid="{00000000-0005-0000-0000-0000ED790000}"/>
    <cellStyle name="Normal 3 7 14 5" xfId="17536" xr:uid="{00000000-0005-0000-0000-0000EE790000}"/>
    <cellStyle name="Normal 3 7 14 5 2" xfId="34971" xr:uid="{00000000-0005-0000-0000-0000EF790000}"/>
    <cellStyle name="Normal 3 7 14 6" xfId="17537" xr:uid="{00000000-0005-0000-0000-0000F0790000}"/>
    <cellStyle name="Normal 3 7 14 6 2" xfId="34972" xr:uid="{00000000-0005-0000-0000-0000F1790000}"/>
    <cellStyle name="Normal 3 7 14 7" xfId="17538" xr:uid="{00000000-0005-0000-0000-0000F2790000}"/>
    <cellStyle name="Normal 3 7 14 7 2" xfId="34973" xr:uid="{00000000-0005-0000-0000-0000F3790000}"/>
    <cellStyle name="Normal 3 7 14 8" xfId="17539" xr:uid="{00000000-0005-0000-0000-0000F4790000}"/>
    <cellStyle name="Normal 3 7 14 8 2" xfId="34974" xr:uid="{00000000-0005-0000-0000-0000F5790000}"/>
    <cellStyle name="Normal 3 7 14 9" xfId="17540" xr:uid="{00000000-0005-0000-0000-0000F6790000}"/>
    <cellStyle name="Normal 3 7 14 9 2" xfId="34975" xr:uid="{00000000-0005-0000-0000-0000F7790000}"/>
    <cellStyle name="Normal 3 7 15" xfId="17541" xr:uid="{00000000-0005-0000-0000-0000F8790000}"/>
    <cellStyle name="Normal 3 7 15 10" xfId="17542" xr:uid="{00000000-0005-0000-0000-0000F9790000}"/>
    <cellStyle name="Normal 3 7 15 10 2" xfId="34977" xr:uid="{00000000-0005-0000-0000-0000FA790000}"/>
    <cellStyle name="Normal 3 7 15 11" xfId="17543" xr:uid="{00000000-0005-0000-0000-0000FB790000}"/>
    <cellStyle name="Normal 3 7 15 11 2" xfId="34978" xr:uid="{00000000-0005-0000-0000-0000FC790000}"/>
    <cellStyle name="Normal 3 7 15 12" xfId="17544" xr:uid="{00000000-0005-0000-0000-0000FD790000}"/>
    <cellStyle name="Normal 3 7 15 12 2" xfId="34979" xr:uid="{00000000-0005-0000-0000-0000FE790000}"/>
    <cellStyle name="Normal 3 7 15 13" xfId="17545" xr:uid="{00000000-0005-0000-0000-0000FF790000}"/>
    <cellStyle name="Normal 3 7 15 13 2" xfId="34980" xr:uid="{00000000-0005-0000-0000-0000007A0000}"/>
    <cellStyle name="Normal 3 7 15 14" xfId="17546" xr:uid="{00000000-0005-0000-0000-0000017A0000}"/>
    <cellStyle name="Normal 3 7 15 14 2" xfId="34981" xr:uid="{00000000-0005-0000-0000-0000027A0000}"/>
    <cellStyle name="Normal 3 7 15 15" xfId="17547" xr:uid="{00000000-0005-0000-0000-0000037A0000}"/>
    <cellStyle name="Normal 3 7 15 15 2" xfId="34982" xr:uid="{00000000-0005-0000-0000-0000047A0000}"/>
    <cellStyle name="Normal 3 7 15 16" xfId="34976" xr:uid="{00000000-0005-0000-0000-0000057A0000}"/>
    <cellStyle name="Normal 3 7 15 2" xfId="17548" xr:uid="{00000000-0005-0000-0000-0000067A0000}"/>
    <cellStyle name="Normal 3 7 15 2 10" xfId="17549" xr:uid="{00000000-0005-0000-0000-0000077A0000}"/>
    <cellStyle name="Normal 3 7 15 2 10 2" xfId="34984" xr:uid="{00000000-0005-0000-0000-0000087A0000}"/>
    <cellStyle name="Normal 3 7 15 2 11" xfId="17550" xr:uid="{00000000-0005-0000-0000-0000097A0000}"/>
    <cellStyle name="Normal 3 7 15 2 11 2" xfId="34985" xr:uid="{00000000-0005-0000-0000-00000A7A0000}"/>
    <cellStyle name="Normal 3 7 15 2 12" xfId="17551" xr:uid="{00000000-0005-0000-0000-00000B7A0000}"/>
    <cellStyle name="Normal 3 7 15 2 12 2" xfId="34986" xr:uid="{00000000-0005-0000-0000-00000C7A0000}"/>
    <cellStyle name="Normal 3 7 15 2 13" xfId="17552" xr:uid="{00000000-0005-0000-0000-00000D7A0000}"/>
    <cellStyle name="Normal 3 7 15 2 13 2" xfId="34987" xr:uid="{00000000-0005-0000-0000-00000E7A0000}"/>
    <cellStyle name="Normal 3 7 15 2 14" xfId="17553" xr:uid="{00000000-0005-0000-0000-00000F7A0000}"/>
    <cellStyle name="Normal 3 7 15 2 14 2" xfId="34988" xr:uid="{00000000-0005-0000-0000-0000107A0000}"/>
    <cellStyle name="Normal 3 7 15 2 15" xfId="34983" xr:uid="{00000000-0005-0000-0000-0000117A0000}"/>
    <cellStyle name="Normal 3 7 15 2 2" xfId="17554" xr:uid="{00000000-0005-0000-0000-0000127A0000}"/>
    <cellStyle name="Normal 3 7 15 2 2 2" xfId="34989" xr:uid="{00000000-0005-0000-0000-0000137A0000}"/>
    <cellStyle name="Normal 3 7 15 2 3" xfId="17555" xr:uid="{00000000-0005-0000-0000-0000147A0000}"/>
    <cellStyle name="Normal 3 7 15 2 3 2" xfId="34990" xr:uid="{00000000-0005-0000-0000-0000157A0000}"/>
    <cellStyle name="Normal 3 7 15 2 4" xfId="17556" xr:uid="{00000000-0005-0000-0000-0000167A0000}"/>
    <cellStyle name="Normal 3 7 15 2 4 2" xfId="34991" xr:uid="{00000000-0005-0000-0000-0000177A0000}"/>
    <cellStyle name="Normal 3 7 15 2 5" xfId="17557" xr:uid="{00000000-0005-0000-0000-0000187A0000}"/>
    <cellStyle name="Normal 3 7 15 2 5 2" xfId="34992" xr:uid="{00000000-0005-0000-0000-0000197A0000}"/>
    <cellStyle name="Normal 3 7 15 2 6" xfId="17558" xr:uid="{00000000-0005-0000-0000-00001A7A0000}"/>
    <cellStyle name="Normal 3 7 15 2 6 2" xfId="34993" xr:uid="{00000000-0005-0000-0000-00001B7A0000}"/>
    <cellStyle name="Normal 3 7 15 2 7" xfId="17559" xr:uid="{00000000-0005-0000-0000-00001C7A0000}"/>
    <cellStyle name="Normal 3 7 15 2 7 2" xfId="34994" xr:uid="{00000000-0005-0000-0000-00001D7A0000}"/>
    <cellStyle name="Normal 3 7 15 2 8" xfId="17560" xr:uid="{00000000-0005-0000-0000-00001E7A0000}"/>
    <cellStyle name="Normal 3 7 15 2 8 2" xfId="34995" xr:uid="{00000000-0005-0000-0000-00001F7A0000}"/>
    <cellStyle name="Normal 3 7 15 2 9" xfId="17561" xr:uid="{00000000-0005-0000-0000-0000207A0000}"/>
    <cellStyle name="Normal 3 7 15 2 9 2" xfId="34996" xr:uid="{00000000-0005-0000-0000-0000217A0000}"/>
    <cellStyle name="Normal 3 7 15 3" xfId="17562" xr:uid="{00000000-0005-0000-0000-0000227A0000}"/>
    <cellStyle name="Normal 3 7 15 3 2" xfId="34997" xr:uid="{00000000-0005-0000-0000-0000237A0000}"/>
    <cellStyle name="Normal 3 7 15 4" xfId="17563" xr:uid="{00000000-0005-0000-0000-0000247A0000}"/>
    <cellStyle name="Normal 3 7 15 4 2" xfId="34998" xr:uid="{00000000-0005-0000-0000-0000257A0000}"/>
    <cellStyle name="Normal 3 7 15 5" xfId="17564" xr:uid="{00000000-0005-0000-0000-0000267A0000}"/>
    <cellStyle name="Normal 3 7 15 5 2" xfId="34999" xr:uid="{00000000-0005-0000-0000-0000277A0000}"/>
    <cellStyle name="Normal 3 7 15 6" xfId="17565" xr:uid="{00000000-0005-0000-0000-0000287A0000}"/>
    <cellStyle name="Normal 3 7 15 6 2" xfId="35000" xr:uid="{00000000-0005-0000-0000-0000297A0000}"/>
    <cellStyle name="Normal 3 7 15 7" xfId="17566" xr:uid="{00000000-0005-0000-0000-00002A7A0000}"/>
    <cellStyle name="Normal 3 7 15 7 2" xfId="35001" xr:uid="{00000000-0005-0000-0000-00002B7A0000}"/>
    <cellStyle name="Normal 3 7 15 8" xfId="17567" xr:uid="{00000000-0005-0000-0000-00002C7A0000}"/>
    <cellStyle name="Normal 3 7 15 8 2" xfId="35002" xr:uid="{00000000-0005-0000-0000-00002D7A0000}"/>
    <cellStyle name="Normal 3 7 15 9" xfId="17568" xr:uid="{00000000-0005-0000-0000-00002E7A0000}"/>
    <cellStyle name="Normal 3 7 15 9 2" xfId="35003" xr:uid="{00000000-0005-0000-0000-00002F7A0000}"/>
    <cellStyle name="Normal 3 7 16" xfId="17569" xr:uid="{00000000-0005-0000-0000-0000307A0000}"/>
    <cellStyle name="Normal 3 7 16 10" xfId="17570" xr:uid="{00000000-0005-0000-0000-0000317A0000}"/>
    <cellStyle name="Normal 3 7 16 10 2" xfId="35005" xr:uid="{00000000-0005-0000-0000-0000327A0000}"/>
    <cellStyle name="Normal 3 7 16 11" xfId="17571" xr:uid="{00000000-0005-0000-0000-0000337A0000}"/>
    <cellStyle name="Normal 3 7 16 11 2" xfId="35006" xr:uid="{00000000-0005-0000-0000-0000347A0000}"/>
    <cellStyle name="Normal 3 7 16 12" xfId="17572" xr:uid="{00000000-0005-0000-0000-0000357A0000}"/>
    <cellStyle name="Normal 3 7 16 12 2" xfId="35007" xr:uid="{00000000-0005-0000-0000-0000367A0000}"/>
    <cellStyle name="Normal 3 7 16 13" xfId="17573" xr:uid="{00000000-0005-0000-0000-0000377A0000}"/>
    <cellStyle name="Normal 3 7 16 13 2" xfId="35008" xr:uid="{00000000-0005-0000-0000-0000387A0000}"/>
    <cellStyle name="Normal 3 7 16 14" xfId="17574" xr:uid="{00000000-0005-0000-0000-0000397A0000}"/>
    <cellStyle name="Normal 3 7 16 14 2" xfId="35009" xr:uid="{00000000-0005-0000-0000-00003A7A0000}"/>
    <cellStyle name="Normal 3 7 16 15" xfId="17575" xr:uid="{00000000-0005-0000-0000-00003B7A0000}"/>
    <cellStyle name="Normal 3 7 16 15 2" xfId="35010" xr:uid="{00000000-0005-0000-0000-00003C7A0000}"/>
    <cellStyle name="Normal 3 7 16 16" xfId="35004" xr:uid="{00000000-0005-0000-0000-00003D7A0000}"/>
    <cellStyle name="Normal 3 7 16 2" xfId="17576" xr:uid="{00000000-0005-0000-0000-00003E7A0000}"/>
    <cellStyle name="Normal 3 7 16 2 10" xfId="17577" xr:uid="{00000000-0005-0000-0000-00003F7A0000}"/>
    <cellStyle name="Normal 3 7 16 2 10 2" xfId="35012" xr:uid="{00000000-0005-0000-0000-0000407A0000}"/>
    <cellStyle name="Normal 3 7 16 2 11" xfId="17578" xr:uid="{00000000-0005-0000-0000-0000417A0000}"/>
    <cellStyle name="Normal 3 7 16 2 11 2" xfId="35013" xr:uid="{00000000-0005-0000-0000-0000427A0000}"/>
    <cellStyle name="Normal 3 7 16 2 12" xfId="17579" xr:uid="{00000000-0005-0000-0000-0000437A0000}"/>
    <cellStyle name="Normal 3 7 16 2 12 2" xfId="35014" xr:uid="{00000000-0005-0000-0000-0000447A0000}"/>
    <cellStyle name="Normal 3 7 16 2 13" xfId="17580" xr:uid="{00000000-0005-0000-0000-0000457A0000}"/>
    <cellStyle name="Normal 3 7 16 2 13 2" xfId="35015" xr:uid="{00000000-0005-0000-0000-0000467A0000}"/>
    <cellStyle name="Normal 3 7 16 2 14" xfId="17581" xr:uid="{00000000-0005-0000-0000-0000477A0000}"/>
    <cellStyle name="Normal 3 7 16 2 14 2" xfId="35016" xr:uid="{00000000-0005-0000-0000-0000487A0000}"/>
    <cellStyle name="Normal 3 7 16 2 15" xfId="35011" xr:uid="{00000000-0005-0000-0000-0000497A0000}"/>
    <cellStyle name="Normal 3 7 16 2 2" xfId="17582" xr:uid="{00000000-0005-0000-0000-00004A7A0000}"/>
    <cellStyle name="Normal 3 7 16 2 2 2" xfId="35017" xr:uid="{00000000-0005-0000-0000-00004B7A0000}"/>
    <cellStyle name="Normal 3 7 16 2 3" xfId="17583" xr:uid="{00000000-0005-0000-0000-00004C7A0000}"/>
    <cellStyle name="Normal 3 7 16 2 3 2" xfId="35018" xr:uid="{00000000-0005-0000-0000-00004D7A0000}"/>
    <cellStyle name="Normal 3 7 16 2 4" xfId="17584" xr:uid="{00000000-0005-0000-0000-00004E7A0000}"/>
    <cellStyle name="Normal 3 7 16 2 4 2" xfId="35019" xr:uid="{00000000-0005-0000-0000-00004F7A0000}"/>
    <cellStyle name="Normal 3 7 16 2 5" xfId="17585" xr:uid="{00000000-0005-0000-0000-0000507A0000}"/>
    <cellStyle name="Normal 3 7 16 2 5 2" xfId="35020" xr:uid="{00000000-0005-0000-0000-0000517A0000}"/>
    <cellStyle name="Normal 3 7 16 2 6" xfId="17586" xr:uid="{00000000-0005-0000-0000-0000527A0000}"/>
    <cellStyle name="Normal 3 7 16 2 6 2" xfId="35021" xr:uid="{00000000-0005-0000-0000-0000537A0000}"/>
    <cellStyle name="Normal 3 7 16 2 7" xfId="17587" xr:uid="{00000000-0005-0000-0000-0000547A0000}"/>
    <cellStyle name="Normal 3 7 16 2 7 2" xfId="35022" xr:uid="{00000000-0005-0000-0000-0000557A0000}"/>
    <cellStyle name="Normal 3 7 16 2 8" xfId="17588" xr:uid="{00000000-0005-0000-0000-0000567A0000}"/>
    <cellStyle name="Normal 3 7 16 2 8 2" xfId="35023" xr:uid="{00000000-0005-0000-0000-0000577A0000}"/>
    <cellStyle name="Normal 3 7 16 2 9" xfId="17589" xr:uid="{00000000-0005-0000-0000-0000587A0000}"/>
    <cellStyle name="Normal 3 7 16 2 9 2" xfId="35024" xr:uid="{00000000-0005-0000-0000-0000597A0000}"/>
    <cellStyle name="Normal 3 7 16 3" xfId="17590" xr:uid="{00000000-0005-0000-0000-00005A7A0000}"/>
    <cellStyle name="Normal 3 7 16 3 2" xfId="35025" xr:uid="{00000000-0005-0000-0000-00005B7A0000}"/>
    <cellStyle name="Normal 3 7 16 4" xfId="17591" xr:uid="{00000000-0005-0000-0000-00005C7A0000}"/>
    <cellStyle name="Normal 3 7 16 4 2" xfId="35026" xr:uid="{00000000-0005-0000-0000-00005D7A0000}"/>
    <cellStyle name="Normal 3 7 16 5" xfId="17592" xr:uid="{00000000-0005-0000-0000-00005E7A0000}"/>
    <cellStyle name="Normal 3 7 16 5 2" xfId="35027" xr:uid="{00000000-0005-0000-0000-00005F7A0000}"/>
    <cellStyle name="Normal 3 7 16 6" xfId="17593" xr:uid="{00000000-0005-0000-0000-0000607A0000}"/>
    <cellStyle name="Normal 3 7 16 6 2" xfId="35028" xr:uid="{00000000-0005-0000-0000-0000617A0000}"/>
    <cellStyle name="Normal 3 7 16 7" xfId="17594" xr:uid="{00000000-0005-0000-0000-0000627A0000}"/>
    <cellStyle name="Normal 3 7 16 7 2" xfId="35029" xr:uid="{00000000-0005-0000-0000-0000637A0000}"/>
    <cellStyle name="Normal 3 7 16 8" xfId="17595" xr:uid="{00000000-0005-0000-0000-0000647A0000}"/>
    <cellStyle name="Normal 3 7 16 8 2" xfId="35030" xr:uid="{00000000-0005-0000-0000-0000657A0000}"/>
    <cellStyle name="Normal 3 7 16 9" xfId="17596" xr:uid="{00000000-0005-0000-0000-0000667A0000}"/>
    <cellStyle name="Normal 3 7 16 9 2" xfId="35031" xr:uid="{00000000-0005-0000-0000-0000677A0000}"/>
    <cellStyle name="Normal 3 7 17" xfId="17597" xr:uid="{00000000-0005-0000-0000-0000687A0000}"/>
    <cellStyle name="Normal 3 7 17 10" xfId="17598" xr:uid="{00000000-0005-0000-0000-0000697A0000}"/>
    <cellStyle name="Normal 3 7 17 10 2" xfId="35033" xr:uid="{00000000-0005-0000-0000-00006A7A0000}"/>
    <cellStyle name="Normal 3 7 17 11" xfId="17599" xr:uid="{00000000-0005-0000-0000-00006B7A0000}"/>
    <cellStyle name="Normal 3 7 17 11 2" xfId="35034" xr:uid="{00000000-0005-0000-0000-00006C7A0000}"/>
    <cellStyle name="Normal 3 7 17 12" xfId="17600" xr:uid="{00000000-0005-0000-0000-00006D7A0000}"/>
    <cellStyle name="Normal 3 7 17 12 2" xfId="35035" xr:uid="{00000000-0005-0000-0000-00006E7A0000}"/>
    <cellStyle name="Normal 3 7 17 13" xfId="17601" xr:uid="{00000000-0005-0000-0000-00006F7A0000}"/>
    <cellStyle name="Normal 3 7 17 13 2" xfId="35036" xr:uid="{00000000-0005-0000-0000-0000707A0000}"/>
    <cellStyle name="Normal 3 7 17 14" xfId="17602" xr:uid="{00000000-0005-0000-0000-0000717A0000}"/>
    <cellStyle name="Normal 3 7 17 14 2" xfId="35037" xr:uid="{00000000-0005-0000-0000-0000727A0000}"/>
    <cellStyle name="Normal 3 7 17 15" xfId="35032" xr:uid="{00000000-0005-0000-0000-0000737A0000}"/>
    <cellStyle name="Normal 3 7 17 2" xfId="17603" xr:uid="{00000000-0005-0000-0000-0000747A0000}"/>
    <cellStyle name="Normal 3 7 17 2 2" xfId="35038" xr:uid="{00000000-0005-0000-0000-0000757A0000}"/>
    <cellStyle name="Normal 3 7 17 3" xfId="17604" xr:uid="{00000000-0005-0000-0000-0000767A0000}"/>
    <cellStyle name="Normal 3 7 17 3 2" xfId="35039" xr:uid="{00000000-0005-0000-0000-0000777A0000}"/>
    <cellStyle name="Normal 3 7 17 4" xfId="17605" xr:uid="{00000000-0005-0000-0000-0000787A0000}"/>
    <cellStyle name="Normal 3 7 17 4 2" xfId="35040" xr:uid="{00000000-0005-0000-0000-0000797A0000}"/>
    <cellStyle name="Normal 3 7 17 5" xfId="17606" xr:uid="{00000000-0005-0000-0000-00007A7A0000}"/>
    <cellStyle name="Normal 3 7 17 5 2" xfId="35041" xr:uid="{00000000-0005-0000-0000-00007B7A0000}"/>
    <cellStyle name="Normal 3 7 17 6" xfId="17607" xr:uid="{00000000-0005-0000-0000-00007C7A0000}"/>
    <cellStyle name="Normal 3 7 17 6 2" xfId="35042" xr:uid="{00000000-0005-0000-0000-00007D7A0000}"/>
    <cellStyle name="Normal 3 7 17 7" xfId="17608" xr:uid="{00000000-0005-0000-0000-00007E7A0000}"/>
    <cellStyle name="Normal 3 7 17 7 2" xfId="35043" xr:uid="{00000000-0005-0000-0000-00007F7A0000}"/>
    <cellStyle name="Normal 3 7 17 8" xfId="17609" xr:uid="{00000000-0005-0000-0000-0000807A0000}"/>
    <cellStyle name="Normal 3 7 17 8 2" xfId="35044" xr:uid="{00000000-0005-0000-0000-0000817A0000}"/>
    <cellStyle name="Normal 3 7 17 9" xfId="17610" xr:uid="{00000000-0005-0000-0000-0000827A0000}"/>
    <cellStyle name="Normal 3 7 17 9 2" xfId="35045" xr:uid="{00000000-0005-0000-0000-0000837A0000}"/>
    <cellStyle name="Normal 3 7 18" xfId="17611" xr:uid="{00000000-0005-0000-0000-0000847A0000}"/>
    <cellStyle name="Normal 3 7 18 10" xfId="17612" xr:uid="{00000000-0005-0000-0000-0000857A0000}"/>
    <cellStyle name="Normal 3 7 18 10 2" xfId="35047" xr:uid="{00000000-0005-0000-0000-0000867A0000}"/>
    <cellStyle name="Normal 3 7 18 11" xfId="17613" xr:uid="{00000000-0005-0000-0000-0000877A0000}"/>
    <cellStyle name="Normal 3 7 18 11 2" xfId="35048" xr:uid="{00000000-0005-0000-0000-0000887A0000}"/>
    <cellStyle name="Normal 3 7 18 12" xfId="17614" xr:uid="{00000000-0005-0000-0000-0000897A0000}"/>
    <cellStyle name="Normal 3 7 18 12 2" xfId="35049" xr:uid="{00000000-0005-0000-0000-00008A7A0000}"/>
    <cellStyle name="Normal 3 7 18 13" xfId="17615" xr:uid="{00000000-0005-0000-0000-00008B7A0000}"/>
    <cellStyle name="Normal 3 7 18 13 2" xfId="35050" xr:uid="{00000000-0005-0000-0000-00008C7A0000}"/>
    <cellStyle name="Normal 3 7 18 14" xfId="17616" xr:uid="{00000000-0005-0000-0000-00008D7A0000}"/>
    <cellStyle name="Normal 3 7 18 14 2" xfId="35051" xr:uid="{00000000-0005-0000-0000-00008E7A0000}"/>
    <cellStyle name="Normal 3 7 18 15" xfId="35046" xr:uid="{00000000-0005-0000-0000-00008F7A0000}"/>
    <cellStyle name="Normal 3 7 18 2" xfId="17617" xr:uid="{00000000-0005-0000-0000-0000907A0000}"/>
    <cellStyle name="Normal 3 7 18 2 2" xfId="35052" xr:uid="{00000000-0005-0000-0000-0000917A0000}"/>
    <cellStyle name="Normal 3 7 18 3" xfId="17618" xr:uid="{00000000-0005-0000-0000-0000927A0000}"/>
    <cellStyle name="Normal 3 7 18 3 2" xfId="35053" xr:uid="{00000000-0005-0000-0000-0000937A0000}"/>
    <cellStyle name="Normal 3 7 18 4" xfId="17619" xr:uid="{00000000-0005-0000-0000-0000947A0000}"/>
    <cellStyle name="Normal 3 7 18 4 2" xfId="35054" xr:uid="{00000000-0005-0000-0000-0000957A0000}"/>
    <cellStyle name="Normal 3 7 18 5" xfId="17620" xr:uid="{00000000-0005-0000-0000-0000967A0000}"/>
    <cellStyle name="Normal 3 7 18 5 2" xfId="35055" xr:uid="{00000000-0005-0000-0000-0000977A0000}"/>
    <cellStyle name="Normal 3 7 18 6" xfId="17621" xr:uid="{00000000-0005-0000-0000-0000987A0000}"/>
    <cellStyle name="Normal 3 7 18 6 2" xfId="35056" xr:uid="{00000000-0005-0000-0000-0000997A0000}"/>
    <cellStyle name="Normal 3 7 18 7" xfId="17622" xr:uid="{00000000-0005-0000-0000-00009A7A0000}"/>
    <cellStyle name="Normal 3 7 18 7 2" xfId="35057" xr:uid="{00000000-0005-0000-0000-00009B7A0000}"/>
    <cellStyle name="Normal 3 7 18 8" xfId="17623" xr:uid="{00000000-0005-0000-0000-00009C7A0000}"/>
    <cellStyle name="Normal 3 7 18 8 2" xfId="35058" xr:uid="{00000000-0005-0000-0000-00009D7A0000}"/>
    <cellStyle name="Normal 3 7 18 9" xfId="17624" xr:uid="{00000000-0005-0000-0000-00009E7A0000}"/>
    <cellStyle name="Normal 3 7 18 9 2" xfId="35059" xr:uid="{00000000-0005-0000-0000-00009F7A0000}"/>
    <cellStyle name="Normal 3 7 19" xfId="17625" xr:uid="{00000000-0005-0000-0000-0000A07A0000}"/>
    <cellStyle name="Normal 3 7 19 10" xfId="17626" xr:uid="{00000000-0005-0000-0000-0000A17A0000}"/>
    <cellStyle name="Normal 3 7 19 10 2" xfId="35061" xr:uid="{00000000-0005-0000-0000-0000A27A0000}"/>
    <cellStyle name="Normal 3 7 19 11" xfId="17627" xr:uid="{00000000-0005-0000-0000-0000A37A0000}"/>
    <cellStyle name="Normal 3 7 19 11 2" xfId="35062" xr:uid="{00000000-0005-0000-0000-0000A47A0000}"/>
    <cellStyle name="Normal 3 7 19 12" xfId="17628" xr:uid="{00000000-0005-0000-0000-0000A57A0000}"/>
    <cellStyle name="Normal 3 7 19 12 2" xfId="35063" xr:uid="{00000000-0005-0000-0000-0000A67A0000}"/>
    <cellStyle name="Normal 3 7 19 13" xfId="17629" xr:uid="{00000000-0005-0000-0000-0000A77A0000}"/>
    <cellStyle name="Normal 3 7 19 13 2" xfId="35064" xr:uid="{00000000-0005-0000-0000-0000A87A0000}"/>
    <cellStyle name="Normal 3 7 19 14" xfId="17630" xr:uid="{00000000-0005-0000-0000-0000A97A0000}"/>
    <cellStyle name="Normal 3 7 19 14 2" xfId="35065" xr:uid="{00000000-0005-0000-0000-0000AA7A0000}"/>
    <cellStyle name="Normal 3 7 19 15" xfId="35060" xr:uid="{00000000-0005-0000-0000-0000AB7A0000}"/>
    <cellStyle name="Normal 3 7 19 2" xfId="17631" xr:uid="{00000000-0005-0000-0000-0000AC7A0000}"/>
    <cellStyle name="Normal 3 7 19 2 2" xfId="35066" xr:uid="{00000000-0005-0000-0000-0000AD7A0000}"/>
    <cellStyle name="Normal 3 7 19 3" xfId="17632" xr:uid="{00000000-0005-0000-0000-0000AE7A0000}"/>
    <cellStyle name="Normal 3 7 19 3 2" xfId="35067" xr:uid="{00000000-0005-0000-0000-0000AF7A0000}"/>
    <cellStyle name="Normal 3 7 19 4" xfId="17633" xr:uid="{00000000-0005-0000-0000-0000B07A0000}"/>
    <cellStyle name="Normal 3 7 19 4 2" xfId="35068" xr:uid="{00000000-0005-0000-0000-0000B17A0000}"/>
    <cellStyle name="Normal 3 7 19 5" xfId="17634" xr:uid="{00000000-0005-0000-0000-0000B27A0000}"/>
    <cellStyle name="Normal 3 7 19 5 2" xfId="35069" xr:uid="{00000000-0005-0000-0000-0000B37A0000}"/>
    <cellStyle name="Normal 3 7 19 6" xfId="17635" xr:uid="{00000000-0005-0000-0000-0000B47A0000}"/>
    <cellStyle name="Normal 3 7 19 6 2" xfId="35070" xr:uid="{00000000-0005-0000-0000-0000B57A0000}"/>
    <cellStyle name="Normal 3 7 19 7" xfId="17636" xr:uid="{00000000-0005-0000-0000-0000B67A0000}"/>
    <cellStyle name="Normal 3 7 19 7 2" xfId="35071" xr:uid="{00000000-0005-0000-0000-0000B77A0000}"/>
    <cellStyle name="Normal 3 7 19 8" xfId="17637" xr:uid="{00000000-0005-0000-0000-0000B87A0000}"/>
    <cellStyle name="Normal 3 7 19 8 2" xfId="35072" xr:uid="{00000000-0005-0000-0000-0000B97A0000}"/>
    <cellStyle name="Normal 3 7 19 9" xfId="17638" xr:uid="{00000000-0005-0000-0000-0000BA7A0000}"/>
    <cellStyle name="Normal 3 7 19 9 2" xfId="35073" xr:uid="{00000000-0005-0000-0000-0000BB7A0000}"/>
    <cellStyle name="Normal 3 7 2" xfId="17639" xr:uid="{00000000-0005-0000-0000-0000BC7A0000}"/>
    <cellStyle name="Normal 3 7 20" xfId="17640" xr:uid="{00000000-0005-0000-0000-0000BD7A0000}"/>
    <cellStyle name="Normal 3 7 20 10" xfId="17641" xr:uid="{00000000-0005-0000-0000-0000BE7A0000}"/>
    <cellStyle name="Normal 3 7 20 10 2" xfId="35075" xr:uid="{00000000-0005-0000-0000-0000BF7A0000}"/>
    <cellStyle name="Normal 3 7 20 11" xfId="17642" xr:uid="{00000000-0005-0000-0000-0000C07A0000}"/>
    <cellStyle name="Normal 3 7 20 11 2" xfId="35076" xr:uid="{00000000-0005-0000-0000-0000C17A0000}"/>
    <cellStyle name="Normal 3 7 20 12" xfId="17643" xr:uid="{00000000-0005-0000-0000-0000C27A0000}"/>
    <cellStyle name="Normal 3 7 20 12 2" xfId="35077" xr:uid="{00000000-0005-0000-0000-0000C37A0000}"/>
    <cellStyle name="Normal 3 7 20 13" xfId="17644" xr:uid="{00000000-0005-0000-0000-0000C47A0000}"/>
    <cellStyle name="Normal 3 7 20 13 2" xfId="35078" xr:uid="{00000000-0005-0000-0000-0000C57A0000}"/>
    <cellStyle name="Normal 3 7 20 14" xfId="17645" xr:uid="{00000000-0005-0000-0000-0000C67A0000}"/>
    <cellStyle name="Normal 3 7 20 14 2" xfId="35079" xr:uid="{00000000-0005-0000-0000-0000C77A0000}"/>
    <cellStyle name="Normal 3 7 20 15" xfId="35074" xr:uid="{00000000-0005-0000-0000-0000C87A0000}"/>
    <cellStyle name="Normal 3 7 20 2" xfId="17646" xr:uid="{00000000-0005-0000-0000-0000C97A0000}"/>
    <cellStyle name="Normal 3 7 20 2 2" xfId="35080" xr:uid="{00000000-0005-0000-0000-0000CA7A0000}"/>
    <cellStyle name="Normal 3 7 20 3" xfId="17647" xr:uid="{00000000-0005-0000-0000-0000CB7A0000}"/>
    <cellStyle name="Normal 3 7 20 3 2" xfId="35081" xr:uid="{00000000-0005-0000-0000-0000CC7A0000}"/>
    <cellStyle name="Normal 3 7 20 4" xfId="17648" xr:uid="{00000000-0005-0000-0000-0000CD7A0000}"/>
    <cellStyle name="Normal 3 7 20 4 2" xfId="35082" xr:uid="{00000000-0005-0000-0000-0000CE7A0000}"/>
    <cellStyle name="Normal 3 7 20 5" xfId="17649" xr:uid="{00000000-0005-0000-0000-0000CF7A0000}"/>
    <cellStyle name="Normal 3 7 20 5 2" xfId="35083" xr:uid="{00000000-0005-0000-0000-0000D07A0000}"/>
    <cellStyle name="Normal 3 7 20 6" xfId="17650" xr:uid="{00000000-0005-0000-0000-0000D17A0000}"/>
    <cellStyle name="Normal 3 7 20 6 2" xfId="35084" xr:uid="{00000000-0005-0000-0000-0000D27A0000}"/>
    <cellStyle name="Normal 3 7 20 7" xfId="17651" xr:uid="{00000000-0005-0000-0000-0000D37A0000}"/>
    <cellStyle name="Normal 3 7 20 7 2" xfId="35085" xr:uid="{00000000-0005-0000-0000-0000D47A0000}"/>
    <cellStyle name="Normal 3 7 20 8" xfId="17652" xr:uid="{00000000-0005-0000-0000-0000D57A0000}"/>
    <cellStyle name="Normal 3 7 20 8 2" xfId="35086" xr:uid="{00000000-0005-0000-0000-0000D67A0000}"/>
    <cellStyle name="Normal 3 7 20 9" xfId="17653" xr:uid="{00000000-0005-0000-0000-0000D77A0000}"/>
    <cellStyle name="Normal 3 7 20 9 2" xfId="35087" xr:uid="{00000000-0005-0000-0000-0000D87A0000}"/>
    <cellStyle name="Normal 3 7 21" xfId="17654" xr:uid="{00000000-0005-0000-0000-0000D97A0000}"/>
    <cellStyle name="Normal 3 7 21 10" xfId="17655" xr:uid="{00000000-0005-0000-0000-0000DA7A0000}"/>
    <cellStyle name="Normal 3 7 21 10 2" xfId="35089" xr:uid="{00000000-0005-0000-0000-0000DB7A0000}"/>
    <cellStyle name="Normal 3 7 21 11" xfId="17656" xr:uid="{00000000-0005-0000-0000-0000DC7A0000}"/>
    <cellStyle name="Normal 3 7 21 11 2" xfId="35090" xr:uid="{00000000-0005-0000-0000-0000DD7A0000}"/>
    <cellStyle name="Normal 3 7 21 12" xfId="17657" xr:uid="{00000000-0005-0000-0000-0000DE7A0000}"/>
    <cellStyle name="Normal 3 7 21 12 2" xfId="35091" xr:uid="{00000000-0005-0000-0000-0000DF7A0000}"/>
    <cellStyle name="Normal 3 7 21 13" xfId="17658" xr:uid="{00000000-0005-0000-0000-0000E07A0000}"/>
    <cellStyle name="Normal 3 7 21 13 2" xfId="35092" xr:uid="{00000000-0005-0000-0000-0000E17A0000}"/>
    <cellStyle name="Normal 3 7 21 14" xfId="17659" xr:uid="{00000000-0005-0000-0000-0000E27A0000}"/>
    <cellStyle name="Normal 3 7 21 14 2" xfId="35093" xr:uid="{00000000-0005-0000-0000-0000E37A0000}"/>
    <cellStyle name="Normal 3 7 21 15" xfId="35088" xr:uid="{00000000-0005-0000-0000-0000E47A0000}"/>
    <cellStyle name="Normal 3 7 21 2" xfId="17660" xr:uid="{00000000-0005-0000-0000-0000E57A0000}"/>
    <cellStyle name="Normal 3 7 21 2 2" xfId="35094" xr:uid="{00000000-0005-0000-0000-0000E67A0000}"/>
    <cellStyle name="Normal 3 7 21 3" xfId="17661" xr:uid="{00000000-0005-0000-0000-0000E77A0000}"/>
    <cellStyle name="Normal 3 7 21 3 2" xfId="35095" xr:uid="{00000000-0005-0000-0000-0000E87A0000}"/>
    <cellStyle name="Normal 3 7 21 4" xfId="17662" xr:uid="{00000000-0005-0000-0000-0000E97A0000}"/>
    <cellStyle name="Normal 3 7 21 4 2" xfId="35096" xr:uid="{00000000-0005-0000-0000-0000EA7A0000}"/>
    <cellStyle name="Normal 3 7 21 5" xfId="17663" xr:uid="{00000000-0005-0000-0000-0000EB7A0000}"/>
    <cellStyle name="Normal 3 7 21 5 2" xfId="35097" xr:uid="{00000000-0005-0000-0000-0000EC7A0000}"/>
    <cellStyle name="Normal 3 7 21 6" xfId="17664" xr:uid="{00000000-0005-0000-0000-0000ED7A0000}"/>
    <cellStyle name="Normal 3 7 21 6 2" xfId="35098" xr:uid="{00000000-0005-0000-0000-0000EE7A0000}"/>
    <cellStyle name="Normal 3 7 21 7" xfId="17665" xr:uid="{00000000-0005-0000-0000-0000EF7A0000}"/>
    <cellStyle name="Normal 3 7 21 7 2" xfId="35099" xr:uid="{00000000-0005-0000-0000-0000F07A0000}"/>
    <cellStyle name="Normal 3 7 21 8" xfId="17666" xr:uid="{00000000-0005-0000-0000-0000F17A0000}"/>
    <cellStyle name="Normal 3 7 21 8 2" xfId="35100" xr:uid="{00000000-0005-0000-0000-0000F27A0000}"/>
    <cellStyle name="Normal 3 7 21 9" xfId="17667" xr:uid="{00000000-0005-0000-0000-0000F37A0000}"/>
    <cellStyle name="Normal 3 7 21 9 2" xfId="35101" xr:uid="{00000000-0005-0000-0000-0000F47A0000}"/>
    <cellStyle name="Normal 3 7 22" xfId="17668" xr:uid="{00000000-0005-0000-0000-0000F57A0000}"/>
    <cellStyle name="Normal 3 7 22 10" xfId="17669" xr:uid="{00000000-0005-0000-0000-0000F67A0000}"/>
    <cellStyle name="Normal 3 7 22 10 2" xfId="35103" xr:uid="{00000000-0005-0000-0000-0000F77A0000}"/>
    <cellStyle name="Normal 3 7 22 11" xfId="17670" xr:uid="{00000000-0005-0000-0000-0000F87A0000}"/>
    <cellStyle name="Normal 3 7 22 11 2" xfId="35104" xr:uid="{00000000-0005-0000-0000-0000F97A0000}"/>
    <cellStyle name="Normal 3 7 22 12" xfId="17671" xr:uid="{00000000-0005-0000-0000-0000FA7A0000}"/>
    <cellStyle name="Normal 3 7 22 12 2" xfId="35105" xr:uid="{00000000-0005-0000-0000-0000FB7A0000}"/>
    <cellStyle name="Normal 3 7 22 13" xfId="17672" xr:uid="{00000000-0005-0000-0000-0000FC7A0000}"/>
    <cellStyle name="Normal 3 7 22 13 2" xfId="35106" xr:uid="{00000000-0005-0000-0000-0000FD7A0000}"/>
    <cellStyle name="Normal 3 7 22 14" xfId="17673" xr:uid="{00000000-0005-0000-0000-0000FE7A0000}"/>
    <cellStyle name="Normal 3 7 22 14 2" xfId="35107" xr:uid="{00000000-0005-0000-0000-0000FF7A0000}"/>
    <cellStyle name="Normal 3 7 22 15" xfId="35102" xr:uid="{00000000-0005-0000-0000-0000007B0000}"/>
    <cellStyle name="Normal 3 7 22 2" xfId="17674" xr:uid="{00000000-0005-0000-0000-0000017B0000}"/>
    <cellStyle name="Normal 3 7 22 2 2" xfId="35108" xr:uid="{00000000-0005-0000-0000-0000027B0000}"/>
    <cellStyle name="Normal 3 7 22 3" xfId="17675" xr:uid="{00000000-0005-0000-0000-0000037B0000}"/>
    <cellStyle name="Normal 3 7 22 3 2" xfId="35109" xr:uid="{00000000-0005-0000-0000-0000047B0000}"/>
    <cellStyle name="Normal 3 7 22 4" xfId="17676" xr:uid="{00000000-0005-0000-0000-0000057B0000}"/>
    <cellStyle name="Normal 3 7 22 4 2" xfId="35110" xr:uid="{00000000-0005-0000-0000-0000067B0000}"/>
    <cellStyle name="Normal 3 7 22 5" xfId="17677" xr:uid="{00000000-0005-0000-0000-0000077B0000}"/>
    <cellStyle name="Normal 3 7 22 5 2" xfId="35111" xr:uid="{00000000-0005-0000-0000-0000087B0000}"/>
    <cellStyle name="Normal 3 7 22 6" xfId="17678" xr:uid="{00000000-0005-0000-0000-0000097B0000}"/>
    <cellStyle name="Normal 3 7 22 6 2" xfId="35112" xr:uid="{00000000-0005-0000-0000-00000A7B0000}"/>
    <cellStyle name="Normal 3 7 22 7" xfId="17679" xr:uid="{00000000-0005-0000-0000-00000B7B0000}"/>
    <cellStyle name="Normal 3 7 22 7 2" xfId="35113" xr:uid="{00000000-0005-0000-0000-00000C7B0000}"/>
    <cellStyle name="Normal 3 7 22 8" xfId="17680" xr:uid="{00000000-0005-0000-0000-00000D7B0000}"/>
    <cellStyle name="Normal 3 7 22 8 2" xfId="35114" xr:uid="{00000000-0005-0000-0000-00000E7B0000}"/>
    <cellStyle name="Normal 3 7 22 9" xfId="17681" xr:uid="{00000000-0005-0000-0000-00000F7B0000}"/>
    <cellStyle name="Normal 3 7 22 9 2" xfId="35115" xr:uid="{00000000-0005-0000-0000-0000107B0000}"/>
    <cellStyle name="Normal 3 7 23" xfId="17682" xr:uid="{00000000-0005-0000-0000-0000117B0000}"/>
    <cellStyle name="Normal 3 7 24" xfId="17683" xr:uid="{00000000-0005-0000-0000-0000127B0000}"/>
    <cellStyle name="Normal 3 7 25" xfId="17684" xr:uid="{00000000-0005-0000-0000-0000137B0000}"/>
    <cellStyle name="Normal 3 7 25 10" xfId="17685" xr:uid="{00000000-0005-0000-0000-0000147B0000}"/>
    <cellStyle name="Normal 3 7 25 10 2" xfId="35117" xr:uid="{00000000-0005-0000-0000-0000157B0000}"/>
    <cellStyle name="Normal 3 7 25 11" xfId="17686" xr:uid="{00000000-0005-0000-0000-0000167B0000}"/>
    <cellStyle name="Normal 3 7 25 11 2" xfId="35118" xr:uid="{00000000-0005-0000-0000-0000177B0000}"/>
    <cellStyle name="Normal 3 7 25 12" xfId="17687" xr:uid="{00000000-0005-0000-0000-0000187B0000}"/>
    <cellStyle name="Normal 3 7 25 12 2" xfId="35119" xr:uid="{00000000-0005-0000-0000-0000197B0000}"/>
    <cellStyle name="Normal 3 7 25 13" xfId="17688" xr:uid="{00000000-0005-0000-0000-00001A7B0000}"/>
    <cellStyle name="Normal 3 7 25 13 2" xfId="35120" xr:uid="{00000000-0005-0000-0000-00001B7B0000}"/>
    <cellStyle name="Normal 3 7 25 14" xfId="17689" xr:uid="{00000000-0005-0000-0000-00001C7B0000}"/>
    <cellStyle name="Normal 3 7 25 14 2" xfId="35121" xr:uid="{00000000-0005-0000-0000-00001D7B0000}"/>
    <cellStyle name="Normal 3 7 25 15" xfId="35116" xr:uid="{00000000-0005-0000-0000-00001E7B0000}"/>
    <cellStyle name="Normal 3 7 25 2" xfId="17690" xr:uid="{00000000-0005-0000-0000-00001F7B0000}"/>
    <cellStyle name="Normal 3 7 25 2 2" xfId="35122" xr:uid="{00000000-0005-0000-0000-0000207B0000}"/>
    <cellStyle name="Normal 3 7 25 3" xfId="17691" xr:uid="{00000000-0005-0000-0000-0000217B0000}"/>
    <cellStyle name="Normal 3 7 25 3 2" xfId="35123" xr:uid="{00000000-0005-0000-0000-0000227B0000}"/>
    <cellStyle name="Normal 3 7 25 4" xfId="17692" xr:uid="{00000000-0005-0000-0000-0000237B0000}"/>
    <cellStyle name="Normal 3 7 25 4 2" xfId="35124" xr:uid="{00000000-0005-0000-0000-0000247B0000}"/>
    <cellStyle name="Normal 3 7 25 5" xfId="17693" xr:uid="{00000000-0005-0000-0000-0000257B0000}"/>
    <cellStyle name="Normal 3 7 25 5 2" xfId="35125" xr:uid="{00000000-0005-0000-0000-0000267B0000}"/>
    <cellStyle name="Normal 3 7 25 6" xfId="17694" xr:uid="{00000000-0005-0000-0000-0000277B0000}"/>
    <cellStyle name="Normal 3 7 25 6 2" xfId="35126" xr:uid="{00000000-0005-0000-0000-0000287B0000}"/>
    <cellStyle name="Normal 3 7 25 7" xfId="17695" xr:uid="{00000000-0005-0000-0000-0000297B0000}"/>
    <cellStyle name="Normal 3 7 25 7 2" xfId="35127" xr:uid="{00000000-0005-0000-0000-00002A7B0000}"/>
    <cellStyle name="Normal 3 7 25 8" xfId="17696" xr:uid="{00000000-0005-0000-0000-00002B7B0000}"/>
    <cellStyle name="Normal 3 7 25 8 2" xfId="35128" xr:uid="{00000000-0005-0000-0000-00002C7B0000}"/>
    <cellStyle name="Normal 3 7 25 9" xfId="17697" xr:uid="{00000000-0005-0000-0000-00002D7B0000}"/>
    <cellStyle name="Normal 3 7 25 9 2" xfId="35129" xr:uid="{00000000-0005-0000-0000-00002E7B0000}"/>
    <cellStyle name="Normal 3 7 26" xfId="17698" xr:uid="{00000000-0005-0000-0000-00002F7B0000}"/>
    <cellStyle name="Normal 3 7 26 10" xfId="17699" xr:uid="{00000000-0005-0000-0000-0000307B0000}"/>
    <cellStyle name="Normal 3 7 26 10 2" xfId="35131" xr:uid="{00000000-0005-0000-0000-0000317B0000}"/>
    <cellStyle name="Normal 3 7 26 11" xfId="17700" xr:uid="{00000000-0005-0000-0000-0000327B0000}"/>
    <cellStyle name="Normal 3 7 26 11 2" xfId="35132" xr:uid="{00000000-0005-0000-0000-0000337B0000}"/>
    <cellStyle name="Normal 3 7 26 12" xfId="17701" xr:uid="{00000000-0005-0000-0000-0000347B0000}"/>
    <cellStyle name="Normal 3 7 26 12 2" xfId="35133" xr:uid="{00000000-0005-0000-0000-0000357B0000}"/>
    <cellStyle name="Normal 3 7 26 13" xfId="17702" xr:uid="{00000000-0005-0000-0000-0000367B0000}"/>
    <cellStyle name="Normal 3 7 26 13 2" xfId="35134" xr:uid="{00000000-0005-0000-0000-0000377B0000}"/>
    <cellStyle name="Normal 3 7 26 14" xfId="17703" xr:uid="{00000000-0005-0000-0000-0000387B0000}"/>
    <cellStyle name="Normal 3 7 26 14 2" xfId="35135" xr:uid="{00000000-0005-0000-0000-0000397B0000}"/>
    <cellStyle name="Normal 3 7 26 15" xfId="35130" xr:uid="{00000000-0005-0000-0000-00003A7B0000}"/>
    <cellStyle name="Normal 3 7 26 2" xfId="17704" xr:uid="{00000000-0005-0000-0000-00003B7B0000}"/>
    <cellStyle name="Normal 3 7 26 2 2" xfId="35136" xr:uid="{00000000-0005-0000-0000-00003C7B0000}"/>
    <cellStyle name="Normal 3 7 26 3" xfId="17705" xr:uid="{00000000-0005-0000-0000-00003D7B0000}"/>
    <cellStyle name="Normal 3 7 26 3 2" xfId="35137" xr:uid="{00000000-0005-0000-0000-00003E7B0000}"/>
    <cellStyle name="Normal 3 7 26 4" xfId="17706" xr:uid="{00000000-0005-0000-0000-00003F7B0000}"/>
    <cellStyle name="Normal 3 7 26 4 2" xfId="35138" xr:uid="{00000000-0005-0000-0000-0000407B0000}"/>
    <cellStyle name="Normal 3 7 26 5" xfId="17707" xr:uid="{00000000-0005-0000-0000-0000417B0000}"/>
    <cellStyle name="Normal 3 7 26 5 2" xfId="35139" xr:uid="{00000000-0005-0000-0000-0000427B0000}"/>
    <cellStyle name="Normal 3 7 26 6" xfId="17708" xr:uid="{00000000-0005-0000-0000-0000437B0000}"/>
    <cellStyle name="Normal 3 7 26 6 2" xfId="35140" xr:uid="{00000000-0005-0000-0000-0000447B0000}"/>
    <cellStyle name="Normal 3 7 26 7" xfId="17709" xr:uid="{00000000-0005-0000-0000-0000457B0000}"/>
    <cellStyle name="Normal 3 7 26 7 2" xfId="35141" xr:uid="{00000000-0005-0000-0000-0000467B0000}"/>
    <cellStyle name="Normal 3 7 26 8" xfId="17710" xr:uid="{00000000-0005-0000-0000-0000477B0000}"/>
    <cellStyle name="Normal 3 7 26 8 2" xfId="35142" xr:uid="{00000000-0005-0000-0000-0000487B0000}"/>
    <cellStyle name="Normal 3 7 26 9" xfId="17711" xr:uid="{00000000-0005-0000-0000-0000497B0000}"/>
    <cellStyle name="Normal 3 7 26 9 2" xfId="35143" xr:uid="{00000000-0005-0000-0000-00004A7B0000}"/>
    <cellStyle name="Normal 3 7 3" xfId="17712" xr:uid="{00000000-0005-0000-0000-00004B7B0000}"/>
    <cellStyle name="Normal 3 7 4" xfId="17713" xr:uid="{00000000-0005-0000-0000-00004C7B0000}"/>
    <cellStyle name="Normal 3 7 5" xfId="17714" xr:uid="{00000000-0005-0000-0000-00004D7B0000}"/>
    <cellStyle name="Normal 3 7 6" xfId="17715" xr:uid="{00000000-0005-0000-0000-00004E7B0000}"/>
    <cellStyle name="Normal 3 7 7" xfId="17716" xr:uid="{00000000-0005-0000-0000-00004F7B0000}"/>
    <cellStyle name="Normal 3 7 8" xfId="17717" xr:uid="{00000000-0005-0000-0000-0000507B0000}"/>
    <cellStyle name="Normal 3 7 9" xfId="17718" xr:uid="{00000000-0005-0000-0000-0000517B0000}"/>
    <cellStyle name="Normal 3 8" xfId="17719" xr:uid="{00000000-0005-0000-0000-0000527B0000}"/>
    <cellStyle name="Normal 3 8 10" xfId="17720" xr:uid="{00000000-0005-0000-0000-0000537B0000}"/>
    <cellStyle name="Normal 3 8 11" xfId="17721" xr:uid="{00000000-0005-0000-0000-0000547B0000}"/>
    <cellStyle name="Normal 3 8 11 10" xfId="17722" xr:uid="{00000000-0005-0000-0000-0000557B0000}"/>
    <cellStyle name="Normal 3 8 11 10 2" xfId="35145" xr:uid="{00000000-0005-0000-0000-0000567B0000}"/>
    <cellStyle name="Normal 3 8 11 11" xfId="17723" xr:uid="{00000000-0005-0000-0000-0000577B0000}"/>
    <cellStyle name="Normal 3 8 11 11 2" xfId="35146" xr:uid="{00000000-0005-0000-0000-0000587B0000}"/>
    <cellStyle name="Normal 3 8 11 12" xfId="17724" xr:uid="{00000000-0005-0000-0000-0000597B0000}"/>
    <cellStyle name="Normal 3 8 11 12 2" xfId="35147" xr:uid="{00000000-0005-0000-0000-00005A7B0000}"/>
    <cellStyle name="Normal 3 8 11 13" xfId="17725" xr:uid="{00000000-0005-0000-0000-00005B7B0000}"/>
    <cellStyle name="Normal 3 8 11 13 2" xfId="35148" xr:uid="{00000000-0005-0000-0000-00005C7B0000}"/>
    <cellStyle name="Normal 3 8 11 14" xfId="17726" xr:uid="{00000000-0005-0000-0000-00005D7B0000}"/>
    <cellStyle name="Normal 3 8 11 14 2" xfId="35149" xr:uid="{00000000-0005-0000-0000-00005E7B0000}"/>
    <cellStyle name="Normal 3 8 11 15" xfId="17727" xr:uid="{00000000-0005-0000-0000-00005F7B0000}"/>
    <cellStyle name="Normal 3 8 11 15 2" xfId="35150" xr:uid="{00000000-0005-0000-0000-0000607B0000}"/>
    <cellStyle name="Normal 3 8 11 16" xfId="17728" xr:uid="{00000000-0005-0000-0000-0000617B0000}"/>
    <cellStyle name="Normal 3 8 11 16 2" xfId="35151" xr:uid="{00000000-0005-0000-0000-0000627B0000}"/>
    <cellStyle name="Normal 3 8 11 17" xfId="17729" xr:uid="{00000000-0005-0000-0000-0000637B0000}"/>
    <cellStyle name="Normal 3 8 11 17 2" xfId="35152" xr:uid="{00000000-0005-0000-0000-0000647B0000}"/>
    <cellStyle name="Normal 3 8 11 18" xfId="35144" xr:uid="{00000000-0005-0000-0000-0000657B0000}"/>
    <cellStyle name="Normal 3 8 11 2" xfId="17730" xr:uid="{00000000-0005-0000-0000-0000667B0000}"/>
    <cellStyle name="Normal 3 8 11 3" xfId="17731" xr:uid="{00000000-0005-0000-0000-0000677B0000}"/>
    <cellStyle name="Normal 3 8 11 4" xfId="17732" xr:uid="{00000000-0005-0000-0000-0000687B0000}"/>
    <cellStyle name="Normal 3 8 11 5" xfId="17733" xr:uid="{00000000-0005-0000-0000-0000697B0000}"/>
    <cellStyle name="Normal 3 8 11 5 2" xfId="35153" xr:uid="{00000000-0005-0000-0000-00006A7B0000}"/>
    <cellStyle name="Normal 3 8 11 6" xfId="17734" xr:uid="{00000000-0005-0000-0000-00006B7B0000}"/>
    <cellStyle name="Normal 3 8 11 6 2" xfId="35154" xr:uid="{00000000-0005-0000-0000-00006C7B0000}"/>
    <cellStyle name="Normal 3 8 11 7" xfId="17735" xr:uid="{00000000-0005-0000-0000-00006D7B0000}"/>
    <cellStyle name="Normal 3 8 11 7 2" xfId="35155" xr:uid="{00000000-0005-0000-0000-00006E7B0000}"/>
    <cellStyle name="Normal 3 8 11 8" xfId="17736" xr:uid="{00000000-0005-0000-0000-00006F7B0000}"/>
    <cellStyle name="Normal 3 8 11 8 2" xfId="35156" xr:uid="{00000000-0005-0000-0000-0000707B0000}"/>
    <cellStyle name="Normal 3 8 11 9" xfId="17737" xr:uid="{00000000-0005-0000-0000-0000717B0000}"/>
    <cellStyle name="Normal 3 8 11 9 2" xfId="35157" xr:uid="{00000000-0005-0000-0000-0000727B0000}"/>
    <cellStyle name="Normal 3 8 12" xfId="17738" xr:uid="{00000000-0005-0000-0000-0000737B0000}"/>
    <cellStyle name="Normal 3 8 13" xfId="17739" xr:uid="{00000000-0005-0000-0000-0000747B0000}"/>
    <cellStyle name="Normal 3 8 14" xfId="17740" xr:uid="{00000000-0005-0000-0000-0000757B0000}"/>
    <cellStyle name="Normal 3 8 14 10" xfId="17741" xr:uid="{00000000-0005-0000-0000-0000767B0000}"/>
    <cellStyle name="Normal 3 8 14 10 2" xfId="35159" xr:uid="{00000000-0005-0000-0000-0000777B0000}"/>
    <cellStyle name="Normal 3 8 14 11" xfId="17742" xr:uid="{00000000-0005-0000-0000-0000787B0000}"/>
    <cellStyle name="Normal 3 8 14 11 2" xfId="35160" xr:uid="{00000000-0005-0000-0000-0000797B0000}"/>
    <cellStyle name="Normal 3 8 14 12" xfId="17743" xr:uid="{00000000-0005-0000-0000-00007A7B0000}"/>
    <cellStyle name="Normal 3 8 14 12 2" xfId="35161" xr:uid="{00000000-0005-0000-0000-00007B7B0000}"/>
    <cellStyle name="Normal 3 8 14 13" xfId="17744" xr:uid="{00000000-0005-0000-0000-00007C7B0000}"/>
    <cellStyle name="Normal 3 8 14 13 2" xfId="35162" xr:uid="{00000000-0005-0000-0000-00007D7B0000}"/>
    <cellStyle name="Normal 3 8 14 14" xfId="17745" xr:uid="{00000000-0005-0000-0000-00007E7B0000}"/>
    <cellStyle name="Normal 3 8 14 14 2" xfId="35163" xr:uid="{00000000-0005-0000-0000-00007F7B0000}"/>
    <cellStyle name="Normal 3 8 14 15" xfId="17746" xr:uid="{00000000-0005-0000-0000-0000807B0000}"/>
    <cellStyle name="Normal 3 8 14 15 2" xfId="35164" xr:uid="{00000000-0005-0000-0000-0000817B0000}"/>
    <cellStyle name="Normal 3 8 14 16" xfId="35158" xr:uid="{00000000-0005-0000-0000-0000827B0000}"/>
    <cellStyle name="Normal 3 8 14 2" xfId="17747" xr:uid="{00000000-0005-0000-0000-0000837B0000}"/>
    <cellStyle name="Normal 3 8 14 2 10" xfId="17748" xr:uid="{00000000-0005-0000-0000-0000847B0000}"/>
    <cellStyle name="Normal 3 8 14 2 10 2" xfId="35166" xr:uid="{00000000-0005-0000-0000-0000857B0000}"/>
    <cellStyle name="Normal 3 8 14 2 11" xfId="17749" xr:uid="{00000000-0005-0000-0000-0000867B0000}"/>
    <cellStyle name="Normal 3 8 14 2 11 2" xfId="35167" xr:uid="{00000000-0005-0000-0000-0000877B0000}"/>
    <cellStyle name="Normal 3 8 14 2 12" xfId="17750" xr:uid="{00000000-0005-0000-0000-0000887B0000}"/>
    <cellStyle name="Normal 3 8 14 2 12 2" xfId="35168" xr:uid="{00000000-0005-0000-0000-0000897B0000}"/>
    <cellStyle name="Normal 3 8 14 2 13" xfId="17751" xr:uid="{00000000-0005-0000-0000-00008A7B0000}"/>
    <cellStyle name="Normal 3 8 14 2 13 2" xfId="35169" xr:uid="{00000000-0005-0000-0000-00008B7B0000}"/>
    <cellStyle name="Normal 3 8 14 2 14" xfId="17752" xr:uid="{00000000-0005-0000-0000-00008C7B0000}"/>
    <cellStyle name="Normal 3 8 14 2 14 2" xfId="35170" xr:uid="{00000000-0005-0000-0000-00008D7B0000}"/>
    <cellStyle name="Normal 3 8 14 2 15" xfId="35165" xr:uid="{00000000-0005-0000-0000-00008E7B0000}"/>
    <cellStyle name="Normal 3 8 14 2 2" xfId="17753" xr:uid="{00000000-0005-0000-0000-00008F7B0000}"/>
    <cellStyle name="Normal 3 8 14 2 2 2" xfId="35171" xr:uid="{00000000-0005-0000-0000-0000907B0000}"/>
    <cellStyle name="Normal 3 8 14 2 3" xfId="17754" xr:uid="{00000000-0005-0000-0000-0000917B0000}"/>
    <cellStyle name="Normal 3 8 14 2 3 2" xfId="35172" xr:uid="{00000000-0005-0000-0000-0000927B0000}"/>
    <cellStyle name="Normal 3 8 14 2 4" xfId="17755" xr:uid="{00000000-0005-0000-0000-0000937B0000}"/>
    <cellStyle name="Normal 3 8 14 2 4 2" xfId="35173" xr:uid="{00000000-0005-0000-0000-0000947B0000}"/>
    <cellStyle name="Normal 3 8 14 2 5" xfId="17756" xr:uid="{00000000-0005-0000-0000-0000957B0000}"/>
    <cellStyle name="Normal 3 8 14 2 5 2" xfId="35174" xr:uid="{00000000-0005-0000-0000-0000967B0000}"/>
    <cellStyle name="Normal 3 8 14 2 6" xfId="17757" xr:uid="{00000000-0005-0000-0000-0000977B0000}"/>
    <cellStyle name="Normal 3 8 14 2 6 2" xfId="35175" xr:uid="{00000000-0005-0000-0000-0000987B0000}"/>
    <cellStyle name="Normal 3 8 14 2 7" xfId="17758" xr:uid="{00000000-0005-0000-0000-0000997B0000}"/>
    <cellStyle name="Normal 3 8 14 2 7 2" xfId="35176" xr:uid="{00000000-0005-0000-0000-00009A7B0000}"/>
    <cellStyle name="Normal 3 8 14 2 8" xfId="17759" xr:uid="{00000000-0005-0000-0000-00009B7B0000}"/>
    <cellStyle name="Normal 3 8 14 2 8 2" xfId="35177" xr:uid="{00000000-0005-0000-0000-00009C7B0000}"/>
    <cellStyle name="Normal 3 8 14 2 9" xfId="17760" xr:uid="{00000000-0005-0000-0000-00009D7B0000}"/>
    <cellStyle name="Normal 3 8 14 2 9 2" xfId="35178" xr:uid="{00000000-0005-0000-0000-00009E7B0000}"/>
    <cellStyle name="Normal 3 8 14 3" xfId="17761" xr:uid="{00000000-0005-0000-0000-00009F7B0000}"/>
    <cellStyle name="Normal 3 8 14 3 2" xfId="35179" xr:uid="{00000000-0005-0000-0000-0000A07B0000}"/>
    <cellStyle name="Normal 3 8 14 4" xfId="17762" xr:uid="{00000000-0005-0000-0000-0000A17B0000}"/>
    <cellStyle name="Normal 3 8 14 4 2" xfId="35180" xr:uid="{00000000-0005-0000-0000-0000A27B0000}"/>
    <cellStyle name="Normal 3 8 14 5" xfId="17763" xr:uid="{00000000-0005-0000-0000-0000A37B0000}"/>
    <cellStyle name="Normal 3 8 14 5 2" xfId="35181" xr:uid="{00000000-0005-0000-0000-0000A47B0000}"/>
    <cellStyle name="Normal 3 8 14 6" xfId="17764" xr:uid="{00000000-0005-0000-0000-0000A57B0000}"/>
    <cellStyle name="Normal 3 8 14 6 2" xfId="35182" xr:uid="{00000000-0005-0000-0000-0000A67B0000}"/>
    <cellStyle name="Normal 3 8 14 7" xfId="17765" xr:uid="{00000000-0005-0000-0000-0000A77B0000}"/>
    <cellStyle name="Normal 3 8 14 7 2" xfId="35183" xr:uid="{00000000-0005-0000-0000-0000A87B0000}"/>
    <cellStyle name="Normal 3 8 14 8" xfId="17766" xr:uid="{00000000-0005-0000-0000-0000A97B0000}"/>
    <cellStyle name="Normal 3 8 14 8 2" xfId="35184" xr:uid="{00000000-0005-0000-0000-0000AA7B0000}"/>
    <cellStyle name="Normal 3 8 14 9" xfId="17767" xr:uid="{00000000-0005-0000-0000-0000AB7B0000}"/>
    <cellStyle name="Normal 3 8 14 9 2" xfId="35185" xr:uid="{00000000-0005-0000-0000-0000AC7B0000}"/>
    <cellStyle name="Normal 3 8 15" xfId="17768" xr:uid="{00000000-0005-0000-0000-0000AD7B0000}"/>
    <cellStyle name="Normal 3 8 15 10" xfId="17769" xr:uid="{00000000-0005-0000-0000-0000AE7B0000}"/>
    <cellStyle name="Normal 3 8 15 10 2" xfId="35187" xr:uid="{00000000-0005-0000-0000-0000AF7B0000}"/>
    <cellStyle name="Normal 3 8 15 11" xfId="17770" xr:uid="{00000000-0005-0000-0000-0000B07B0000}"/>
    <cellStyle name="Normal 3 8 15 11 2" xfId="35188" xr:uid="{00000000-0005-0000-0000-0000B17B0000}"/>
    <cellStyle name="Normal 3 8 15 12" xfId="17771" xr:uid="{00000000-0005-0000-0000-0000B27B0000}"/>
    <cellStyle name="Normal 3 8 15 12 2" xfId="35189" xr:uid="{00000000-0005-0000-0000-0000B37B0000}"/>
    <cellStyle name="Normal 3 8 15 13" xfId="17772" xr:uid="{00000000-0005-0000-0000-0000B47B0000}"/>
    <cellStyle name="Normal 3 8 15 13 2" xfId="35190" xr:uid="{00000000-0005-0000-0000-0000B57B0000}"/>
    <cellStyle name="Normal 3 8 15 14" xfId="17773" xr:uid="{00000000-0005-0000-0000-0000B67B0000}"/>
    <cellStyle name="Normal 3 8 15 14 2" xfId="35191" xr:uid="{00000000-0005-0000-0000-0000B77B0000}"/>
    <cellStyle name="Normal 3 8 15 15" xfId="17774" xr:uid="{00000000-0005-0000-0000-0000B87B0000}"/>
    <cellStyle name="Normal 3 8 15 15 2" xfId="35192" xr:uid="{00000000-0005-0000-0000-0000B97B0000}"/>
    <cellStyle name="Normal 3 8 15 16" xfId="35186" xr:uid="{00000000-0005-0000-0000-0000BA7B0000}"/>
    <cellStyle name="Normal 3 8 15 2" xfId="17775" xr:uid="{00000000-0005-0000-0000-0000BB7B0000}"/>
    <cellStyle name="Normal 3 8 15 2 10" xfId="17776" xr:uid="{00000000-0005-0000-0000-0000BC7B0000}"/>
    <cellStyle name="Normal 3 8 15 2 10 2" xfId="35194" xr:uid="{00000000-0005-0000-0000-0000BD7B0000}"/>
    <cellStyle name="Normal 3 8 15 2 11" xfId="17777" xr:uid="{00000000-0005-0000-0000-0000BE7B0000}"/>
    <cellStyle name="Normal 3 8 15 2 11 2" xfId="35195" xr:uid="{00000000-0005-0000-0000-0000BF7B0000}"/>
    <cellStyle name="Normal 3 8 15 2 12" xfId="17778" xr:uid="{00000000-0005-0000-0000-0000C07B0000}"/>
    <cellStyle name="Normal 3 8 15 2 12 2" xfId="35196" xr:uid="{00000000-0005-0000-0000-0000C17B0000}"/>
    <cellStyle name="Normal 3 8 15 2 13" xfId="17779" xr:uid="{00000000-0005-0000-0000-0000C27B0000}"/>
    <cellStyle name="Normal 3 8 15 2 13 2" xfId="35197" xr:uid="{00000000-0005-0000-0000-0000C37B0000}"/>
    <cellStyle name="Normal 3 8 15 2 14" xfId="17780" xr:uid="{00000000-0005-0000-0000-0000C47B0000}"/>
    <cellStyle name="Normal 3 8 15 2 14 2" xfId="35198" xr:uid="{00000000-0005-0000-0000-0000C57B0000}"/>
    <cellStyle name="Normal 3 8 15 2 15" xfId="35193" xr:uid="{00000000-0005-0000-0000-0000C67B0000}"/>
    <cellStyle name="Normal 3 8 15 2 2" xfId="17781" xr:uid="{00000000-0005-0000-0000-0000C77B0000}"/>
    <cellStyle name="Normal 3 8 15 2 2 2" xfId="35199" xr:uid="{00000000-0005-0000-0000-0000C87B0000}"/>
    <cellStyle name="Normal 3 8 15 2 3" xfId="17782" xr:uid="{00000000-0005-0000-0000-0000C97B0000}"/>
    <cellStyle name="Normal 3 8 15 2 3 2" xfId="35200" xr:uid="{00000000-0005-0000-0000-0000CA7B0000}"/>
    <cellStyle name="Normal 3 8 15 2 4" xfId="17783" xr:uid="{00000000-0005-0000-0000-0000CB7B0000}"/>
    <cellStyle name="Normal 3 8 15 2 4 2" xfId="35201" xr:uid="{00000000-0005-0000-0000-0000CC7B0000}"/>
    <cellStyle name="Normal 3 8 15 2 5" xfId="17784" xr:uid="{00000000-0005-0000-0000-0000CD7B0000}"/>
    <cellStyle name="Normal 3 8 15 2 5 2" xfId="35202" xr:uid="{00000000-0005-0000-0000-0000CE7B0000}"/>
    <cellStyle name="Normal 3 8 15 2 6" xfId="17785" xr:uid="{00000000-0005-0000-0000-0000CF7B0000}"/>
    <cellStyle name="Normal 3 8 15 2 6 2" xfId="35203" xr:uid="{00000000-0005-0000-0000-0000D07B0000}"/>
    <cellStyle name="Normal 3 8 15 2 7" xfId="17786" xr:uid="{00000000-0005-0000-0000-0000D17B0000}"/>
    <cellStyle name="Normal 3 8 15 2 7 2" xfId="35204" xr:uid="{00000000-0005-0000-0000-0000D27B0000}"/>
    <cellStyle name="Normal 3 8 15 2 8" xfId="17787" xr:uid="{00000000-0005-0000-0000-0000D37B0000}"/>
    <cellStyle name="Normal 3 8 15 2 8 2" xfId="35205" xr:uid="{00000000-0005-0000-0000-0000D47B0000}"/>
    <cellStyle name="Normal 3 8 15 2 9" xfId="17788" xr:uid="{00000000-0005-0000-0000-0000D57B0000}"/>
    <cellStyle name="Normal 3 8 15 2 9 2" xfId="35206" xr:uid="{00000000-0005-0000-0000-0000D67B0000}"/>
    <cellStyle name="Normal 3 8 15 3" xfId="17789" xr:uid="{00000000-0005-0000-0000-0000D77B0000}"/>
    <cellStyle name="Normal 3 8 15 3 2" xfId="35207" xr:uid="{00000000-0005-0000-0000-0000D87B0000}"/>
    <cellStyle name="Normal 3 8 15 4" xfId="17790" xr:uid="{00000000-0005-0000-0000-0000D97B0000}"/>
    <cellStyle name="Normal 3 8 15 4 2" xfId="35208" xr:uid="{00000000-0005-0000-0000-0000DA7B0000}"/>
    <cellStyle name="Normal 3 8 15 5" xfId="17791" xr:uid="{00000000-0005-0000-0000-0000DB7B0000}"/>
    <cellStyle name="Normal 3 8 15 5 2" xfId="35209" xr:uid="{00000000-0005-0000-0000-0000DC7B0000}"/>
    <cellStyle name="Normal 3 8 15 6" xfId="17792" xr:uid="{00000000-0005-0000-0000-0000DD7B0000}"/>
    <cellStyle name="Normal 3 8 15 6 2" xfId="35210" xr:uid="{00000000-0005-0000-0000-0000DE7B0000}"/>
    <cellStyle name="Normal 3 8 15 7" xfId="17793" xr:uid="{00000000-0005-0000-0000-0000DF7B0000}"/>
    <cellStyle name="Normal 3 8 15 7 2" xfId="35211" xr:uid="{00000000-0005-0000-0000-0000E07B0000}"/>
    <cellStyle name="Normal 3 8 15 8" xfId="17794" xr:uid="{00000000-0005-0000-0000-0000E17B0000}"/>
    <cellStyle name="Normal 3 8 15 8 2" xfId="35212" xr:uid="{00000000-0005-0000-0000-0000E27B0000}"/>
    <cellStyle name="Normal 3 8 15 9" xfId="17795" xr:uid="{00000000-0005-0000-0000-0000E37B0000}"/>
    <cellStyle name="Normal 3 8 15 9 2" xfId="35213" xr:uid="{00000000-0005-0000-0000-0000E47B0000}"/>
    <cellStyle name="Normal 3 8 16" xfId="17796" xr:uid="{00000000-0005-0000-0000-0000E57B0000}"/>
    <cellStyle name="Normal 3 8 16 10" xfId="17797" xr:uid="{00000000-0005-0000-0000-0000E67B0000}"/>
    <cellStyle name="Normal 3 8 16 10 2" xfId="35215" xr:uid="{00000000-0005-0000-0000-0000E77B0000}"/>
    <cellStyle name="Normal 3 8 16 11" xfId="17798" xr:uid="{00000000-0005-0000-0000-0000E87B0000}"/>
    <cellStyle name="Normal 3 8 16 11 2" xfId="35216" xr:uid="{00000000-0005-0000-0000-0000E97B0000}"/>
    <cellStyle name="Normal 3 8 16 12" xfId="17799" xr:uid="{00000000-0005-0000-0000-0000EA7B0000}"/>
    <cellStyle name="Normal 3 8 16 12 2" xfId="35217" xr:uid="{00000000-0005-0000-0000-0000EB7B0000}"/>
    <cellStyle name="Normal 3 8 16 13" xfId="17800" xr:uid="{00000000-0005-0000-0000-0000EC7B0000}"/>
    <cellStyle name="Normal 3 8 16 13 2" xfId="35218" xr:uid="{00000000-0005-0000-0000-0000ED7B0000}"/>
    <cellStyle name="Normal 3 8 16 14" xfId="17801" xr:uid="{00000000-0005-0000-0000-0000EE7B0000}"/>
    <cellStyle name="Normal 3 8 16 14 2" xfId="35219" xr:uid="{00000000-0005-0000-0000-0000EF7B0000}"/>
    <cellStyle name="Normal 3 8 16 15" xfId="17802" xr:uid="{00000000-0005-0000-0000-0000F07B0000}"/>
    <cellStyle name="Normal 3 8 16 15 2" xfId="35220" xr:uid="{00000000-0005-0000-0000-0000F17B0000}"/>
    <cellStyle name="Normal 3 8 16 16" xfId="35214" xr:uid="{00000000-0005-0000-0000-0000F27B0000}"/>
    <cellStyle name="Normal 3 8 16 2" xfId="17803" xr:uid="{00000000-0005-0000-0000-0000F37B0000}"/>
    <cellStyle name="Normal 3 8 16 2 10" xfId="17804" xr:uid="{00000000-0005-0000-0000-0000F47B0000}"/>
    <cellStyle name="Normal 3 8 16 2 10 2" xfId="35222" xr:uid="{00000000-0005-0000-0000-0000F57B0000}"/>
    <cellStyle name="Normal 3 8 16 2 11" xfId="17805" xr:uid="{00000000-0005-0000-0000-0000F67B0000}"/>
    <cellStyle name="Normal 3 8 16 2 11 2" xfId="35223" xr:uid="{00000000-0005-0000-0000-0000F77B0000}"/>
    <cellStyle name="Normal 3 8 16 2 12" xfId="17806" xr:uid="{00000000-0005-0000-0000-0000F87B0000}"/>
    <cellStyle name="Normal 3 8 16 2 12 2" xfId="35224" xr:uid="{00000000-0005-0000-0000-0000F97B0000}"/>
    <cellStyle name="Normal 3 8 16 2 13" xfId="17807" xr:uid="{00000000-0005-0000-0000-0000FA7B0000}"/>
    <cellStyle name="Normal 3 8 16 2 13 2" xfId="35225" xr:uid="{00000000-0005-0000-0000-0000FB7B0000}"/>
    <cellStyle name="Normal 3 8 16 2 14" xfId="17808" xr:uid="{00000000-0005-0000-0000-0000FC7B0000}"/>
    <cellStyle name="Normal 3 8 16 2 14 2" xfId="35226" xr:uid="{00000000-0005-0000-0000-0000FD7B0000}"/>
    <cellStyle name="Normal 3 8 16 2 15" xfId="35221" xr:uid="{00000000-0005-0000-0000-0000FE7B0000}"/>
    <cellStyle name="Normal 3 8 16 2 2" xfId="17809" xr:uid="{00000000-0005-0000-0000-0000FF7B0000}"/>
    <cellStyle name="Normal 3 8 16 2 2 2" xfId="35227" xr:uid="{00000000-0005-0000-0000-0000007C0000}"/>
    <cellStyle name="Normal 3 8 16 2 3" xfId="17810" xr:uid="{00000000-0005-0000-0000-0000017C0000}"/>
    <cellStyle name="Normal 3 8 16 2 3 2" xfId="35228" xr:uid="{00000000-0005-0000-0000-0000027C0000}"/>
    <cellStyle name="Normal 3 8 16 2 4" xfId="17811" xr:uid="{00000000-0005-0000-0000-0000037C0000}"/>
    <cellStyle name="Normal 3 8 16 2 4 2" xfId="35229" xr:uid="{00000000-0005-0000-0000-0000047C0000}"/>
    <cellStyle name="Normal 3 8 16 2 5" xfId="17812" xr:uid="{00000000-0005-0000-0000-0000057C0000}"/>
    <cellStyle name="Normal 3 8 16 2 5 2" xfId="35230" xr:uid="{00000000-0005-0000-0000-0000067C0000}"/>
    <cellStyle name="Normal 3 8 16 2 6" xfId="17813" xr:uid="{00000000-0005-0000-0000-0000077C0000}"/>
    <cellStyle name="Normal 3 8 16 2 6 2" xfId="35231" xr:uid="{00000000-0005-0000-0000-0000087C0000}"/>
    <cellStyle name="Normal 3 8 16 2 7" xfId="17814" xr:uid="{00000000-0005-0000-0000-0000097C0000}"/>
    <cellStyle name="Normal 3 8 16 2 7 2" xfId="35232" xr:uid="{00000000-0005-0000-0000-00000A7C0000}"/>
    <cellStyle name="Normal 3 8 16 2 8" xfId="17815" xr:uid="{00000000-0005-0000-0000-00000B7C0000}"/>
    <cellStyle name="Normal 3 8 16 2 8 2" xfId="35233" xr:uid="{00000000-0005-0000-0000-00000C7C0000}"/>
    <cellStyle name="Normal 3 8 16 2 9" xfId="17816" xr:uid="{00000000-0005-0000-0000-00000D7C0000}"/>
    <cellStyle name="Normal 3 8 16 2 9 2" xfId="35234" xr:uid="{00000000-0005-0000-0000-00000E7C0000}"/>
    <cellStyle name="Normal 3 8 16 3" xfId="17817" xr:uid="{00000000-0005-0000-0000-00000F7C0000}"/>
    <cellStyle name="Normal 3 8 16 3 2" xfId="35235" xr:uid="{00000000-0005-0000-0000-0000107C0000}"/>
    <cellStyle name="Normal 3 8 16 4" xfId="17818" xr:uid="{00000000-0005-0000-0000-0000117C0000}"/>
    <cellStyle name="Normal 3 8 16 4 2" xfId="35236" xr:uid="{00000000-0005-0000-0000-0000127C0000}"/>
    <cellStyle name="Normal 3 8 16 5" xfId="17819" xr:uid="{00000000-0005-0000-0000-0000137C0000}"/>
    <cellStyle name="Normal 3 8 16 5 2" xfId="35237" xr:uid="{00000000-0005-0000-0000-0000147C0000}"/>
    <cellStyle name="Normal 3 8 16 6" xfId="17820" xr:uid="{00000000-0005-0000-0000-0000157C0000}"/>
    <cellStyle name="Normal 3 8 16 6 2" xfId="35238" xr:uid="{00000000-0005-0000-0000-0000167C0000}"/>
    <cellStyle name="Normal 3 8 16 7" xfId="17821" xr:uid="{00000000-0005-0000-0000-0000177C0000}"/>
    <cellStyle name="Normal 3 8 16 7 2" xfId="35239" xr:uid="{00000000-0005-0000-0000-0000187C0000}"/>
    <cellStyle name="Normal 3 8 16 8" xfId="17822" xr:uid="{00000000-0005-0000-0000-0000197C0000}"/>
    <cellStyle name="Normal 3 8 16 8 2" xfId="35240" xr:uid="{00000000-0005-0000-0000-00001A7C0000}"/>
    <cellStyle name="Normal 3 8 16 9" xfId="17823" xr:uid="{00000000-0005-0000-0000-00001B7C0000}"/>
    <cellStyle name="Normal 3 8 16 9 2" xfId="35241" xr:uid="{00000000-0005-0000-0000-00001C7C0000}"/>
    <cellStyle name="Normal 3 8 17" xfId="17824" xr:uid="{00000000-0005-0000-0000-00001D7C0000}"/>
    <cellStyle name="Normal 3 8 17 10" xfId="17825" xr:uid="{00000000-0005-0000-0000-00001E7C0000}"/>
    <cellStyle name="Normal 3 8 17 10 2" xfId="35243" xr:uid="{00000000-0005-0000-0000-00001F7C0000}"/>
    <cellStyle name="Normal 3 8 17 11" xfId="17826" xr:uid="{00000000-0005-0000-0000-0000207C0000}"/>
    <cellStyle name="Normal 3 8 17 11 2" xfId="35244" xr:uid="{00000000-0005-0000-0000-0000217C0000}"/>
    <cellStyle name="Normal 3 8 17 12" xfId="17827" xr:uid="{00000000-0005-0000-0000-0000227C0000}"/>
    <cellStyle name="Normal 3 8 17 12 2" xfId="35245" xr:uid="{00000000-0005-0000-0000-0000237C0000}"/>
    <cellStyle name="Normal 3 8 17 13" xfId="17828" xr:uid="{00000000-0005-0000-0000-0000247C0000}"/>
    <cellStyle name="Normal 3 8 17 13 2" xfId="35246" xr:uid="{00000000-0005-0000-0000-0000257C0000}"/>
    <cellStyle name="Normal 3 8 17 14" xfId="17829" xr:uid="{00000000-0005-0000-0000-0000267C0000}"/>
    <cellStyle name="Normal 3 8 17 14 2" xfId="35247" xr:uid="{00000000-0005-0000-0000-0000277C0000}"/>
    <cellStyle name="Normal 3 8 17 15" xfId="35242" xr:uid="{00000000-0005-0000-0000-0000287C0000}"/>
    <cellStyle name="Normal 3 8 17 2" xfId="17830" xr:uid="{00000000-0005-0000-0000-0000297C0000}"/>
    <cellStyle name="Normal 3 8 17 2 2" xfId="35248" xr:uid="{00000000-0005-0000-0000-00002A7C0000}"/>
    <cellStyle name="Normal 3 8 17 3" xfId="17831" xr:uid="{00000000-0005-0000-0000-00002B7C0000}"/>
    <cellStyle name="Normal 3 8 17 3 2" xfId="35249" xr:uid="{00000000-0005-0000-0000-00002C7C0000}"/>
    <cellStyle name="Normal 3 8 17 4" xfId="17832" xr:uid="{00000000-0005-0000-0000-00002D7C0000}"/>
    <cellStyle name="Normal 3 8 17 4 2" xfId="35250" xr:uid="{00000000-0005-0000-0000-00002E7C0000}"/>
    <cellStyle name="Normal 3 8 17 5" xfId="17833" xr:uid="{00000000-0005-0000-0000-00002F7C0000}"/>
    <cellStyle name="Normal 3 8 17 5 2" xfId="35251" xr:uid="{00000000-0005-0000-0000-0000307C0000}"/>
    <cellStyle name="Normal 3 8 17 6" xfId="17834" xr:uid="{00000000-0005-0000-0000-0000317C0000}"/>
    <cellStyle name="Normal 3 8 17 6 2" xfId="35252" xr:uid="{00000000-0005-0000-0000-0000327C0000}"/>
    <cellStyle name="Normal 3 8 17 7" xfId="17835" xr:uid="{00000000-0005-0000-0000-0000337C0000}"/>
    <cellStyle name="Normal 3 8 17 7 2" xfId="35253" xr:uid="{00000000-0005-0000-0000-0000347C0000}"/>
    <cellStyle name="Normal 3 8 17 8" xfId="17836" xr:uid="{00000000-0005-0000-0000-0000357C0000}"/>
    <cellStyle name="Normal 3 8 17 8 2" xfId="35254" xr:uid="{00000000-0005-0000-0000-0000367C0000}"/>
    <cellStyle name="Normal 3 8 17 9" xfId="17837" xr:uid="{00000000-0005-0000-0000-0000377C0000}"/>
    <cellStyle name="Normal 3 8 17 9 2" xfId="35255" xr:uid="{00000000-0005-0000-0000-0000387C0000}"/>
    <cellStyle name="Normal 3 8 18" xfId="17838" xr:uid="{00000000-0005-0000-0000-0000397C0000}"/>
    <cellStyle name="Normal 3 8 18 10" xfId="17839" xr:uid="{00000000-0005-0000-0000-00003A7C0000}"/>
    <cellStyle name="Normal 3 8 18 10 2" xfId="35257" xr:uid="{00000000-0005-0000-0000-00003B7C0000}"/>
    <cellStyle name="Normal 3 8 18 11" xfId="17840" xr:uid="{00000000-0005-0000-0000-00003C7C0000}"/>
    <cellStyle name="Normal 3 8 18 11 2" xfId="35258" xr:uid="{00000000-0005-0000-0000-00003D7C0000}"/>
    <cellStyle name="Normal 3 8 18 12" xfId="17841" xr:uid="{00000000-0005-0000-0000-00003E7C0000}"/>
    <cellStyle name="Normal 3 8 18 12 2" xfId="35259" xr:uid="{00000000-0005-0000-0000-00003F7C0000}"/>
    <cellStyle name="Normal 3 8 18 13" xfId="17842" xr:uid="{00000000-0005-0000-0000-0000407C0000}"/>
    <cellStyle name="Normal 3 8 18 13 2" xfId="35260" xr:uid="{00000000-0005-0000-0000-0000417C0000}"/>
    <cellStyle name="Normal 3 8 18 14" xfId="17843" xr:uid="{00000000-0005-0000-0000-0000427C0000}"/>
    <cellStyle name="Normal 3 8 18 14 2" xfId="35261" xr:uid="{00000000-0005-0000-0000-0000437C0000}"/>
    <cellStyle name="Normal 3 8 18 15" xfId="35256" xr:uid="{00000000-0005-0000-0000-0000447C0000}"/>
    <cellStyle name="Normal 3 8 18 2" xfId="17844" xr:uid="{00000000-0005-0000-0000-0000457C0000}"/>
    <cellStyle name="Normal 3 8 18 2 2" xfId="35262" xr:uid="{00000000-0005-0000-0000-0000467C0000}"/>
    <cellStyle name="Normal 3 8 18 3" xfId="17845" xr:uid="{00000000-0005-0000-0000-0000477C0000}"/>
    <cellStyle name="Normal 3 8 18 3 2" xfId="35263" xr:uid="{00000000-0005-0000-0000-0000487C0000}"/>
    <cellStyle name="Normal 3 8 18 4" xfId="17846" xr:uid="{00000000-0005-0000-0000-0000497C0000}"/>
    <cellStyle name="Normal 3 8 18 4 2" xfId="35264" xr:uid="{00000000-0005-0000-0000-00004A7C0000}"/>
    <cellStyle name="Normal 3 8 18 5" xfId="17847" xr:uid="{00000000-0005-0000-0000-00004B7C0000}"/>
    <cellStyle name="Normal 3 8 18 5 2" xfId="35265" xr:uid="{00000000-0005-0000-0000-00004C7C0000}"/>
    <cellStyle name="Normal 3 8 18 6" xfId="17848" xr:uid="{00000000-0005-0000-0000-00004D7C0000}"/>
    <cellStyle name="Normal 3 8 18 6 2" xfId="35266" xr:uid="{00000000-0005-0000-0000-00004E7C0000}"/>
    <cellStyle name="Normal 3 8 18 7" xfId="17849" xr:uid="{00000000-0005-0000-0000-00004F7C0000}"/>
    <cellStyle name="Normal 3 8 18 7 2" xfId="35267" xr:uid="{00000000-0005-0000-0000-0000507C0000}"/>
    <cellStyle name="Normal 3 8 18 8" xfId="17850" xr:uid="{00000000-0005-0000-0000-0000517C0000}"/>
    <cellStyle name="Normal 3 8 18 8 2" xfId="35268" xr:uid="{00000000-0005-0000-0000-0000527C0000}"/>
    <cellStyle name="Normal 3 8 18 9" xfId="17851" xr:uid="{00000000-0005-0000-0000-0000537C0000}"/>
    <cellStyle name="Normal 3 8 18 9 2" xfId="35269" xr:uid="{00000000-0005-0000-0000-0000547C0000}"/>
    <cellStyle name="Normal 3 8 19" xfId="17852" xr:uid="{00000000-0005-0000-0000-0000557C0000}"/>
    <cellStyle name="Normal 3 8 19 10" xfId="17853" xr:uid="{00000000-0005-0000-0000-0000567C0000}"/>
    <cellStyle name="Normal 3 8 19 10 2" xfId="35271" xr:uid="{00000000-0005-0000-0000-0000577C0000}"/>
    <cellStyle name="Normal 3 8 19 11" xfId="17854" xr:uid="{00000000-0005-0000-0000-0000587C0000}"/>
    <cellStyle name="Normal 3 8 19 11 2" xfId="35272" xr:uid="{00000000-0005-0000-0000-0000597C0000}"/>
    <cellStyle name="Normal 3 8 19 12" xfId="17855" xr:uid="{00000000-0005-0000-0000-00005A7C0000}"/>
    <cellStyle name="Normal 3 8 19 12 2" xfId="35273" xr:uid="{00000000-0005-0000-0000-00005B7C0000}"/>
    <cellStyle name="Normal 3 8 19 13" xfId="17856" xr:uid="{00000000-0005-0000-0000-00005C7C0000}"/>
    <cellStyle name="Normal 3 8 19 13 2" xfId="35274" xr:uid="{00000000-0005-0000-0000-00005D7C0000}"/>
    <cellStyle name="Normal 3 8 19 14" xfId="17857" xr:uid="{00000000-0005-0000-0000-00005E7C0000}"/>
    <cellStyle name="Normal 3 8 19 14 2" xfId="35275" xr:uid="{00000000-0005-0000-0000-00005F7C0000}"/>
    <cellStyle name="Normal 3 8 19 15" xfId="35270" xr:uid="{00000000-0005-0000-0000-0000607C0000}"/>
    <cellStyle name="Normal 3 8 19 2" xfId="17858" xr:uid="{00000000-0005-0000-0000-0000617C0000}"/>
    <cellStyle name="Normal 3 8 19 2 2" xfId="35276" xr:uid="{00000000-0005-0000-0000-0000627C0000}"/>
    <cellStyle name="Normal 3 8 19 3" xfId="17859" xr:uid="{00000000-0005-0000-0000-0000637C0000}"/>
    <cellStyle name="Normal 3 8 19 3 2" xfId="35277" xr:uid="{00000000-0005-0000-0000-0000647C0000}"/>
    <cellStyle name="Normal 3 8 19 4" xfId="17860" xr:uid="{00000000-0005-0000-0000-0000657C0000}"/>
    <cellStyle name="Normal 3 8 19 4 2" xfId="35278" xr:uid="{00000000-0005-0000-0000-0000667C0000}"/>
    <cellStyle name="Normal 3 8 19 5" xfId="17861" xr:uid="{00000000-0005-0000-0000-0000677C0000}"/>
    <cellStyle name="Normal 3 8 19 5 2" xfId="35279" xr:uid="{00000000-0005-0000-0000-0000687C0000}"/>
    <cellStyle name="Normal 3 8 19 6" xfId="17862" xr:uid="{00000000-0005-0000-0000-0000697C0000}"/>
    <cellStyle name="Normal 3 8 19 6 2" xfId="35280" xr:uid="{00000000-0005-0000-0000-00006A7C0000}"/>
    <cellStyle name="Normal 3 8 19 7" xfId="17863" xr:uid="{00000000-0005-0000-0000-00006B7C0000}"/>
    <cellStyle name="Normal 3 8 19 7 2" xfId="35281" xr:uid="{00000000-0005-0000-0000-00006C7C0000}"/>
    <cellStyle name="Normal 3 8 19 8" xfId="17864" xr:uid="{00000000-0005-0000-0000-00006D7C0000}"/>
    <cellStyle name="Normal 3 8 19 8 2" xfId="35282" xr:uid="{00000000-0005-0000-0000-00006E7C0000}"/>
    <cellStyle name="Normal 3 8 19 9" xfId="17865" xr:uid="{00000000-0005-0000-0000-00006F7C0000}"/>
    <cellStyle name="Normal 3 8 19 9 2" xfId="35283" xr:uid="{00000000-0005-0000-0000-0000707C0000}"/>
    <cellStyle name="Normal 3 8 2" xfId="17866" xr:uid="{00000000-0005-0000-0000-0000717C0000}"/>
    <cellStyle name="Normal 3 8 20" xfId="17867" xr:uid="{00000000-0005-0000-0000-0000727C0000}"/>
    <cellStyle name="Normal 3 8 20 10" xfId="17868" xr:uid="{00000000-0005-0000-0000-0000737C0000}"/>
    <cellStyle name="Normal 3 8 20 10 2" xfId="35285" xr:uid="{00000000-0005-0000-0000-0000747C0000}"/>
    <cellStyle name="Normal 3 8 20 11" xfId="17869" xr:uid="{00000000-0005-0000-0000-0000757C0000}"/>
    <cellStyle name="Normal 3 8 20 11 2" xfId="35286" xr:uid="{00000000-0005-0000-0000-0000767C0000}"/>
    <cellStyle name="Normal 3 8 20 12" xfId="17870" xr:uid="{00000000-0005-0000-0000-0000777C0000}"/>
    <cellStyle name="Normal 3 8 20 12 2" xfId="35287" xr:uid="{00000000-0005-0000-0000-0000787C0000}"/>
    <cellStyle name="Normal 3 8 20 13" xfId="17871" xr:uid="{00000000-0005-0000-0000-0000797C0000}"/>
    <cellStyle name="Normal 3 8 20 13 2" xfId="35288" xr:uid="{00000000-0005-0000-0000-00007A7C0000}"/>
    <cellStyle name="Normal 3 8 20 14" xfId="17872" xr:uid="{00000000-0005-0000-0000-00007B7C0000}"/>
    <cellStyle name="Normal 3 8 20 14 2" xfId="35289" xr:uid="{00000000-0005-0000-0000-00007C7C0000}"/>
    <cellStyle name="Normal 3 8 20 15" xfId="35284" xr:uid="{00000000-0005-0000-0000-00007D7C0000}"/>
    <cellStyle name="Normal 3 8 20 2" xfId="17873" xr:uid="{00000000-0005-0000-0000-00007E7C0000}"/>
    <cellStyle name="Normal 3 8 20 2 2" xfId="35290" xr:uid="{00000000-0005-0000-0000-00007F7C0000}"/>
    <cellStyle name="Normal 3 8 20 3" xfId="17874" xr:uid="{00000000-0005-0000-0000-0000807C0000}"/>
    <cellStyle name="Normal 3 8 20 3 2" xfId="35291" xr:uid="{00000000-0005-0000-0000-0000817C0000}"/>
    <cellStyle name="Normal 3 8 20 4" xfId="17875" xr:uid="{00000000-0005-0000-0000-0000827C0000}"/>
    <cellStyle name="Normal 3 8 20 4 2" xfId="35292" xr:uid="{00000000-0005-0000-0000-0000837C0000}"/>
    <cellStyle name="Normal 3 8 20 5" xfId="17876" xr:uid="{00000000-0005-0000-0000-0000847C0000}"/>
    <cellStyle name="Normal 3 8 20 5 2" xfId="35293" xr:uid="{00000000-0005-0000-0000-0000857C0000}"/>
    <cellStyle name="Normal 3 8 20 6" xfId="17877" xr:uid="{00000000-0005-0000-0000-0000867C0000}"/>
    <cellStyle name="Normal 3 8 20 6 2" xfId="35294" xr:uid="{00000000-0005-0000-0000-0000877C0000}"/>
    <cellStyle name="Normal 3 8 20 7" xfId="17878" xr:uid="{00000000-0005-0000-0000-0000887C0000}"/>
    <cellStyle name="Normal 3 8 20 7 2" xfId="35295" xr:uid="{00000000-0005-0000-0000-0000897C0000}"/>
    <cellStyle name="Normal 3 8 20 8" xfId="17879" xr:uid="{00000000-0005-0000-0000-00008A7C0000}"/>
    <cellStyle name="Normal 3 8 20 8 2" xfId="35296" xr:uid="{00000000-0005-0000-0000-00008B7C0000}"/>
    <cellStyle name="Normal 3 8 20 9" xfId="17880" xr:uid="{00000000-0005-0000-0000-00008C7C0000}"/>
    <cellStyle name="Normal 3 8 20 9 2" xfId="35297" xr:uid="{00000000-0005-0000-0000-00008D7C0000}"/>
    <cellStyle name="Normal 3 8 21" xfId="17881" xr:uid="{00000000-0005-0000-0000-00008E7C0000}"/>
    <cellStyle name="Normal 3 8 21 10" xfId="17882" xr:uid="{00000000-0005-0000-0000-00008F7C0000}"/>
    <cellStyle name="Normal 3 8 21 10 2" xfId="35299" xr:uid="{00000000-0005-0000-0000-0000907C0000}"/>
    <cellStyle name="Normal 3 8 21 11" xfId="17883" xr:uid="{00000000-0005-0000-0000-0000917C0000}"/>
    <cellStyle name="Normal 3 8 21 11 2" xfId="35300" xr:uid="{00000000-0005-0000-0000-0000927C0000}"/>
    <cellStyle name="Normal 3 8 21 12" xfId="17884" xr:uid="{00000000-0005-0000-0000-0000937C0000}"/>
    <cellStyle name="Normal 3 8 21 12 2" xfId="35301" xr:uid="{00000000-0005-0000-0000-0000947C0000}"/>
    <cellStyle name="Normal 3 8 21 13" xfId="17885" xr:uid="{00000000-0005-0000-0000-0000957C0000}"/>
    <cellStyle name="Normal 3 8 21 13 2" xfId="35302" xr:uid="{00000000-0005-0000-0000-0000967C0000}"/>
    <cellStyle name="Normal 3 8 21 14" xfId="17886" xr:uid="{00000000-0005-0000-0000-0000977C0000}"/>
    <cellStyle name="Normal 3 8 21 14 2" xfId="35303" xr:uid="{00000000-0005-0000-0000-0000987C0000}"/>
    <cellStyle name="Normal 3 8 21 15" xfId="35298" xr:uid="{00000000-0005-0000-0000-0000997C0000}"/>
    <cellStyle name="Normal 3 8 21 2" xfId="17887" xr:uid="{00000000-0005-0000-0000-00009A7C0000}"/>
    <cellStyle name="Normal 3 8 21 2 2" xfId="35304" xr:uid="{00000000-0005-0000-0000-00009B7C0000}"/>
    <cellStyle name="Normal 3 8 21 3" xfId="17888" xr:uid="{00000000-0005-0000-0000-00009C7C0000}"/>
    <cellStyle name="Normal 3 8 21 3 2" xfId="35305" xr:uid="{00000000-0005-0000-0000-00009D7C0000}"/>
    <cellStyle name="Normal 3 8 21 4" xfId="17889" xr:uid="{00000000-0005-0000-0000-00009E7C0000}"/>
    <cellStyle name="Normal 3 8 21 4 2" xfId="35306" xr:uid="{00000000-0005-0000-0000-00009F7C0000}"/>
    <cellStyle name="Normal 3 8 21 5" xfId="17890" xr:uid="{00000000-0005-0000-0000-0000A07C0000}"/>
    <cellStyle name="Normal 3 8 21 5 2" xfId="35307" xr:uid="{00000000-0005-0000-0000-0000A17C0000}"/>
    <cellStyle name="Normal 3 8 21 6" xfId="17891" xr:uid="{00000000-0005-0000-0000-0000A27C0000}"/>
    <cellStyle name="Normal 3 8 21 6 2" xfId="35308" xr:uid="{00000000-0005-0000-0000-0000A37C0000}"/>
    <cellStyle name="Normal 3 8 21 7" xfId="17892" xr:uid="{00000000-0005-0000-0000-0000A47C0000}"/>
    <cellStyle name="Normal 3 8 21 7 2" xfId="35309" xr:uid="{00000000-0005-0000-0000-0000A57C0000}"/>
    <cellStyle name="Normal 3 8 21 8" xfId="17893" xr:uid="{00000000-0005-0000-0000-0000A67C0000}"/>
    <cellStyle name="Normal 3 8 21 8 2" xfId="35310" xr:uid="{00000000-0005-0000-0000-0000A77C0000}"/>
    <cellStyle name="Normal 3 8 21 9" xfId="17894" xr:uid="{00000000-0005-0000-0000-0000A87C0000}"/>
    <cellStyle name="Normal 3 8 21 9 2" xfId="35311" xr:uid="{00000000-0005-0000-0000-0000A97C0000}"/>
    <cellStyle name="Normal 3 8 22" xfId="17895" xr:uid="{00000000-0005-0000-0000-0000AA7C0000}"/>
    <cellStyle name="Normal 3 8 22 10" xfId="17896" xr:uid="{00000000-0005-0000-0000-0000AB7C0000}"/>
    <cellStyle name="Normal 3 8 22 10 2" xfId="35313" xr:uid="{00000000-0005-0000-0000-0000AC7C0000}"/>
    <cellStyle name="Normal 3 8 22 11" xfId="17897" xr:uid="{00000000-0005-0000-0000-0000AD7C0000}"/>
    <cellStyle name="Normal 3 8 22 11 2" xfId="35314" xr:uid="{00000000-0005-0000-0000-0000AE7C0000}"/>
    <cellStyle name="Normal 3 8 22 12" xfId="17898" xr:uid="{00000000-0005-0000-0000-0000AF7C0000}"/>
    <cellStyle name="Normal 3 8 22 12 2" xfId="35315" xr:uid="{00000000-0005-0000-0000-0000B07C0000}"/>
    <cellStyle name="Normal 3 8 22 13" xfId="17899" xr:uid="{00000000-0005-0000-0000-0000B17C0000}"/>
    <cellStyle name="Normal 3 8 22 13 2" xfId="35316" xr:uid="{00000000-0005-0000-0000-0000B27C0000}"/>
    <cellStyle name="Normal 3 8 22 14" xfId="17900" xr:uid="{00000000-0005-0000-0000-0000B37C0000}"/>
    <cellStyle name="Normal 3 8 22 14 2" xfId="35317" xr:uid="{00000000-0005-0000-0000-0000B47C0000}"/>
    <cellStyle name="Normal 3 8 22 15" xfId="35312" xr:uid="{00000000-0005-0000-0000-0000B57C0000}"/>
    <cellStyle name="Normal 3 8 22 2" xfId="17901" xr:uid="{00000000-0005-0000-0000-0000B67C0000}"/>
    <cellStyle name="Normal 3 8 22 2 2" xfId="35318" xr:uid="{00000000-0005-0000-0000-0000B77C0000}"/>
    <cellStyle name="Normal 3 8 22 3" xfId="17902" xr:uid="{00000000-0005-0000-0000-0000B87C0000}"/>
    <cellStyle name="Normal 3 8 22 3 2" xfId="35319" xr:uid="{00000000-0005-0000-0000-0000B97C0000}"/>
    <cellStyle name="Normal 3 8 22 4" xfId="17903" xr:uid="{00000000-0005-0000-0000-0000BA7C0000}"/>
    <cellStyle name="Normal 3 8 22 4 2" xfId="35320" xr:uid="{00000000-0005-0000-0000-0000BB7C0000}"/>
    <cellStyle name="Normal 3 8 22 5" xfId="17904" xr:uid="{00000000-0005-0000-0000-0000BC7C0000}"/>
    <cellStyle name="Normal 3 8 22 5 2" xfId="35321" xr:uid="{00000000-0005-0000-0000-0000BD7C0000}"/>
    <cellStyle name="Normal 3 8 22 6" xfId="17905" xr:uid="{00000000-0005-0000-0000-0000BE7C0000}"/>
    <cellStyle name="Normal 3 8 22 6 2" xfId="35322" xr:uid="{00000000-0005-0000-0000-0000BF7C0000}"/>
    <cellStyle name="Normal 3 8 22 7" xfId="17906" xr:uid="{00000000-0005-0000-0000-0000C07C0000}"/>
    <cellStyle name="Normal 3 8 22 7 2" xfId="35323" xr:uid="{00000000-0005-0000-0000-0000C17C0000}"/>
    <cellStyle name="Normal 3 8 22 8" xfId="17907" xr:uid="{00000000-0005-0000-0000-0000C27C0000}"/>
    <cellStyle name="Normal 3 8 22 8 2" xfId="35324" xr:uid="{00000000-0005-0000-0000-0000C37C0000}"/>
    <cellStyle name="Normal 3 8 22 9" xfId="17908" xr:uid="{00000000-0005-0000-0000-0000C47C0000}"/>
    <cellStyle name="Normal 3 8 22 9 2" xfId="35325" xr:uid="{00000000-0005-0000-0000-0000C57C0000}"/>
    <cellStyle name="Normal 3 8 23" xfId="17909" xr:uid="{00000000-0005-0000-0000-0000C67C0000}"/>
    <cellStyle name="Normal 3 8 24" xfId="17910" xr:uid="{00000000-0005-0000-0000-0000C77C0000}"/>
    <cellStyle name="Normal 3 8 25" xfId="17911" xr:uid="{00000000-0005-0000-0000-0000C87C0000}"/>
    <cellStyle name="Normal 3 8 25 10" xfId="17912" xr:uid="{00000000-0005-0000-0000-0000C97C0000}"/>
    <cellStyle name="Normal 3 8 25 10 2" xfId="35327" xr:uid="{00000000-0005-0000-0000-0000CA7C0000}"/>
    <cellStyle name="Normal 3 8 25 11" xfId="17913" xr:uid="{00000000-0005-0000-0000-0000CB7C0000}"/>
    <cellStyle name="Normal 3 8 25 11 2" xfId="35328" xr:uid="{00000000-0005-0000-0000-0000CC7C0000}"/>
    <cellStyle name="Normal 3 8 25 12" xfId="17914" xr:uid="{00000000-0005-0000-0000-0000CD7C0000}"/>
    <cellStyle name="Normal 3 8 25 12 2" xfId="35329" xr:uid="{00000000-0005-0000-0000-0000CE7C0000}"/>
    <cellStyle name="Normal 3 8 25 13" xfId="17915" xr:uid="{00000000-0005-0000-0000-0000CF7C0000}"/>
    <cellStyle name="Normal 3 8 25 13 2" xfId="35330" xr:uid="{00000000-0005-0000-0000-0000D07C0000}"/>
    <cellStyle name="Normal 3 8 25 14" xfId="17916" xr:uid="{00000000-0005-0000-0000-0000D17C0000}"/>
    <cellStyle name="Normal 3 8 25 14 2" xfId="35331" xr:uid="{00000000-0005-0000-0000-0000D27C0000}"/>
    <cellStyle name="Normal 3 8 25 15" xfId="35326" xr:uid="{00000000-0005-0000-0000-0000D37C0000}"/>
    <cellStyle name="Normal 3 8 25 2" xfId="17917" xr:uid="{00000000-0005-0000-0000-0000D47C0000}"/>
    <cellStyle name="Normal 3 8 25 2 2" xfId="35332" xr:uid="{00000000-0005-0000-0000-0000D57C0000}"/>
    <cellStyle name="Normal 3 8 25 3" xfId="17918" xr:uid="{00000000-0005-0000-0000-0000D67C0000}"/>
    <cellStyle name="Normal 3 8 25 3 2" xfId="35333" xr:uid="{00000000-0005-0000-0000-0000D77C0000}"/>
    <cellStyle name="Normal 3 8 25 4" xfId="17919" xr:uid="{00000000-0005-0000-0000-0000D87C0000}"/>
    <cellStyle name="Normal 3 8 25 4 2" xfId="35334" xr:uid="{00000000-0005-0000-0000-0000D97C0000}"/>
    <cellStyle name="Normal 3 8 25 5" xfId="17920" xr:uid="{00000000-0005-0000-0000-0000DA7C0000}"/>
    <cellStyle name="Normal 3 8 25 5 2" xfId="35335" xr:uid="{00000000-0005-0000-0000-0000DB7C0000}"/>
    <cellStyle name="Normal 3 8 25 6" xfId="17921" xr:uid="{00000000-0005-0000-0000-0000DC7C0000}"/>
    <cellStyle name="Normal 3 8 25 6 2" xfId="35336" xr:uid="{00000000-0005-0000-0000-0000DD7C0000}"/>
    <cellStyle name="Normal 3 8 25 7" xfId="17922" xr:uid="{00000000-0005-0000-0000-0000DE7C0000}"/>
    <cellStyle name="Normal 3 8 25 7 2" xfId="35337" xr:uid="{00000000-0005-0000-0000-0000DF7C0000}"/>
    <cellStyle name="Normal 3 8 25 8" xfId="17923" xr:uid="{00000000-0005-0000-0000-0000E07C0000}"/>
    <cellStyle name="Normal 3 8 25 8 2" xfId="35338" xr:uid="{00000000-0005-0000-0000-0000E17C0000}"/>
    <cellStyle name="Normal 3 8 25 9" xfId="17924" xr:uid="{00000000-0005-0000-0000-0000E27C0000}"/>
    <cellStyle name="Normal 3 8 25 9 2" xfId="35339" xr:uid="{00000000-0005-0000-0000-0000E37C0000}"/>
    <cellStyle name="Normal 3 8 26" xfId="17925" xr:uid="{00000000-0005-0000-0000-0000E47C0000}"/>
    <cellStyle name="Normal 3 8 26 10" xfId="17926" xr:uid="{00000000-0005-0000-0000-0000E57C0000}"/>
    <cellStyle name="Normal 3 8 26 10 2" xfId="35341" xr:uid="{00000000-0005-0000-0000-0000E67C0000}"/>
    <cellStyle name="Normal 3 8 26 11" xfId="17927" xr:uid="{00000000-0005-0000-0000-0000E77C0000}"/>
    <cellStyle name="Normal 3 8 26 11 2" xfId="35342" xr:uid="{00000000-0005-0000-0000-0000E87C0000}"/>
    <cellStyle name="Normal 3 8 26 12" xfId="17928" xr:uid="{00000000-0005-0000-0000-0000E97C0000}"/>
    <cellStyle name="Normal 3 8 26 12 2" xfId="35343" xr:uid="{00000000-0005-0000-0000-0000EA7C0000}"/>
    <cellStyle name="Normal 3 8 26 13" xfId="17929" xr:uid="{00000000-0005-0000-0000-0000EB7C0000}"/>
    <cellStyle name="Normal 3 8 26 13 2" xfId="35344" xr:uid="{00000000-0005-0000-0000-0000EC7C0000}"/>
    <cellStyle name="Normal 3 8 26 14" xfId="17930" xr:uid="{00000000-0005-0000-0000-0000ED7C0000}"/>
    <cellStyle name="Normal 3 8 26 14 2" xfId="35345" xr:uid="{00000000-0005-0000-0000-0000EE7C0000}"/>
    <cellStyle name="Normal 3 8 26 15" xfId="35340" xr:uid="{00000000-0005-0000-0000-0000EF7C0000}"/>
    <cellStyle name="Normal 3 8 26 2" xfId="17931" xr:uid="{00000000-0005-0000-0000-0000F07C0000}"/>
    <cellStyle name="Normal 3 8 26 2 2" xfId="35346" xr:uid="{00000000-0005-0000-0000-0000F17C0000}"/>
    <cellStyle name="Normal 3 8 26 3" xfId="17932" xr:uid="{00000000-0005-0000-0000-0000F27C0000}"/>
    <cellStyle name="Normal 3 8 26 3 2" xfId="35347" xr:uid="{00000000-0005-0000-0000-0000F37C0000}"/>
    <cellStyle name="Normal 3 8 26 4" xfId="17933" xr:uid="{00000000-0005-0000-0000-0000F47C0000}"/>
    <cellStyle name="Normal 3 8 26 4 2" xfId="35348" xr:uid="{00000000-0005-0000-0000-0000F57C0000}"/>
    <cellStyle name="Normal 3 8 26 5" xfId="17934" xr:uid="{00000000-0005-0000-0000-0000F67C0000}"/>
    <cellStyle name="Normal 3 8 26 5 2" xfId="35349" xr:uid="{00000000-0005-0000-0000-0000F77C0000}"/>
    <cellStyle name="Normal 3 8 26 6" xfId="17935" xr:uid="{00000000-0005-0000-0000-0000F87C0000}"/>
    <cellStyle name="Normal 3 8 26 6 2" xfId="35350" xr:uid="{00000000-0005-0000-0000-0000F97C0000}"/>
    <cellStyle name="Normal 3 8 26 7" xfId="17936" xr:uid="{00000000-0005-0000-0000-0000FA7C0000}"/>
    <cellStyle name="Normal 3 8 26 7 2" xfId="35351" xr:uid="{00000000-0005-0000-0000-0000FB7C0000}"/>
    <cellStyle name="Normal 3 8 26 8" xfId="17937" xr:uid="{00000000-0005-0000-0000-0000FC7C0000}"/>
    <cellStyle name="Normal 3 8 26 8 2" xfId="35352" xr:uid="{00000000-0005-0000-0000-0000FD7C0000}"/>
    <cellStyle name="Normal 3 8 26 9" xfId="17938" xr:uid="{00000000-0005-0000-0000-0000FE7C0000}"/>
    <cellStyle name="Normal 3 8 26 9 2" xfId="35353" xr:uid="{00000000-0005-0000-0000-0000FF7C0000}"/>
    <cellStyle name="Normal 3 8 3" xfId="17939" xr:uid="{00000000-0005-0000-0000-0000007D0000}"/>
    <cellStyle name="Normal 3 8 4" xfId="17940" xr:uid="{00000000-0005-0000-0000-0000017D0000}"/>
    <cellStyle name="Normal 3 8 5" xfId="17941" xr:uid="{00000000-0005-0000-0000-0000027D0000}"/>
    <cellStyle name="Normal 3 8 6" xfId="17942" xr:uid="{00000000-0005-0000-0000-0000037D0000}"/>
    <cellStyle name="Normal 3 8 7" xfId="17943" xr:uid="{00000000-0005-0000-0000-0000047D0000}"/>
    <cellStyle name="Normal 3 8 8" xfId="17944" xr:uid="{00000000-0005-0000-0000-0000057D0000}"/>
    <cellStyle name="Normal 3 8 9" xfId="17945" xr:uid="{00000000-0005-0000-0000-0000067D0000}"/>
    <cellStyle name="Normal 3 9" xfId="17946" xr:uid="{00000000-0005-0000-0000-0000077D0000}"/>
    <cellStyle name="Normal 3 9 10" xfId="17947" xr:uid="{00000000-0005-0000-0000-0000087D0000}"/>
    <cellStyle name="Normal 3 9 11" xfId="17948" xr:uid="{00000000-0005-0000-0000-0000097D0000}"/>
    <cellStyle name="Normal 3 9 11 10" xfId="17949" xr:uid="{00000000-0005-0000-0000-00000A7D0000}"/>
    <cellStyle name="Normal 3 9 11 10 2" xfId="35355" xr:uid="{00000000-0005-0000-0000-00000B7D0000}"/>
    <cellStyle name="Normal 3 9 11 11" xfId="17950" xr:uid="{00000000-0005-0000-0000-00000C7D0000}"/>
    <cellStyle name="Normal 3 9 11 11 2" xfId="35356" xr:uid="{00000000-0005-0000-0000-00000D7D0000}"/>
    <cellStyle name="Normal 3 9 11 12" xfId="17951" xr:uid="{00000000-0005-0000-0000-00000E7D0000}"/>
    <cellStyle name="Normal 3 9 11 12 2" xfId="35357" xr:uid="{00000000-0005-0000-0000-00000F7D0000}"/>
    <cellStyle name="Normal 3 9 11 13" xfId="17952" xr:uid="{00000000-0005-0000-0000-0000107D0000}"/>
    <cellStyle name="Normal 3 9 11 13 2" xfId="35358" xr:uid="{00000000-0005-0000-0000-0000117D0000}"/>
    <cellStyle name="Normal 3 9 11 14" xfId="17953" xr:uid="{00000000-0005-0000-0000-0000127D0000}"/>
    <cellStyle name="Normal 3 9 11 14 2" xfId="35359" xr:uid="{00000000-0005-0000-0000-0000137D0000}"/>
    <cellStyle name="Normal 3 9 11 15" xfId="17954" xr:uid="{00000000-0005-0000-0000-0000147D0000}"/>
    <cellStyle name="Normal 3 9 11 15 2" xfId="35360" xr:uid="{00000000-0005-0000-0000-0000157D0000}"/>
    <cellStyle name="Normal 3 9 11 16" xfId="17955" xr:uid="{00000000-0005-0000-0000-0000167D0000}"/>
    <cellStyle name="Normal 3 9 11 16 2" xfId="35361" xr:uid="{00000000-0005-0000-0000-0000177D0000}"/>
    <cellStyle name="Normal 3 9 11 17" xfId="17956" xr:uid="{00000000-0005-0000-0000-0000187D0000}"/>
    <cellStyle name="Normal 3 9 11 17 2" xfId="35362" xr:uid="{00000000-0005-0000-0000-0000197D0000}"/>
    <cellStyle name="Normal 3 9 11 18" xfId="35354" xr:uid="{00000000-0005-0000-0000-00001A7D0000}"/>
    <cellStyle name="Normal 3 9 11 2" xfId="17957" xr:uid="{00000000-0005-0000-0000-00001B7D0000}"/>
    <cellStyle name="Normal 3 9 11 3" xfId="17958" xr:uid="{00000000-0005-0000-0000-00001C7D0000}"/>
    <cellStyle name="Normal 3 9 11 4" xfId="17959" xr:uid="{00000000-0005-0000-0000-00001D7D0000}"/>
    <cellStyle name="Normal 3 9 11 5" xfId="17960" xr:uid="{00000000-0005-0000-0000-00001E7D0000}"/>
    <cellStyle name="Normal 3 9 11 5 2" xfId="35363" xr:uid="{00000000-0005-0000-0000-00001F7D0000}"/>
    <cellStyle name="Normal 3 9 11 6" xfId="17961" xr:uid="{00000000-0005-0000-0000-0000207D0000}"/>
    <cellStyle name="Normal 3 9 11 6 2" xfId="35364" xr:uid="{00000000-0005-0000-0000-0000217D0000}"/>
    <cellStyle name="Normal 3 9 11 7" xfId="17962" xr:uid="{00000000-0005-0000-0000-0000227D0000}"/>
    <cellStyle name="Normal 3 9 11 7 2" xfId="35365" xr:uid="{00000000-0005-0000-0000-0000237D0000}"/>
    <cellStyle name="Normal 3 9 11 8" xfId="17963" xr:uid="{00000000-0005-0000-0000-0000247D0000}"/>
    <cellStyle name="Normal 3 9 11 8 2" xfId="35366" xr:uid="{00000000-0005-0000-0000-0000257D0000}"/>
    <cellStyle name="Normal 3 9 11 9" xfId="17964" xr:uid="{00000000-0005-0000-0000-0000267D0000}"/>
    <cellStyle name="Normal 3 9 11 9 2" xfId="35367" xr:uid="{00000000-0005-0000-0000-0000277D0000}"/>
    <cellStyle name="Normal 3 9 12" xfId="17965" xr:uid="{00000000-0005-0000-0000-0000287D0000}"/>
    <cellStyle name="Normal 3 9 13" xfId="17966" xr:uid="{00000000-0005-0000-0000-0000297D0000}"/>
    <cellStyle name="Normal 3 9 14" xfId="17967" xr:uid="{00000000-0005-0000-0000-00002A7D0000}"/>
    <cellStyle name="Normal 3 9 14 10" xfId="17968" xr:uid="{00000000-0005-0000-0000-00002B7D0000}"/>
    <cellStyle name="Normal 3 9 14 10 2" xfId="35369" xr:uid="{00000000-0005-0000-0000-00002C7D0000}"/>
    <cellStyle name="Normal 3 9 14 11" xfId="17969" xr:uid="{00000000-0005-0000-0000-00002D7D0000}"/>
    <cellStyle name="Normal 3 9 14 11 2" xfId="35370" xr:uid="{00000000-0005-0000-0000-00002E7D0000}"/>
    <cellStyle name="Normal 3 9 14 12" xfId="17970" xr:uid="{00000000-0005-0000-0000-00002F7D0000}"/>
    <cellStyle name="Normal 3 9 14 12 2" xfId="35371" xr:uid="{00000000-0005-0000-0000-0000307D0000}"/>
    <cellStyle name="Normal 3 9 14 13" xfId="17971" xr:uid="{00000000-0005-0000-0000-0000317D0000}"/>
    <cellStyle name="Normal 3 9 14 13 2" xfId="35372" xr:uid="{00000000-0005-0000-0000-0000327D0000}"/>
    <cellStyle name="Normal 3 9 14 14" xfId="17972" xr:uid="{00000000-0005-0000-0000-0000337D0000}"/>
    <cellStyle name="Normal 3 9 14 14 2" xfId="35373" xr:uid="{00000000-0005-0000-0000-0000347D0000}"/>
    <cellStyle name="Normal 3 9 14 15" xfId="17973" xr:uid="{00000000-0005-0000-0000-0000357D0000}"/>
    <cellStyle name="Normal 3 9 14 15 2" xfId="35374" xr:uid="{00000000-0005-0000-0000-0000367D0000}"/>
    <cellStyle name="Normal 3 9 14 16" xfId="35368" xr:uid="{00000000-0005-0000-0000-0000377D0000}"/>
    <cellStyle name="Normal 3 9 14 2" xfId="17974" xr:uid="{00000000-0005-0000-0000-0000387D0000}"/>
    <cellStyle name="Normal 3 9 14 2 10" xfId="17975" xr:uid="{00000000-0005-0000-0000-0000397D0000}"/>
    <cellStyle name="Normal 3 9 14 2 10 2" xfId="35376" xr:uid="{00000000-0005-0000-0000-00003A7D0000}"/>
    <cellStyle name="Normal 3 9 14 2 11" xfId="17976" xr:uid="{00000000-0005-0000-0000-00003B7D0000}"/>
    <cellStyle name="Normal 3 9 14 2 11 2" xfId="35377" xr:uid="{00000000-0005-0000-0000-00003C7D0000}"/>
    <cellStyle name="Normal 3 9 14 2 12" xfId="17977" xr:uid="{00000000-0005-0000-0000-00003D7D0000}"/>
    <cellStyle name="Normal 3 9 14 2 12 2" xfId="35378" xr:uid="{00000000-0005-0000-0000-00003E7D0000}"/>
    <cellStyle name="Normal 3 9 14 2 13" xfId="17978" xr:uid="{00000000-0005-0000-0000-00003F7D0000}"/>
    <cellStyle name="Normal 3 9 14 2 13 2" xfId="35379" xr:uid="{00000000-0005-0000-0000-0000407D0000}"/>
    <cellStyle name="Normal 3 9 14 2 14" xfId="17979" xr:uid="{00000000-0005-0000-0000-0000417D0000}"/>
    <cellStyle name="Normal 3 9 14 2 14 2" xfId="35380" xr:uid="{00000000-0005-0000-0000-0000427D0000}"/>
    <cellStyle name="Normal 3 9 14 2 15" xfId="35375" xr:uid="{00000000-0005-0000-0000-0000437D0000}"/>
    <cellStyle name="Normal 3 9 14 2 2" xfId="17980" xr:uid="{00000000-0005-0000-0000-0000447D0000}"/>
    <cellStyle name="Normal 3 9 14 2 2 2" xfId="35381" xr:uid="{00000000-0005-0000-0000-0000457D0000}"/>
    <cellStyle name="Normal 3 9 14 2 3" xfId="17981" xr:uid="{00000000-0005-0000-0000-0000467D0000}"/>
    <cellStyle name="Normal 3 9 14 2 3 2" xfId="35382" xr:uid="{00000000-0005-0000-0000-0000477D0000}"/>
    <cellStyle name="Normal 3 9 14 2 4" xfId="17982" xr:uid="{00000000-0005-0000-0000-0000487D0000}"/>
    <cellStyle name="Normal 3 9 14 2 4 2" xfId="35383" xr:uid="{00000000-0005-0000-0000-0000497D0000}"/>
    <cellStyle name="Normal 3 9 14 2 5" xfId="17983" xr:uid="{00000000-0005-0000-0000-00004A7D0000}"/>
    <cellStyle name="Normal 3 9 14 2 5 2" xfId="35384" xr:uid="{00000000-0005-0000-0000-00004B7D0000}"/>
    <cellStyle name="Normal 3 9 14 2 6" xfId="17984" xr:uid="{00000000-0005-0000-0000-00004C7D0000}"/>
    <cellStyle name="Normal 3 9 14 2 6 2" xfId="35385" xr:uid="{00000000-0005-0000-0000-00004D7D0000}"/>
    <cellStyle name="Normal 3 9 14 2 7" xfId="17985" xr:uid="{00000000-0005-0000-0000-00004E7D0000}"/>
    <cellStyle name="Normal 3 9 14 2 7 2" xfId="35386" xr:uid="{00000000-0005-0000-0000-00004F7D0000}"/>
    <cellStyle name="Normal 3 9 14 2 8" xfId="17986" xr:uid="{00000000-0005-0000-0000-0000507D0000}"/>
    <cellStyle name="Normal 3 9 14 2 8 2" xfId="35387" xr:uid="{00000000-0005-0000-0000-0000517D0000}"/>
    <cellStyle name="Normal 3 9 14 2 9" xfId="17987" xr:uid="{00000000-0005-0000-0000-0000527D0000}"/>
    <cellStyle name="Normal 3 9 14 2 9 2" xfId="35388" xr:uid="{00000000-0005-0000-0000-0000537D0000}"/>
    <cellStyle name="Normal 3 9 14 3" xfId="17988" xr:uid="{00000000-0005-0000-0000-0000547D0000}"/>
    <cellStyle name="Normal 3 9 14 3 2" xfId="35389" xr:uid="{00000000-0005-0000-0000-0000557D0000}"/>
    <cellStyle name="Normal 3 9 14 4" xfId="17989" xr:uid="{00000000-0005-0000-0000-0000567D0000}"/>
    <cellStyle name="Normal 3 9 14 4 2" xfId="35390" xr:uid="{00000000-0005-0000-0000-0000577D0000}"/>
    <cellStyle name="Normal 3 9 14 5" xfId="17990" xr:uid="{00000000-0005-0000-0000-0000587D0000}"/>
    <cellStyle name="Normal 3 9 14 5 2" xfId="35391" xr:uid="{00000000-0005-0000-0000-0000597D0000}"/>
    <cellStyle name="Normal 3 9 14 6" xfId="17991" xr:uid="{00000000-0005-0000-0000-00005A7D0000}"/>
    <cellStyle name="Normal 3 9 14 6 2" xfId="35392" xr:uid="{00000000-0005-0000-0000-00005B7D0000}"/>
    <cellStyle name="Normal 3 9 14 7" xfId="17992" xr:uid="{00000000-0005-0000-0000-00005C7D0000}"/>
    <cellStyle name="Normal 3 9 14 7 2" xfId="35393" xr:uid="{00000000-0005-0000-0000-00005D7D0000}"/>
    <cellStyle name="Normal 3 9 14 8" xfId="17993" xr:uid="{00000000-0005-0000-0000-00005E7D0000}"/>
    <cellStyle name="Normal 3 9 14 8 2" xfId="35394" xr:uid="{00000000-0005-0000-0000-00005F7D0000}"/>
    <cellStyle name="Normal 3 9 14 9" xfId="17994" xr:uid="{00000000-0005-0000-0000-0000607D0000}"/>
    <cellStyle name="Normal 3 9 14 9 2" xfId="35395" xr:uid="{00000000-0005-0000-0000-0000617D0000}"/>
    <cellStyle name="Normal 3 9 15" xfId="17995" xr:uid="{00000000-0005-0000-0000-0000627D0000}"/>
    <cellStyle name="Normal 3 9 15 10" xfId="17996" xr:uid="{00000000-0005-0000-0000-0000637D0000}"/>
    <cellStyle name="Normal 3 9 15 10 2" xfId="35397" xr:uid="{00000000-0005-0000-0000-0000647D0000}"/>
    <cellStyle name="Normal 3 9 15 11" xfId="17997" xr:uid="{00000000-0005-0000-0000-0000657D0000}"/>
    <cellStyle name="Normal 3 9 15 11 2" xfId="35398" xr:uid="{00000000-0005-0000-0000-0000667D0000}"/>
    <cellStyle name="Normal 3 9 15 12" xfId="17998" xr:uid="{00000000-0005-0000-0000-0000677D0000}"/>
    <cellStyle name="Normal 3 9 15 12 2" xfId="35399" xr:uid="{00000000-0005-0000-0000-0000687D0000}"/>
    <cellStyle name="Normal 3 9 15 13" xfId="17999" xr:uid="{00000000-0005-0000-0000-0000697D0000}"/>
    <cellStyle name="Normal 3 9 15 13 2" xfId="35400" xr:uid="{00000000-0005-0000-0000-00006A7D0000}"/>
    <cellStyle name="Normal 3 9 15 14" xfId="18000" xr:uid="{00000000-0005-0000-0000-00006B7D0000}"/>
    <cellStyle name="Normal 3 9 15 14 2" xfId="35401" xr:uid="{00000000-0005-0000-0000-00006C7D0000}"/>
    <cellStyle name="Normal 3 9 15 15" xfId="18001" xr:uid="{00000000-0005-0000-0000-00006D7D0000}"/>
    <cellStyle name="Normal 3 9 15 15 2" xfId="35402" xr:uid="{00000000-0005-0000-0000-00006E7D0000}"/>
    <cellStyle name="Normal 3 9 15 16" xfId="35396" xr:uid="{00000000-0005-0000-0000-00006F7D0000}"/>
    <cellStyle name="Normal 3 9 15 2" xfId="18002" xr:uid="{00000000-0005-0000-0000-0000707D0000}"/>
    <cellStyle name="Normal 3 9 15 2 10" xfId="18003" xr:uid="{00000000-0005-0000-0000-0000717D0000}"/>
    <cellStyle name="Normal 3 9 15 2 10 2" xfId="35404" xr:uid="{00000000-0005-0000-0000-0000727D0000}"/>
    <cellStyle name="Normal 3 9 15 2 11" xfId="18004" xr:uid="{00000000-0005-0000-0000-0000737D0000}"/>
    <cellStyle name="Normal 3 9 15 2 11 2" xfId="35405" xr:uid="{00000000-0005-0000-0000-0000747D0000}"/>
    <cellStyle name="Normal 3 9 15 2 12" xfId="18005" xr:uid="{00000000-0005-0000-0000-0000757D0000}"/>
    <cellStyle name="Normal 3 9 15 2 12 2" xfId="35406" xr:uid="{00000000-0005-0000-0000-0000767D0000}"/>
    <cellStyle name="Normal 3 9 15 2 13" xfId="18006" xr:uid="{00000000-0005-0000-0000-0000777D0000}"/>
    <cellStyle name="Normal 3 9 15 2 13 2" xfId="35407" xr:uid="{00000000-0005-0000-0000-0000787D0000}"/>
    <cellStyle name="Normal 3 9 15 2 14" xfId="18007" xr:uid="{00000000-0005-0000-0000-0000797D0000}"/>
    <cellStyle name="Normal 3 9 15 2 14 2" xfId="35408" xr:uid="{00000000-0005-0000-0000-00007A7D0000}"/>
    <cellStyle name="Normal 3 9 15 2 15" xfId="35403" xr:uid="{00000000-0005-0000-0000-00007B7D0000}"/>
    <cellStyle name="Normal 3 9 15 2 2" xfId="18008" xr:uid="{00000000-0005-0000-0000-00007C7D0000}"/>
    <cellStyle name="Normal 3 9 15 2 2 2" xfId="35409" xr:uid="{00000000-0005-0000-0000-00007D7D0000}"/>
    <cellStyle name="Normal 3 9 15 2 3" xfId="18009" xr:uid="{00000000-0005-0000-0000-00007E7D0000}"/>
    <cellStyle name="Normal 3 9 15 2 3 2" xfId="35410" xr:uid="{00000000-0005-0000-0000-00007F7D0000}"/>
    <cellStyle name="Normal 3 9 15 2 4" xfId="18010" xr:uid="{00000000-0005-0000-0000-0000807D0000}"/>
    <cellStyle name="Normal 3 9 15 2 4 2" xfId="35411" xr:uid="{00000000-0005-0000-0000-0000817D0000}"/>
    <cellStyle name="Normal 3 9 15 2 5" xfId="18011" xr:uid="{00000000-0005-0000-0000-0000827D0000}"/>
    <cellStyle name="Normal 3 9 15 2 5 2" xfId="35412" xr:uid="{00000000-0005-0000-0000-0000837D0000}"/>
    <cellStyle name="Normal 3 9 15 2 6" xfId="18012" xr:uid="{00000000-0005-0000-0000-0000847D0000}"/>
    <cellStyle name="Normal 3 9 15 2 6 2" xfId="35413" xr:uid="{00000000-0005-0000-0000-0000857D0000}"/>
    <cellStyle name="Normal 3 9 15 2 7" xfId="18013" xr:uid="{00000000-0005-0000-0000-0000867D0000}"/>
    <cellStyle name="Normal 3 9 15 2 7 2" xfId="35414" xr:uid="{00000000-0005-0000-0000-0000877D0000}"/>
    <cellStyle name="Normal 3 9 15 2 8" xfId="18014" xr:uid="{00000000-0005-0000-0000-0000887D0000}"/>
    <cellStyle name="Normal 3 9 15 2 8 2" xfId="35415" xr:uid="{00000000-0005-0000-0000-0000897D0000}"/>
    <cellStyle name="Normal 3 9 15 2 9" xfId="18015" xr:uid="{00000000-0005-0000-0000-00008A7D0000}"/>
    <cellStyle name="Normal 3 9 15 2 9 2" xfId="35416" xr:uid="{00000000-0005-0000-0000-00008B7D0000}"/>
    <cellStyle name="Normal 3 9 15 3" xfId="18016" xr:uid="{00000000-0005-0000-0000-00008C7D0000}"/>
    <cellStyle name="Normal 3 9 15 3 2" xfId="35417" xr:uid="{00000000-0005-0000-0000-00008D7D0000}"/>
    <cellStyle name="Normal 3 9 15 4" xfId="18017" xr:uid="{00000000-0005-0000-0000-00008E7D0000}"/>
    <cellStyle name="Normal 3 9 15 4 2" xfId="35418" xr:uid="{00000000-0005-0000-0000-00008F7D0000}"/>
    <cellStyle name="Normal 3 9 15 5" xfId="18018" xr:uid="{00000000-0005-0000-0000-0000907D0000}"/>
    <cellStyle name="Normal 3 9 15 5 2" xfId="35419" xr:uid="{00000000-0005-0000-0000-0000917D0000}"/>
    <cellStyle name="Normal 3 9 15 6" xfId="18019" xr:uid="{00000000-0005-0000-0000-0000927D0000}"/>
    <cellStyle name="Normal 3 9 15 6 2" xfId="35420" xr:uid="{00000000-0005-0000-0000-0000937D0000}"/>
    <cellStyle name="Normal 3 9 15 7" xfId="18020" xr:uid="{00000000-0005-0000-0000-0000947D0000}"/>
    <cellStyle name="Normal 3 9 15 7 2" xfId="35421" xr:uid="{00000000-0005-0000-0000-0000957D0000}"/>
    <cellStyle name="Normal 3 9 15 8" xfId="18021" xr:uid="{00000000-0005-0000-0000-0000967D0000}"/>
    <cellStyle name="Normal 3 9 15 8 2" xfId="35422" xr:uid="{00000000-0005-0000-0000-0000977D0000}"/>
    <cellStyle name="Normal 3 9 15 9" xfId="18022" xr:uid="{00000000-0005-0000-0000-0000987D0000}"/>
    <cellStyle name="Normal 3 9 15 9 2" xfId="35423" xr:uid="{00000000-0005-0000-0000-0000997D0000}"/>
    <cellStyle name="Normal 3 9 16" xfId="18023" xr:uid="{00000000-0005-0000-0000-00009A7D0000}"/>
    <cellStyle name="Normal 3 9 16 10" xfId="18024" xr:uid="{00000000-0005-0000-0000-00009B7D0000}"/>
    <cellStyle name="Normal 3 9 16 10 2" xfId="35425" xr:uid="{00000000-0005-0000-0000-00009C7D0000}"/>
    <cellStyle name="Normal 3 9 16 11" xfId="18025" xr:uid="{00000000-0005-0000-0000-00009D7D0000}"/>
    <cellStyle name="Normal 3 9 16 11 2" xfId="35426" xr:uid="{00000000-0005-0000-0000-00009E7D0000}"/>
    <cellStyle name="Normal 3 9 16 12" xfId="18026" xr:uid="{00000000-0005-0000-0000-00009F7D0000}"/>
    <cellStyle name="Normal 3 9 16 12 2" xfId="35427" xr:uid="{00000000-0005-0000-0000-0000A07D0000}"/>
    <cellStyle name="Normal 3 9 16 13" xfId="18027" xr:uid="{00000000-0005-0000-0000-0000A17D0000}"/>
    <cellStyle name="Normal 3 9 16 13 2" xfId="35428" xr:uid="{00000000-0005-0000-0000-0000A27D0000}"/>
    <cellStyle name="Normal 3 9 16 14" xfId="18028" xr:uid="{00000000-0005-0000-0000-0000A37D0000}"/>
    <cellStyle name="Normal 3 9 16 14 2" xfId="35429" xr:uid="{00000000-0005-0000-0000-0000A47D0000}"/>
    <cellStyle name="Normal 3 9 16 15" xfId="18029" xr:uid="{00000000-0005-0000-0000-0000A57D0000}"/>
    <cellStyle name="Normal 3 9 16 15 2" xfId="35430" xr:uid="{00000000-0005-0000-0000-0000A67D0000}"/>
    <cellStyle name="Normal 3 9 16 16" xfId="35424" xr:uid="{00000000-0005-0000-0000-0000A77D0000}"/>
    <cellStyle name="Normal 3 9 16 2" xfId="18030" xr:uid="{00000000-0005-0000-0000-0000A87D0000}"/>
    <cellStyle name="Normal 3 9 16 2 10" xfId="18031" xr:uid="{00000000-0005-0000-0000-0000A97D0000}"/>
    <cellStyle name="Normal 3 9 16 2 10 2" xfId="35432" xr:uid="{00000000-0005-0000-0000-0000AA7D0000}"/>
    <cellStyle name="Normal 3 9 16 2 11" xfId="18032" xr:uid="{00000000-0005-0000-0000-0000AB7D0000}"/>
    <cellStyle name="Normal 3 9 16 2 11 2" xfId="35433" xr:uid="{00000000-0005-0000-0000-0000AC7D0000}"/>
    <cellStyle name="Normal 3 9 16 2 12" xfId="18033" xr:uid="{00000000-0005-0000-0000-0000AD7D0000}"/>
    <cellStyle name="Normal 3 9 16 2 12 2" xfId="35434" xr:uid="{00000000-0005-0000-0000-0000AE7D0000}"/>
    <cellStyle name="Normal 3 9 16 2 13" xfId="18034" xr:uid="{00000000-0005-0000-0000-0000AF7D0000}"/>
    <cellStyle name="Normal 3 9 16 2 13 2" xfId="35435" xr:uid="{00000000-0005-0000-0000-0000B07D0000}"/>
    <cellStyle name="Normal 3 9 16 2 14" xfId="18035" xr:uid="{00000000-0005-0000-0000-0000B17D0000}"/>
    <cellStyle name="Normal 3 9 16 2 14 2" xfId="35436" xr:uid="{00000000-0005-0000-0000-0000B27D0000}"/>
    <cellStyle name="Normal 3 9 16 2 15" xfId="35431" xr:uid="{00000000-0005-0000-0000-0000B37D0000}"/>
    <cellStyle name="Normal 3 9 16 2 2" xfId="18036" xr:uid="{00000000-0005-0000-0000-0000B47D0000}"/>
    <cellStyle name="Normal 3 9 16 2 2 2" xfId="35437" xr:uid="{00000000-0005-0000-0000-0000B57D0000}"/>
    <cellStyle name="Normal 3 9 16 2 3" xfId="18037" xr:uid="{00000000-0005-0000-0000-0000B67D0000}"/>
    <cellStyle name="Normal 3 9 16 2 3 2" xfId="35438" xr:uid="{00000000-0005-0000-0000-0000B77D0000}"/>
    <cellStyle name="Normal 3 9 16 2 4" xfId="18038" xr:uid="{00000000-0005-0000-0000-0000B87D0000}"/>
    <cellStyle name="Normal 3 9 16 2 4 2" xfId="35439" xr:uid="{00000000-0005-0000-0000-0000B97D0000}"/>
    <cellStyle name="Normal 3 9 16 2 5" xfId="18039" xr:uid="{00000000-0005-0000-0000-0000BA7D0000}"/>
    <cellStyle name="Normal 3 9 16 2 5 2" xfId="35440" xr:uid="{00000000-0005-0000-0000-0000BB7D0000}"/>
    <cellStyle name="Normal 3 9 16 2 6" xfId="18040" xr:uid="{00000000-0005-0000-0000-0000BC7D0000}"/>
    <cellStyle name="Normal 3 9 16 2 6 2" xfId="35441" xr:uid="{00000000-0005-0000-0000-0000BD7D0000}"/>
    <cellStyle name="Normal 3 9 16 2 7" xfId="18041" xr:uid="{00000000-0005-0000-0000-0000BE7D0000}"/>
    <cellStyle name="Normal 3 9 16 2 7 2" xfId="35442" xr:uid="{00000000-0005-0000-0000-0000BF7D0000}"/>
    <cellStyle name="Normal 3 9 16 2 8" xfId="18042" xr:uid="{00000000-0005-0000-0000-0000C07D0000}"/>
    <cellStyle name="Normal 3 9 16 2 8 2" xfId="35443" xr:uid="{00000000-0005-0000-0000-0000C17D0000}"/>
    <cellStyle name="Normal 3 9 16 2 9" xfId="18043" xr:uid="{00000000-0005-0000-0000-0000C27D0000}"/>
    <cellStyle name="Normal 3 9 16 2 9 2" xfId="35444" xr:uid="{00000000-0005-0000-0000-0000C37D0000}"/>
    <cellStyle name="Normal 3 9 16 3" xfId="18044" xr:uid="{00000000-0005-0000-0000-0000C47D0000}"/>
    <cellStyle name="Normal 3 9 16 3 2" xfId="35445" xr:uid="{00000000-0005-0000-0000-0000C57D0000}"/>
    <cellStyle name="Normal 3 9 16 4" xfId="18045" xr:uid="{00000000-0005-0000-0000-0000C67D0000}"/>
    <cellStyle name="Normal 3 9 16 4 2" xfId="35446" xr:uid="{00000000-0005-0000-0000-0000C77D0000}"/>
    <cellStyle name="Normal 3 9 16 5" xfId="18046" xr:uid="{00000000-0005-0000-0000-0000C87D0000}"/>
    <cellStyle name="Normal 3 9 16 5 2" xfId="35447" xr:uid="{00000000-0005-0000-0000-0000C97D0000}"/>
    <cellStyle name="Normal 3 9 16 6" xfId="18047" xr:uid="{00000000-0005-0000-0000-0000CA7D0000}"/>
    <cellStyle name="Normal 3 9 16 6 2" xfId="35448" xr:uid="{00000000-0005-0000-0000-0000CB7D0000}"/>
    <cellStyle name="Normal 3 9 16 7" xfId="18048" xr:uid="{00000000-0005-0000-0000-0000CC7D0000}"/>
    <cellStyle name="Normal 3 9 16 7 2" xfId="35449" xr:uid="{00000000-0005-0000-0000-0000CD7D0000}"/>
    <cellStyle name="Normal 3 9 16 8" xfId="18049" xr:uid="{00000000-0005-0000-0000-0000CE7D0000}"/>
    <cellStyle name="Normal 3 9 16 8 2" xfId="35450" xr:uid="{00000000-0005-0000-0000-0000CF7D0000}"/>
    <cellStyle name="Normal 3 9 16 9" xfId="18050" xr:uid="{00000000-0005-0000-0000-0000D07D0000}"/>
    <cellStyle name="Normal 3 9 16 9 2" xfId="35451" xr:uid="{00000000-0005-0000-0000-0000D17D0000}"/>
    <cellStyle name="Normal 3 9 17" xfId="18051" xr:uid="{00000000-0005-0000-0000-0000D27D0000}"/>
    <cellStyle name="Normal 3 9 17 10" xfId="18052" xr:uid="{00000000-0005-0000-0000-0000D37D0000}"/>
    <cellStyle name="Normal 3 9 17 10 2" xfId="35453" xr:uid="{00000000-0005-0000-0000-0000D47D0000}"/>
    <cellStyle name="Normal 3 9 17 11" xfId="18053" xr:uid="{00000000-0005-0000-0000-0000D57D0000}"/>
    <cellStyle name="Normal 3 9 17 11 2" xfId="35454" xr:uid="{00000000-0005-0000-0000-0000D67D0000}"/>
    <cellStyle name="Normal 3 9 17 12" xfId="18054" xr:uid="{00000000-0005-0000-0000-0000D77D0000}"/>
    <cellStyle name="Normal 3 9 17 12 2" xfId="35455" xr:uid="{00000000-0005-0000-0000-0000D87D0000}"/>
    <cellStyle name="Normal 3 9 17 13" xfId="18055" xr:uid="{00000000-0005-0000-0000-0000D97D0000}"/>
    <cellStyle name="Normal 3 9 17 13 2" xfId="35456" xr:uid="{00000000-0005-0000-0000-0000DA7D0000}"/>
    <cellStyle name="Normal 3 9 17 14" xfId="18056" xr:uid="{00000000-0005-0000-0000-0000DB7D0000}"/>
    <cellStyle name="Normal 3 9 17 14 2" xfId="35457" xr:uid="{00000000-0005-0000-0000-0000DC7D0000}"/>
    <cellStyle name="Normal 3 9 17 15" xfId="35452" xr:uid="{00000000-0005-0000-0000-0000DD7D0000}"/>
    <cellStyle name="Normal 3 9 17 2" xfId="18057" xr:uid="{00000000-0005-0000-0000-0000DE7D0000}"/>
    <cellStyle name="Normal 3 9 17 2 2" xfId="35458" xr:uid="{00000000-0005-0000-0000-0000DF7D0000}"/>
    <cellStyle name="Normal 3 9 17 3" xfId="18058" xr:uid="{00000000-0005-0000-0000-0000E07D0000}"/>
    <cellStyle name="Normal 3 9 17 3 2" xfId="35459" xr:uid="{00000000-0005-0000-0000-0000E17D0000}"/>
    <cellStyle name="Normal 3 9 17 4" xfId="18059" xr:uid="{00000000-0005-0000-0000-0000E27D0000}"/>
    <cellStyle name="Normal 3 9 17 4 2" xfId="35460" xr:uid="{00000000-0005-0000-0000-0000E37D0000}"/>
    <cellStyle name="Normal 3 9 17 5" xfId="18060" xr:uid="{00000000-0005-0000-0000-0000E47D0000}"/>
    <cellStyle name="Normal 3 9 17 5 2" xfId="35461" xr:uid="{00000000-0005-0000-0000-0000E57D0000}"/>
    <cellStyle name="Normal 3 9 17 6" xfId="18061" xr:uid="{00000000-0005-0000-0000-0000E67D0000}"/>
    <cellStyle name="Normal 3 9 17 6 2" xfId="35462" xr:uid="{00000000-0005-0000-0000-0000E77D0000}"/>
    <cellStyle name="Normal 3 9 17 7" xfId="18062" xr:uid="{00000000-0005-0000-0000-0000E87D0000}"/>
    <cellStyle name="Normal 3 9 17 7 2" xfId="35463" xr:uid="{00000000-0005-0000-0000-0000E97D0000}"/>
    <cellStyle name="Normal 3 9 17 8" xfId="18063" xr:uid="{00000000-0005-0000-0000-0000EA7D0000}"/>
    <cellStyle name="Normal 3 9 17 8 2" xfId="35464" xr:uid="{00000000-0005-0000-0000-0000EB7D0000}"/>
    <cellStyle name="Normal 3 9 17 9" xfId="18064" xr:uid="{00000000-0005-0000-0000-0000EC7D0000}"/>
    <cellStyle name="Normal 3 9 17 9 2" xfId="35465" xr:uid="{00000000-0005-0000-0000-0000ED7D0000}"/>
    <cellStyle name="Normal 3 9 18" xfId="18065" xr:uid="{00000000-0005-0000-0000-0000EE7D0000}"/>
    <cellStyle name="Normal 3 9 18 10" xfId="18066" xr:uid="{00000000-0005-0000-0000-0000EF7D0000}"/>
    <cellStyle name="Normal 3 9 18 10 2" xfId="35467" xr:uid="{00000000-0005-0000-0000-0000F07D0000}"/>
    <cellStyle name="Normal 3 9 18 11" xfId="18067" xr:uid="{00000000-0005-0000-0000-0000F17D0000}"/>
    <cellStyle name="Normal 3 9 18 11 2" xfId="35468" xr:uid="{00000000-0005-0000-0000-0000F27D0000}"/>
    <cellStyle name="Normal 3 9 18 12" xfId="18068" xr:uid="{00000000-0005-0000-0000-0000F37D0000}"/>
    <cellStyle name="Normal 3 9 18 12 2" xfId="35469" xr:uid="{00000000-0005-0000-0000-0000F47D0000}"/>
    <cellStyle name="Normal 3 9 18 13" xfId="18069" xr:uid="{00000000-0005-0000-0000-0000F57D0000}"/>
    <cellStyle name="Normal 3 9 18 13 2" xfId="35470" xr:uid="{00000000-0005-0000-0000-0000F67D0000}"/>
    <cellStyle name="Normal 3 9 18 14" xfId="18070" xr:uid="{00000000-0005-0000-0000-0000F77D0000}"/>
    <cellStyle name="Normal 3 9 18 14 2" xfId="35471" xr:uid="{00000000-0005-0000-0000-0000F87D0000}"/>
    <cellStyle name="Normal 3 9 18 15" xfId="35466" xr:uid="{00000000-0005-0000-0000-0000F97D0000}"/>
    <cellStyle name="Normal 3 9 18 2" xfId="18071" xr:uid="{00000000-0005-0000-0000-0000FA7D0000}"/>
    <cellStyle name="Normal 3 9 18 2 2" xfId="35472" xr:uid="{00000000-0005-0000-0000-0000FB7D0000}"/>
    <cellStyle name="Normal 3 9 18 3" xfId="18072" xr:uid="{00000000-0005-0000-0000-0000FC7D0000}"/>
    <cellStyle name="Normal 3 9 18 3 2" xfId="35473" xr:uid="{00000000-0005-0000-0000-0000FD7D0000}"/>
    <cellStyle name="Normal 3 9 18 4" xfId="18073" xr:uid="{00000000-0005-0000-0000-0000FE7D0000}"/>
    <cellStyle name="Normal 3 9 18 4 2" xfId="35474" xr:uid="{00000000-0005-0000-0000-0000FF7D0000}"/>
    <cellStyle name="Normal 3 9 18 5" xfId="18074" xr:uid="{00000000-0005-0000-0000-0000007E0000}"/>
    <cellStyle name="Normal 3 9 18 5 2" xfId="35475" xr:uid="{00000000-0005-0000-0000-0000017E0000}"/>
    <cellStyle name="Normal 3 9 18 6" xfId="18075" xr:uid="{00000000-0005-0000-0000-0000027E0000}"/>
    <cellStyle name="Normal 3 9 18 6 2" xfId="35476" xr:uid="{00000000-0005-0000-0000-0000037E0000}"/>
    <cellStyle name="Normal 3 9 18 7" xfId="18076" xr:uid="{00000000-0005-0000-0000-0000047E0000}"/>
    <cellStyle name="Normal 3 9 18 7 2" xfId="35477" xr:uid="{00000000-0005-0000-0000-0000057E0000}"/>
    <cellStyle name="Normal 3 9 18 8" xfId="18077" xr:uid="{00000000-0005-0000-0000-0000067E0000}"/>
    <cellStyle name="Normal 3 9 18 8 2" xfId="35478" xr:uid="{00000000-0005-0000-0000-0000077E0000}"/>
    <cellStyle name="Normal 3 9 18 9" xfId="18078" xr:uid="{00000000-0005-0000-0000-0000087E0000}"/>
    <cellStyle name="Normal 3 9 18 9 2" xfId="35479" xr:uid="{00000000-0005-0000-0000-0000097E0000}"/>
    <cellStyle name="Normal 3 9 19" xfId="18079" xr:uid="{00000000-0005-0000-0000-00000A7E0000}"/>
    <cellStyle name="Normal 3 9 19 10" xfId="18080" xr:uid="{00000000-0005-0000-0000-00000B7E0000}"/>
    <cellStyle name="Normal 3 9 19 10 2" xfId="35481" xr:uid="{00000000-0005-0000-0000-00000C7E0000}"/>
    <cellStyle name="Normal 3 9 19 11" xfId="18081" xr:uid="{00000000-0005-0000-0000-00000D7E0000}"/>
    <cellStyle name="Normal 3 9 19 11 2" xfId="35482" xr:uid="{00000000-0005-0000-0000-00000E7E0000}"/>
    <cellStyle name="Normal 3 9 19 12" xfId="18082" xr:uid="{00000000-0005-0000-0000-00000F7E0000}"/>
    <cellStyle name="Normal 3 9 19 12 2" xfId="35483" xr:uid="{00000000-0005-0000-0000-0000107E0000}"/>
    <cellStyle name="Normal 3 9 19 13" xfId="18083" xr:uid="{00000000-0005-0000-0000-0000117E0000}"/>
    <cellStyle name="Normal 3 9 19 13 2" xfId="35484" xr:uid="{00000000-0005-0000-0000-0000127E0000}"/>
    <cellStyle name="Normal 3 9 19 14" xfId="18084" xr:uid="{00000000-0005-0000-0000-0000137E0000}"/>
    <cellStyle name="Normal 3 9 19 14 2" xfId="35485" xr:uid="{00000000-0005-0000-0000-0000147E0000}"/>
    <cellStyle name="Normal 3 9 19 15" xfId="35480" xr:uid="{00000000-0005-0000-0000-0000157E0000}"/>
    <cellStyle name="Normal 3 9 19 2" xfId="18085" xr:uid="{00000000-0005-0000-0000-0000167E0000}"/>
    <cellStyle name="Normal 3 9 19 2 2" xfId="35486" xr:uid="{00000000-0005-0000-0000-0000177E0000}"/>
    <cellStyle name="Normal 3 9 19 3" xfId="18086" xr:uid="{00000000-0005-0000-0000-0000187E0000}"/>
    <cellStyle name="Normal 3 9 19 3 2" xfId="35487" xr:uid="{00000000-0005-0000-0000-0000197E0000}"/>
    <cellStyle name="Normal 3 9 19 4" xfId="18087" xr:uid="{00000000-0005-0000-0000-00001A7E0000}"/>
    <cellStyle name="Normal 3 9 19 4 2" xfId="35488" xr:uid="{00000000-0005-0000-0000-00001B7E0000}"/>
    <cellStyle name="Normal 3 9 19 5" xfId="18088" xr:uid="{00000000-0005-0000-0000-00001C7E0000}"/>
    <cellStyle name="Normal 3 9 19 5 2" xfId="35489" xr:uid="{00000000-0005-0000-0000-00001D7E0000}"/>
    <cellStyle name="Normal 3 9 19 6" xfId="18089" xr:uid="{00000000-0005-0000-0000-00001E7E0000}"/>
    <cellStyle name="Normal 3 9 19 6 2" xfId="35490" xr:uid="{00000000-0005-0000-0000-00001F7E0000}"/>
    <cellStyle name="Normal 3 9 19 7" xfId="18090" xr:uid="{00000000-0005-0000-0000-0000207E0000}"/>
    <cellStyle name="Normal 3 9 19 7 2" xfId="35491" xr:uid="{00000000-0005-0000-0000-0000217E0000}"/>
    <cellStyle name="Normal 3 9 19 8" xfId="18091" xr:uid="{00000000-0005-0000-0000-0000227E0000}"/>
    <cellStyle name="Normal 3 9 19 8 2" xfId="35492" xr:uid="{00000000-0005-0000-0000-0000237E0000}"/>
    <cellStyle name="Normal 3 9 19 9" xfId="18092" xr:uid="{00000000-0005-0000-0000-0000247E0000}"/>
    <cellStyle name="Normal 3 9 19 9 2" xfId="35493" xr:uid="{00000000-0005-0000-0000-0000257E0000}"/>
    <cellStyle name="Normal 3 9 2" xfId="18093" xr:uid="{00000000-0005-0000-0000-0000267E0000}"/>
    <cellStyle name="Normal 3 9 20" xfId="18094" xr:uid="{00000000-0005-0000-0000-0000277E0000}"/>
    <cellStyle name="Normal 3 9 20 10" xfId="18095" xr:uid="{00000000-0005-0000-0000-0000287E0000}"/>
    <cellStyle name="Normal 3 9 20 10 2" xfId="35495" xr:uid="{00000000-0005-0000-0000-0000297E0000}"/>
    <cellStyle name="Normal 3 9 20 11" xfId="18096" xr:uid="{00000000-0005-0000-0000-00002A7E0000}"/>
    <cellStyle name="Normal 3 9 20 11 2" xfId="35496" xr:uid="{00000000-0005-0000-0000-00002B7E0000}"/>
    <cellStyle name="Normal 3 9 20 12" xfId="18097" xr:uid="{00000000-0005-0000-0000-00002C7E0000}"/>
    <cellStyle name="Normal 3 9 20 12 2" xfId="35497" xr:uid="{00000000-0005-0000-0000-00002D7E0000}"/>
    <cellStyle name="Normal 3 9 20 13" xfId="18098" xr:uid="{00000000-0005-0000-0000-00002E7E0000}"/>
    <cellStyle name="Normal 3 9 20 13 2" xfId="35498" xr:uid="{00000000-0005-0000-0000-00002F7E0000}"/>
    <cellStyle name="Normal 3 9 20 14" xfId="18099" xr:uid="{00000000-0005-0000-0000-0000307E0000}"/>
    <cellStyle name="Normal 3 9 20 14 2" xfId="35499" xr:uid="{00000000-0005-0000-0000-0000317E0000}"/>
    <cellStyle name="Normal 3 9 20 15" xfId="35494" xr:uid="{00000000-0005-0000-0000-0000327E0000}"/>
    <cellStyle name="Normal 3 9 20 2" xfId="18100" xr:uid="{00000000-0005-0000-0000-0000337E0000}"/>
    <cellStyle name="Normal 3 9 20 2 2" xfId="35500" xr:uid="{00000000-0005-0000-0000-0000347E0000}"/>
    <cellStyle name="Normal 3 9 20 3" xfId="18101" xr:uid="{00000000-0005-0000-0000-0000357E0000}"/>
    <cellStyle name="Normal 3 9 20 3 2" xfId="35501" xr:uid="{00000000-0005-0000-0000-0000367E0000}"/>
    <cellStyle name="Normal 3 9 20 4" xfId="18102" xr:uid="{00000000-0005-0000-0000-0000377E0000}"/>
    <cellStyle name="Normal 3 9 20 4 2" xfId="35502" xr:uid="{00000000-0005-0000-0000-0000387E0000}"/>
    <cellStyle name="Normal 3 9 20 5" xfId="18103" xr:uid="{00000000-0005-0000-0000-0000397E0000}"/>
    <cellStyle name="Normal 3 9 20 5 2" xfId="35503" xr:uid="{00000000-0005-0000-0000-00003A7E0000}"/>
    <cellStyle name="Normal 3 9 20 6" xfId="18104" xr:uid="{00000000-0005-0000-0000-00003B7E0000}"/>
    <cellStyle name="Normal 3 9 20 6 2" xfId="35504" xr:uid="{00000000-0005-0000-0000-00003C7E0000}"/>
    <cellStyle name="Normal 3 9 20 7" xfId="18105" xr:uid="{00000000-0005-0000-0000-00003D7E0000}"/>
    <cellStyle name="Normal 3 9 20 7 2" xfId="35505" xr:uid="{00000000-0005-0000-0000-00003E7E0000}"/>
    <cellStyle name="Normal 3 9 20 8" xfId="18106" xr:uid="{00000000-0005-0000-0000-00003F7E0000}"/>
    <cellStyle name="Normal 3 9 20 8 2" xfId="35506" xr:uid="{00000000-0005-0000-0000-0000407E0000}"/>
    <cellStyle name="Normal 3 9 20 9" xfId="18107" xr:uid="{00000000-0005-0000-0000-0000417E0000}"/>
    <cellStyle name="Normal 3 9 20 9 2" xfId="35507" xr:uid="{00000000-0005-0000-0000-0000427E0000}"/>
    <cellStyle name="Normal 3 9 21" xfId="18108" xr:uid="{00000000-0005-0000-0000-0000437E0000}"/>
    <cellStyle name="Normal 3 9 21 10" xfId="18109" xr:uid="{00000000-0005-0000-0000-0000447E0000}"/>
    <cellStyle name="Normal 3 9 21 10 2" xfId="35509" xr:uid="{00000000-0005-0000-0000-0000457E0000}"/>
    <cellStyle name="Normal 3 9 21 11" xfId="18110" xr:uid="{00000000-0005-0000-0000-0000467E0000}"/>
    <cellStyle name="Normal 3 9 21 11 2" xfId="35510" xr:uid="{00000000-0005-0000-0000-0000477E0000}"/>
    <cellStyle name="Normal 3 9 21 12" xfId="18111" xr:uid="{00000000-0005-0000-0000-0000487E0000}"/>
    <cellStyle name="Normal 3 9 21 12 2" xfId="35511" xr:uid="{00000000-0005-0000-0000-0000497E0000}"/>
    <cellStyle name="Normal 3 9 21 13" xfId="18112" xr:uid="{00000000-0005-0000-0000-00004A7E0000}"/>
    <cellStyle name="Normal 3 9 21 13 2" xfId="35512" xr:uid="{00000000-0005-0000-0000-00004B7E0000}"/>
    <cellStyle name="Normal 3 9 21 14" xfId="18113" xr:uid="{00000000-0005-0000-0000-00004C7E0000}"/>
    <cellStyle name="Normal 3 9 21 14 2" xfId="35513" xr:uid="{00000000-0005-0000-0000-00004D7E0000}"/>
    <cellStyle name="Normal 3 9 21 15" xfId="35508" xr:uid="{00000000-0005-0000-0000-00004E7E0000}"/>
    <cellStyle name="Normal 3 9 21 2" xfId="18114" xr:uid="{00000000-0005-0000-0000-00004F7E0000}"/>
    <cellStyle name="Normal 3 9 21 2 2" xfId="35514" xr:uid="{00000000-0005-0000-0000-0000507E0000}"/>
    <cellStyle name="Normal 3 9 21 3" xfId="18115" xr:uid="{00000000-0005-0000-0000-0000517E0000}"/>
    <cellStyle name="Normal 3 9 21 3 2" xfId="35515" xr:uid="{00000000-0005-0000-0000-0000527E0000}"/>
    <cellStyle name="Normal 3 9 21 4" xfId="18116" xr:uid="{00000000-0005-0000-0000-0000537E0000}"/>
    <cellStyle name="Normal 3 9 21 4 2" xfId="35516" xr:uid="{00000000-0005-0000-0000-0000547E0000}"/>
    <cellStyle name="Normal 3 9 21 5" xfId="18117" xr:uid="{00000000-0005-0000-0000-0000557E0000}"/>
    <cellStyle name="Normal 3 9 21 5 2" xfId="35517" xr:uid="{00000000-0005-0000-0000-0000567E0000}"/>
    <cellStyle name="Normal 3 9 21 6" xfId="18118" xr:uid="{00000000-0005-0000-0000-0000577E0000}"/>
    <cellStyle name="Normal 3 9 21 6 2" xfId="35518" xr:uid="{00000000-0005-0000-0000-0000587E0000}"/>
    <cellStyle name="Normal 3 9 21 7" xfId="18119" xr:uid="{00000000-0005-0000-0000-0000597E0000}"/>
    <cellStyle name="Normal 3 9 21 7 2" xfId="35519" xr:uid="{00000000-0005-0000-0000-00005A7E0000}"/>
    <cellStyle name="Normal 3 9 21 8" xfId="18120" xr:uid="{00000000-0005-0000-0000-00005B7E0000}"/>
    <cellStyle name="Normal 3 9 21 8 2" xfId="35520" xr:uid="{00000000-0005-0000-0000-00005C7E0000}"/>
    <cellStyle name="Normal 3 9 21 9" xfId="18121" xr:uid="{00000000-0005-0000-0000-00005D7E0000}"/>
    <cellStyle name="Normal 3 9 21 9 2" xfId="35521" xr:uid="{00000000-0005-0000-0000-00005E7E0000}"/>
    <cellStyle name="Normal 3 9 22" xfId="18122" xr:uid="{00000000-0005-0000-0000-00005F7E0000}"/>
    <cellStyle name="Normal 3 9 22 10" xfId="18123" xr:uid="{00000000-0005-0000-0000-0000607E0000}"/>
    <cellStyle name="Normal 3 9 22 10 2" xfId="35523" xr:uid="{00000000-0005-0000-0000-0000617E0000}"/>
    <cellStyle name="Normal 3 9 22 11" xfId="18124" xr:uid="{00000000-0005-0000-0000-0000627E0000}"/>
    <cellStyle name="Normal 3 9 22 11 2" xfId="35524" xr:uid="{00000000-0005-0000-0000-0000637E0000}"/>
    <cellStyle name="Normal 3 9 22 12" xfId="18125" xr:uid="{00000000-0005-0000-0000-0000647E0000}"/>
    <cellStyle name="Normal 3 9 22 12 2" xfId="35525" xr:uid="{00000000-0005-0000-0000-0000657E0000}"/>
    <cellStyle name="Normal 3 9 22 13" xfId="18126" xr:uid="{00000000-0005-0000-0000-0000667E0000}"/>
    <cellStyle name="Normal 3 9 22 13 2" xfId="35526" xr:uid="{00000000-0005-0000-0000-0000677E0000}"/>
    <cellStyle name="Normal 3 9 22 14" xfId="18127" xr:uid="{00000000-0005-0000-0000-0000687E0000}"/>
    <cellStyle name="Normal 3 9 22 14 2" xfId="35527" xr:uid="{00000000-0005-0000-0000-0000697E0000}"/>
    <cellStyle name="Normal 3 9 22 15" xfId="35522" xr:uid="{00000000-0005-0000-0000-00006A7E0000}"/>
    <cellStyle name="Normal 3 9 22 2" xfId="18128" xr:uid="{00000000-0005-0000-0000-00006B7E0000}"/>
    <cellStyle name="Normal 3 9 22 2 2" xfId="35528" xr:uid="{00000000-0005-0000-0000-00006C7E0000}"/>
    <cellStyle name="Normal 3 9 22 3" xfId="18129" xr:uid="{00000000-0005-0000-0000-00006D7E0000}"/>
    <cellStyle name="Normal 3 9 22 3 2" xfId="35529" xr:uid="{00000000-0005-0000-0000-00006E7E0000}"/>
    <cellStyle name="Normal 3 9 22 4" xfId="18130" xr:uid="{00000000-0005-0000-0000-00006F7E0000}"/>
    <cellStyle name="Normal 3 9 22 4 2" xfId="35530" xr:uid="{00000000-0005-0000-0000-0000707E0000}"/>
    <cellStyle name="Normal 3 9 22 5" xfId="18131" xr:uid="{00000000-0005-0000-0000-0000717E0000}"/>
    <cellStyle name="Normal 3 9 22 5 2" xfId="35531" xr:uid="{00000000-0005-0000-0000-0000727E0000}"/>
    <cellStyle name="Normal 3 9 22 6" xfId="18132" xr:uid="{00000000-0005-0000-0000-0000737E0000}"/>
    <cellStyle name="Normal 3 9 22 6 2" xfId="35532" xr:uid="{00000000-0005-0000-0000-0000747E0000}"/>
    <cellStyle name="Normal 3 9 22 7" xfId="18133" xr:uid="{00000000-0005-0000-0000-0000757E0000}"/>
    <cellStyle name="Normal 3 9 22 7 2" xfId="35533" xr:uid="{00000000-0005-0000-0000-0000767E0000}"/>
    <cellStyle name="Normal 3 9 22 8" xfId="18134" xr:uid="{00000000-0005-0000-0000-0000777E0000}"/>
    <cellStyle name="Normal 3 9 22 8 2" xfId="35534" xr:uid="{00000000-0005-0000-0000-0000787E0000}"/>
    <cellStyle name="Normal 3 9 22 9" xfId="18135" xr:uid="{00000000-0005-0000-0000-0000797E0000}"/>
    <cellStyle name="Normal 3 9 22 9 2" xfId="35535" xr:uid="{00000000-0005-0000-0000-00007A7E0000}"/>
    <cellStyle name="Normal 3 9 23" xfId="18136" xr:uid="{00000000-0005-0000-0000-00007B7E0000}"/>
    <cellStyle name="Normal 3 9 24" xfId="18137" xr:uid="{00000000-0005-0000-0000-00007C7E0000}"/>
    <cellStyle name="Normal 3 9 25" xfId="18138" xr:uid="{00000000-0005-0000-0000-00007D7E0000}"/>
    <cellStyle name="Normal 3 9 25 10" xfId="18139" xr:uid="{00000000-0005-0000-0000-00007E7E0000}"/>
    <cellStyle name="Normal 3 9 25 10 2" xfId="35537" xr:uid="{00000000-0005-0000-0000-00007F7E0000}"/>
    <cellStyle name="Normal 3 9 25 11" xfId="18140" xr:uid="{00000000-0005-0000-0000-0000807E0000}"/>
    <cellStyle name="Normal 3 9 25 11 2" xfId="35538" xr:uid="{00000000-0005-0000-0000-0000817E0000}"/>
    <cellStyle name="Normal 3 9 25 12" xfId="18141" xr:uid="{00000000-0005-0000-0000-0000827E0000}"/>
    <cellStyle name="Normal 3 9 25 12 2" xfId="35539" xr:uid="{00000000-0005-0000-0000-0000837E0000}"/>
    <cellStyle name="Normal 3 9 25 13" xfId="18142" xr:uid="{00000000-0005-0000-0000-0000847E0000}"/>
    <cellStyle name="Normal 3 9 25 13 2" xfId="35540" xr:uid="{00000000-0005-0000-0000-0000857E0000}"/>
    <cellStyle name="Normal 3 9 25 14" xfId="18143" xr:uid="{00000000-0005-0000-0000-0000867E0000}"/>
    <cellStyle name="Normal 3 9 25 14 2" xfId="35541" xr:uid="{00000000-0005-0000-0000-0000877E0000}"/>
    <cellStyle name="Normal 3 9 25 15" xfId="35536" xr:uid="{00000000-0005-0000-0000-0000887E0000}"/>
    <cellStyle name="Normal 3 9 25 2" xfId="18144" xr:uid="{00000000-0005-0000-0000-0000897E0000}"/>
    <cellStyle name="Normal 3 9 25 2 2" xfId="35542" xr:uid="{00000000-0005-0000-0000-00008A7E0000}"/>
    <cellStyle name="Normal 3 9 25 3" xfId="18145" xr:uid="{00000000-0005-0000-0000-00008B7E0000}"/>
    <cellStyle name="Normal 3 9 25 3 2" xfId="35543" xr:uid="{00000000-0005-0000-0000-00008C7E0000}"/>
    <cellStyle name="Normal 3 9 25 4" xfId="18146" xr:uid="{00000000-0005-0000-0000-00008D7E0000}"/>
    <cellStyle name="Normal 3 9 25 4 2" xfId="35544" xr:uid="{00000000-0005-0000-0000-00008E7E0000}"/>
    <cellStyle name="Normal 3 9 25 5" xfId="18147" xr:uid="{00000000-0005-0000-0000-00008F7E0000}"/>
    <cellStyle name="Normal 3 9 25 5 2" xfId="35545" xr:uid="{00000000-0005-0000-0000-0000907E0000}"/>
    <cellStyle name="Normal 3 9 25 6" xfId="18148" xr:uid="{00000000-0005-0000-0000-0000917E0000}"/>
    <cellStyle name="Normal 3 9 25 6 2" xfId="35546" xr:uid="{00000000-0005-0000-0000-0000927E0000}"/>
    <cellStyle name="Normal 3 9 25 7" xfId="18149" xr:uid="{00000000-0005-0000-0000-0000937E0000}"/>
    <cellStyle name="Normal 3 9 25 7 2" xfId="35547" xr:uid="{00000000-0005-0000-0000-0000947E0000}"/>
    <cellStyle name="Normal 3 9 25 8" xfId="18150" xr:uid="{00000000-0005-0000-0000-0000957E0000}"/>
    <cellStyle name="Normal 3 9 25 8 2" xfId="35548" xr:uid="{00000000-0005-0000-0000-0000967E0000}"/>
    <cellStyle name="Normal 3 9 25 9" xfId="18151" xr:uid="{00000000-0005-0000-0000-0000977E0000}"/>
    <cellStyle name="Normal 3 9 25 9 2" xfId="35549" xr:uid="{00000000-0005-0000-0000-0000987E0000}"/>
    <cellStyle name="Normal 3 9 26" xfId="18152" xr:uid="{00000000-0005-0000-0000-0000997E0000}"/>
    <cellStyle name="Normal 3 9 26 10" xfId="18153" xr:uid="{00000000-0005-0000-0000-00009A7E0000}"/>
    <cellStyle name="Normal 3 9 26 10 2" xfId="35551" xr:uid="{00000000-0005-0000-0000-00009B7E0000}"/>
    <cellStyle name="Normal 3 9 26 11" xfId="18154" xr:uid="{00000000-0005-0000-0000-00009C7E0000}"/>
    <cellStyle name="Normal 3 9 26 11 2" xfId="35552" xr:uid="{00000000-0005-0000-0000-00009D7E0000}"/>
    <cellStyle name="Normal 3 9 26 12" xfId="18155" xr:uid="{00000000-0005-0000-0000-00009E7E0000}"/>
    <cellStyle name="Normal 3 9 26 12 2" xfId="35553" xr:uid="{00000000-0005-0000-0000-00009F7E0000}"/>
    <cellStyle name="Normal 3 9 26 13" xfId="18156" xr:uid="{00000000-0005-0000-0000-0000A07E0000}"/>
    <cellStyle name="Normal 3 9 26 13 2" xfId="35554" xr:uid="{00000000-0005-0000-0000-0000A17E0000}"/>
    <cellStyle name="Normal 3 9 26 14" xfId="18157" xr:uid="{00000000-0005-0000-0000-0000A27E0000}"/>
    <cellStyle name="Normal 3 9 26 14 2" xfId="35555" xr:uid="{00000000-0005-0000-0000-0000A37E0000}"/>
    <cellStyle name="Normal 3 9 26 15" xfId="35550" xr:uid="{00000000-0005-0000-0000-0000A47E0000}"/>
    <cellStyle name="Normal 3 9 26 2" xfId="18158" xr:uid="{00000000-0005-0000-0000-0000A57E0000}"/>
    <cellStyle name="Normal 3 9 26 2 2" xfId="35556" xr:uid="{00000000-0005-0000-0000-0000A67E0000}"/>
    <cellStyle name="Normal 3 9 26 3" xfId="18159" xr:uid="{00000000-0005-0000-0000-0000A77E0000}"/>
    <cellStyle name="Normal 3 9 26 3 2" xfId="35557" xr:uid="{00000000-0005-0000-0000-0000A87E0000}"/>
    <cellStyle name="Normal 3 9 26 4" xfId="18160" xr:uid="{00000000-0005-0000-0000-0000A97E0000}"/>
    <cellStyle name="Normal 3 9 26 4 2" xfId="35558" xr:uid="{00000000-0005-0000-0000-0000AA7E0000}"/>
    <cellStyle name="Normal 3 9 26 5" xfId="18161" xr:uid="{00000000-0005-0000-0000-0000AB7E0000}"/>
    <cellStyle name="Normal 3 9 26 5 2" xfId="35559" xr:uid="{00000000-0005-0000-0000-0000AC7E0000}"/>
    <cellStyle name="Normal 3 9 26 6" xfId="18162" xr:uid="{00000000-0005-0000-0000-0000AD7E0000}"/>
    <cellStyle name="Normal 3 9 26 6 2" xfId="35560" xr:uid="{00000000-0005-0000-0000-0000AE7E0000}"/>
    <cellStyle name="Normal 3 9 26 7" xfId="18163" xr:uid="{00000000-0005-0000-0000-0000AF7E0000}"/>
    <cellStyle name="Normal 3 9 26 7 2" xfId="35561" xr:uid="{00000000-0005-0000-0000-0000B07E0000}"/>
    <cellStyle name="Normal 3 9 26 8" xfId="18164" xr:uid="{00000000-0005-0000-0000-0000B17E0000}"/>
    <cellStyle name="Normal 3 9 26 8 2" xfId="35562" xr:uid="{00000000-0005-0000-0000-0000B27E0000}"/>
    <cellStyle name="Normal 3 9 26 9" xfId="18165" xr:uid="{00000000-0005-0000-0000-0000B37E0000}"/>
    <cellStyle name="Normal 3 9 26 9 2" xfId="35563" xr:uid="{00000000-0005-0000-0000-0000B47E0000}"/>
    <cellStyle name="Normal 3 9 3" xfId="18166" xr:uid="{00000000-0005-0000-0000-0000B57E0000}"/>
    <cellStyle name="Normal 3 9 4" xfId="18167" xr:uid="{00000000-0005-0000-0000-0000B67E0000}"/>
    <cellStyle name="Normal 3 9 5" xfId="18168" xr:uid="{00000000-0005-0000-0000-0000B77E0000}"/>
    <cellStyle name="Normal 3 9 6" xfId="18169" xr:uid="{00000000-0005-0000-0000-0000B87E0000}"/>
    <cellStyle name="Normal 3 9 7" xfId="18170" xr:uid="{00000000-0005-0000-0000-0000B97E0000}"/>
    <cellStyle name="Normal 3 9 8" xfId="18171" xr:uid="{00000000-0005-0000-0000-0000BA7E0000}"/>
    <cellStyle name="Normal 3 9 9" xfId="18172" xr:uid="{00000000-0005-0000-0000-0000BB7E0000}"/>
    <cellStyle name="Normal 3_01_ResLighting" xfId="499" xr:uid="{00000000-0005-0000-0000-0000BC7E0000}"/>
    <cellStyle name="Normal 30" xfId="438" xr:uid="{00000000-0005-0000-0000-0000BD7E0000}"/>
    <cellStyle name="Normal 30 2" xfId="18174" xr:uid="{00000000-0005-0000-0000-0000BE7E0000}"/>
    <cellStyle name="Normal 30 2 10" xfId="18175" xr:uid="{00000000-0005-0000-0000-0000BF7E0000}"/>
    <cellStyle name="Normal 30 2 10 10" xfId="18176" xr:uid="{00000000-0005-0000-0000-0000C07E0000}"/>
    <cellStyle name="Normal 30 2 10 10 2" xfId="35566" xr:uid="{00000000-0005-0000-0000-0000C17E0000}"/>
    <cellStyle name="Normal 30 2 10 11" xfId="18177" xr:uid="{00000000-0005-0000-0000-0000C27E0000}"/>
    <cellStyle name="Normal 30 2 10 11 2" xfId="35567" xr:uid="{00000000-0005-0000-0000-0000C37E0000}"/>
    <cellStyle name="Normal 30 2 10 12" xfId="18178" xr:uid="{00000000-0005-0000-0000-0000C47E0000}"/>
    <cellStyle name="Normal 30 2 10 12 2" xfId="35568" xr:uid="{00000000-0005-0000-0000-0000C57E0000}"/>
    <cellStyle name="Normal 30 2 10 13" xfId="18179" xr:uid="{00000000-0005-0000-0000-0000C67E0000}"/>
    <cellStyle name="Normal 30 2 10 13 2" xfId="35569" xr:uid="{00000000-0005-0000-0000-0000C77E0000}"/>
    <cellStyle name="Normal 30 2 10 14" xfId="18180" xr:uid="{00000000-0005-0000-0000-0000C87E0000}"/>
    <cellStyle name="Normal 30 2 10 14 2" xfId="35570" xr:uid="{00000000-0005-0000-0000-0000C97E0000}"/>
    <cellStyle name="Normal 30 2 10 15" xfId="35565" xr:uid="{00000000-0005-0000-0000-0000CA7E0000}"/>
    <cellStyle name="Normal 30 2 10 2" xfId="18181" xr:uid="{00000000-0005-0000-0000-0000CB7E0000}"/>
    <cellStyle name="Normal 30 2 10 2 2" xfId="35571" xr:uid="{00000000-0005-0000-0000-0000CC7E0000}"/>
    <cellStyle name="Normal 30 2 10 3" xfId="18182" xr:uid="{00000000-0005-0000-0000-0000CD7E0000}"/>
    <cellStyle name="Normal 30 2 10 3 2" xfId="35572" xr:uid="{00000000-0005-0000-0000-0000CE7E0000}"/>
    <cellStyle name="Normal 30 2 10 4" xfId="18183" xr:uid="{00000000-0005-0000-0000-0000CF7E0000}"/>
    <cellStyle name="Normal 30 2 10 4 2" xfId="35573" xr:uid="{00000000-0005-0000-0000-0000D07E0000}"/>
    <cellStyle name="Normal 30 2 10 5" xfId="18184" xr:uid="{00000000-0005-0000-0000-0000D17E0000}"/>
    <cellStyle name="Normal 30 2 10 5 2" xfId="35574" xr:uid="{00000000-0005-0000-0000-0000D27E0000}"/>
    <cellStyle name="Normal 30 2 10 6" xfId="18185" xr:uid="{00000000-0005-0000-0000-0000D37E0000}"/>
    <cellStyle name="Normal 30 2 10 6 2" xfId="35575" xr:uid="{00000000-0005-0000-0000-0000D47E0000}"/>
    <cellStyle name="Normal 30 2 10 7" xfId="18186" xr:uid="{00000000-0005-0000-0000-0000D57E0000}"/>
    <cellStyle name="Normal 30 2 10 7 2" xfId="35576" xr:uid="{00000000-0005-0000-0000-0000D67E0000}"/>
    <cellStyle name="Normal 30 2 10 8" xfId="18187" xr:uid="{00000000-0005-0000-0000-0000D77E0000}"/>
    <cellStyle name="Normal 30 2 10 8 2" xfId="35577" xr:uid="{00000000-0005-0000-0000-0000D87E0000}"/>
    <cellStyle name="Normal 30 2 10 9" xfId="18188" xr:uid="{00000000-0005-0000-0000-0000D97E0000}"/>
    <cellStyle name="Normal 30 2 10 9 2" xfId="35578" xr:uid="{00000000-0005-0000-0000-0000DA7E0000}"/>
    <cellStyle name="Normal 30 2 11" xfId="18189" xr:uid="{00000000-0005-0000-0000-0000DB7E0000}"/>
    <cellStyle name="Normal 30 2 11 10" xfId="18190" xr:uid="{00000000-0005-0000-0000-0000DC7E0000}"/>
    <cellStyle name="Normal 30 2 11 10 2" xfId="35580" xr:uid="{00000000-0005-0000-0000-0000DD7E0000}"/>
    <cellStyle name="Normal 30 2 11 11" xfId="18191" xr:uid="{00000000-0005-0000-0000-0000DE7E0000}"/>
    <cellStyle name="Normal 30 2 11 11 2" xfId="35581" xr:uid="{00000000-0005-0000-0000-0000DF7E0000}"/>
    <cellStyle name="Normal 30 2 11 12" xfId="18192" xr:uid="{00000000-0005-0000-0000-0000E07E0000}"/>
    <cellStyle name="Normal 30 2 11 12 2" xfId="35582" xr:uid="{00000000-0005-0000-0000-0000E17E0000}"/>
    <cellStyle name="Normal 30 2 11 13" xfId="18193" xr:uid="{00000000-0005-0000-0000-0000E27E0000}"/>
    <cellStyle name="Normal 30 2 11 13 2" xfId="35583" xr:uid="{00000000-0005-0000-0000-0000E37E0000}"/>
    <cellStyle name="Normal 30 2 11 14" xfId="18194" xr:uid="{00000000-0005-0000-0000-0000E47E0000}"/>
    <cellStyle name="Normal 30 2 11 14 2" xfId="35584" xr:uid="{00000000-0005-0000-0000-0000E57E0000}"/>
    <cellStyle name="Normal 30 2 11 15" xfId="35579" xr:uid="{00000000-0005-0000-0000-0000E67E0000}"/>
    <cellStyle name="Normal 30 2 11 2" xfId="18195" xr:uid="{00000000-0005-0000-0000-0000E77E0000}"/>
    <cellStyle name="Normal 30 2 11 2 2" xfId="35585" xr:uid="{00000000-0005-0000-0000-0000E87E0000}"/>
    <cellStyle name="Normal 30 2 11 3" xfId="18196" xr:uid="{00000000-0005-0000-0000-0000E97E0000}"/>
    <cellStyle name="Normal 30 2 11 3 2" xfId="35586" xr:uid="{00000000-0005-0000-0000-0000EA7E0000}"/>
    <cellStyle name="Normal 30 2 11 4" xfId="18197" xr:uid="{00000000-0005-0000-0000-0000EB7E0000}"/>
    <cellStyle name="Normal 30 2 11 4 2" xfId="35587" xr:uid="{00000000-0005-0000-0000-0000EC7E0000}"/>
    <cellStyle name="Normal 30 2 11 5" xfId="18198" xr:uid="{00000000-0005-0000-0000-0000ED7E0000}"/>
    <cellStyle name="Normal 30 2 11 5 2" xfId="35588" xr:uid="{00000000-0005-0000-0000-0000EE7E0000}"/>
    <cellStyle name="Normal 30 2 11 6" xfId="18199" xr:uid="{00000000-0005-0000-0000-0000EF7E0000}"/>
    <cellStyle name="Normal 30 2 11 6 2" xfId="35589" xr:uid="{00000000-0005-0000-0000-0000F07E0000}"/>
    <cellStyle name="Normal 30 2 11 7" xfId="18200" xr:uid="{00000000-0005-0000-0000-0000F17E0000}"/>
    <cellStyle name="Normal 30 2 11 7 2" xfId="35590" xr:uid="{00000000-0005-0000-0000-0000F27E0000}"/>
    <cellStyle name="Normal 30 2 11 8" xfId="18201" xr:uid="{00000000-0005-0000-0000-0000F37E0000}"/>
    <cellStyle name="Normal 30 2 11 8 2" xfId="35591" xr:uid="{00000000-0005-0000-0000-0000F47E0000}"/>
    <cellStyle name="Normal 30 2 11 9" xfId="18202" xr:uid="{00000000-0005-0000-0000-0000F57E0000}"/>
    <cellStyle name="Normal 30 2 11 9 2" xfId="35592" xr:uid="{00000000-0005-0000-0000-0000F67E0000}"/>
    <cellStyle name="Normal 30 2 12" xfId="18203" xr:uid="{00000000-0005-0000-0000-0000F77E0000}"/>
    <cellStyle name="Normal 30 2 12 10" xfId="18204" xr:uid="{00000000-0005-0000-0000-0000F87E0000}"/>
    <cellStyle name="Normal 30 2 12 10 2" xfId="35594" xr:uid="{00000000-0005-0000-0000-0000F97E0000}"/>
    <cellStyle name="Normal 30 2 12 11" xfId="18205" xr:uid="{00000000-0005-0000-0000-0000FA7E0000}"/>
    <cellStyle name="Normal 30 2 12 11 2" xfId="35595" xr:uid="{00000000-0005-0000-0000-0000FB7E0000}"/>
    <cellStyle name="Normal 30 2 12 12" xfId="18206" xr:uid="{00000000-0005-0000-0000-0000FC7E0000}"/>
    <cellStyle name="Normal 30 2 12 12 2" xfId="35596" xr:uid="{00000000-0005-0000-0000-0000FD7E0000}"/>
    <cellStyle name="Normal 30 2 12 13" xfId="18207" xr:uid="{00000000-0005-0000-0000-0000FE7E0000}"/>
    <cellStyle name="Normal 30 2 12 13 2" xfId="35597" xr:uid="{00000000-0005-0000-0000-0000FF7E0000}"/>
    <cellStyle name="Normal 30 2 12 14" xfId="18208" xr:uid="{00000000-0005-0000-0000-0000007F0000}"/>
    <cellStyle name="Normal 30 2 12 14 2" xfId="35598" xr:uid="{00000000-0005-0000-0000-0000017F0000}"/>
    <cellStyle name="Normal 30 2 12 15" xfId="35593" xr:uid="{00000000-0005-0000-0000-0000027F0000}"/>
    <cellStyle name="Normal 30 2 12 2" xfId="18209" xr:uid="{00000000-0005-0000-0000-0000037F0000}"/>
    <cellStyle name="Normal 30 2 12 2 2" xfId="35599" xr:uid="{00000000-0005-0000-0000-0000047F0000}"/>
    <cellStyle name="Normal 30 2 12 3" xfId="18210" xr:uid="{00000000-0005-0000-0000-0000057F0000}"/>
    <cellStyle name="Normal 30 2 12 3 2" xfId="35600" xr:uid="{00000000-0005-0000-0000-0000067F0000}"/>
    <cellStyle name="Normal 30 2 12 4" xfId="18211" xr:uid="{00000000-0005-0000-0000-0000077F0000}"/>
    <cellStyle name="Normal 30 2 12 4 2" xfId="35601" xr:uid="{00000000-0005-0000-0000-0000087F0000}"/>
    <cellStyle name="Normal 30 2 12 5" xfId="18212" xr:uid="{00000000-0005-0000-0000-0000097F0000}"/>
    <cellStyle name="Normal 30 2 12 5 2" xfId="35602" xr:uid="{00000000-0005-0000-0000-00000A7F0000}"/>
    <cellStyle name="Normal 30 2 12 6" xfId="18213" xr:uid="{00000000-0005-0000-0000-00000B7F0000}"/>
    <cellStyle name="Normal 30 2 12 6 2" xfId="35603" xr:uid="{00000000-0005-0000-0000-00000C7F0000}"/>
    <cellStyle name="Normal 30 2 12 7" xfId="18214" xr:uid="{00000000-0005-0000-0000-00000D7F0000}"/>
    <cellStyle name="Normal 30 2 12 7 2" xfId="35604" xr:uid="{00000000-0005-0000-0000-00000E7F0000}"/>
    <cellStyle name="Normal 30 2 12 8" xfId="18215" xr:uid="{00000000-0005-0000-0000-00000F7F0000}"/>
    <cellStyle name="Normal 30 2 12 8 2" xfId="35605" xr:uid="{00000000-0005-0000-0000-0000107F0000}"/>
    <cellStyle name="Normal 30 2 12 9" xfId="18216" xr:uid="{00000000-0005-0000-0000-0000117F0000}"/>
    <cellStyle name="Normal 30 2 12 9 2" xfId="35606" xr:uid="{00000000-0005-0000-0000-0000127F0000}"/>
    <cellStyle name="Normal 30 2 13" xfId="18217" xr:uid="{00000000-0005-0000-0000-0000137F0000}"/>
    <cellStyle name="Normal 30 2 13 10" xfId="18218" xr:uid="{00000000-0005-0000-0000-0000147F0000}"/>
    <cellStyle name="Normal 30 2 13 10 2" xfId="35608" xr:uid="{00000000-0005-0000-0000-0000157F0000}"/>
    <cellStyle name="Normal 30 2 13 11" xfId="18219" xr:uid="{00000000-0005-0000-0000-0000167F0000}"/>
    <cellStyle name="Normal 30 2 13 11 2" xfId="35609" xr:uid="{00000000-0005-0000-0000-0000177F0000}"/>
    <cellStyle name="Normal 30 2 13 12" xfId="18220" xr:uid="{00000000-0005-0000-0000-0000187F0000}"/>
    <cellStyle name="Normal 30 2 13 12 2" xfId="35610" xr:uid="{00000000-0005-0000-0000-0000197F0000}"/>
    <cellStyle name="Normal 30 2 13 13" xfId="18221" xr:uid="{00000000-0005-0000-0000-00001A7F0000}"/>
    <cellStyle name="Normal 30 2 13 13 2" xfId="35611" xr:uid="{00000000-0005-0000-0000-00001B7F0000}"/>
    <cellStyle name="Normal 30 2 13 14" xfId="18222" xr:uid="{00000000-0005-0000-0000-00001C7F0000}"/>
    <cellStyle name="Normal 30 2 13 14 2" xfId="35612" xr:uid="{00000000-0005-0000-0000-00001D7F0000}"/>
    <cellStyle name="Normal 30 2 13 15" xfId="35607" xr:uid="{00000000-0005-0000-0000-00001E7F0000}"/>
    <cellStyle name="Normal 30 2 13 2" xfId="18223" xr:uid="{00000000-0005-0000-0000-00001F7F0000}"/>
    <cellStyle name="Normal 30 2 13 2 2" xfId="35613" xr:uid="{00000000-0005-0000-0000-0000207F0000}"/>
    <cellStyle name="Normal 30 2 13 3" xfId="18224" xr:uid="{00000000-0005-0000-0000-0000217F0000}"/>
    <cellStyle name="Normal 30 2 13 3 2" xfId="35614" xr:uid="{00000000-0005-0000-0000-0000227F0000}"/>
    <cellStyle name="Normal 30 2 13 4" xfId="18225" xr:uid="{00000000-0005-0000-0000-0000237F0000}"/>
    <cellStyle name="Normal 30 2 13 4 2" xfId="35615" xr:uid="{00000000-0005-0000-0000-0000247F0000}"/>
    <cellStyle name="Normal 30 2 13 5" xfId="18226" xr:uid="{00000000-0005-0000-0000-0000257F0000}"/>
    <cellStyle name="Normal 30 2 13 5 2" xfId="35616" xr:uid="{00000000-0005-0000-0000-0000267F0000}"/>
    <cellStyle name="Normal 30 2 13 6" xfId="18227" xr:uid="{00000000-0005-0000-0000-0000277F0000}"/>
    <cellStyle name="Normal 30 2 13 6 2" xfId="35617" xr:uid="{00000000-0005-0000-0000-0000287F0000}"/>
    <cellStyle name="Normal 30 2 13 7" xfId="18228" xr:uid="{00000000-0005-0000-0000-0000297F0000}"/>
    <cellStyle name="Normal 30 2 13 7 2" xfId="35618" xr:uid="{00000000-0005-0000-0000-00002A7F0000}"/>
    <cellStyle name="Normal 30 2 13 8" xfId="18229" xr:uid="{00000000-0005-0000-0000-00002B7F0000}"/>
    <cellStyle name="Normal 30 2 13 8 2" xfId="35619" xr:uid="{00000000-0005-0000-0000-00002C7F0000}"/>
    <cellStyle name="Normal 30 2 13 9" xfId="18230" xr:uid="{00000000-0005-0000-0000-00002D7F0000}"/>
    <cellStyle name="Normal 30 2 13 9 2" xfId="35620" xr:uid="{00000000-0005-0000-0000-00002E7F0000}"/>
    <cellStyle name="Normal 30 2 14" xfId="18231" xr:uid="{00000000-0005-0000-0000-00002F7F0000}"/>
    <cellStyle name="Normal 30 2 14 10" xfId="18232" xr:uid="{00000000-0005-0000-0000-0000307F0000}"/>
    <cellStyle name="Normal 30 2 14 10 2" xfId="35622" xr:uid="{00000000-0005-0000-0000-0000317F0000}"/>
    <cellStyle name="Normal 30 2 14 11" xfId="18233" xr:uid="{00000000-0005-0000-0000-0000327F0000}"/>
    <cellStyle name="Normal 30 2 14 11 2" xfId="35623" xr:uid="{00000000-0005-0000-0000-0000337F0000}"/>
    <cellStyle name="Normal 30 2 14 12" xfId="18234" xr:uid="{00000000-0005-0000-0000-0000347F0000}"/>
    <cellStyle name="Normal 30 2 14 12 2" xfId="35624" xr:uid="{00000000-0005-0000-0000-0000357F0000}"/>
    <cellStyle name="Normal 30 2 14 13" xfId="18235" xr:uid="{00000000-0005-0000-0000-0000367F0000}"/>
    <cellStyle name="Normal 30 2 14 13 2" xfId="35625" xr:uid="{00000000-0005-0000-0000-0000377F0000}"/>
    <cellStyle name="Normal 30 2 14 14" xfId="18236" xr:uid="{00000000-0005-0000-0000-0000387F0000}"/>
    <cellStyle name="Normal 30 2 14 14 2" xfId="35626" xr:uid="{00000000-0005-0000-0000-0000397F0000}"/>
    <cellStyle name="Normal 30 2 14 15" xfId="35621" xr:uid="{00000000-0005-0000-0000-00003A7F0000}"/>
    <cellStyle name="Normal 30 2 14 2" xfId="18237" xr:uid="{00000000-0005-0000-0000-00003B7F0000}"/>
    <cellStyle name="Normal 30 2 14 2 2" xfId="35627" xr:uid="{00000000-0005-0000-0000-00003C7F0000}"/>
    <cellStyle name="Normal 30 2 14 3" xfId="18238" xr:uid="{00000000-0005-0000-0000-00003D7F0000}"/>
    <cellStyle name="Normal 30 2 14 3 2" xfId="35628" xr:uid="{00000000-0005-0000-0000-00003E7F0000}"/>
    <cellStyle name="Normal 30 2 14 4" xfId="18239" xr:uid="{00000000-0005-0000-0000-00003F7F0000}"/>
    <cellStyle name="Normal 30 2 14 4 2" xfId="35629" xr:uid="{00000000-0005-0000-0000-0000407F0000}"/>
    <cellStyle name="Normal 30 2 14 5" xfId="18240" xr:uid="{00000000-0005-0000-0000-0000417F0000}"/>
    <cellStyle name="Normal 30 2 14 5 2" xfId="35630" xr:uid="{00000000-0005-0000-0000-0000427F0000}"/>
    <cellStyle name="Normal 30 2 14 6" xfId="18241" xr:uid="{00000000-0005-0000-0000-0000437F0000}"/>
    <cellStyle name="Normal 30 2 14 6 2" xfId="35631" xr:uid="{00000000-0005-0000-0000-0000447F0000}"/>
    <cellStyle name="Normal 30 2 14 7" xfId="18242" xr:uid="{00000000-0005-0000-0000-0000457F0000}"/>
    <cellStyle name="Normal 30 2 14 7 2" xfId="35632" xr:uid="{00000000-0005-0000-0000-0000467F0000}"/>
    <cellStyle name="Normal 30 2 14 8" xfId="18243" xr:uid="{00000000-0005-0000-0000-0000477F0000}"/>
    <cellStyle name="Normal 30 2 14 8 2" xfId="35633" xr:uid="{00000000-0005-0000-0000-0000487F0000}"/>
    <cellStyle name="Normal 30 2 14 9" xfId="18244" xr:uid="{00000000-0005-0000-0000-0000497F0000}"/>
    <cellStyle name="Normal 30 2 14 9 2" xfId="35634" xr:uid="{00000000-0005-0000-0000-00004A7F0000}"/>
    <cellStyle name="Normal 30 2 15" xfId="18245" xr:uid="{00000000-0005-0000-0000-00004B7F0000}"/>
    <cellStyle name="Normal 30 2 15 10" xfId="18246" xr:uid="{00000000-0005-0000-0000-00004C7F0000}"/>
    <cellStyle name="Normal 30 2 15 10 2" xfId="35636" xr:uid="{00000000-0005-0000-0000-00004D7F0000}"/>
    <cellStyle name="Normal 30 2 15 11" xfId="18247" xr:uid="{00000000-0005-0000-0000-00004E7F0000}"/>
    <cellStyle name="Normal 30 2 15 11 2" xfId="35637" xr:uid="{00000000-0005-0000-0000-00004F7F0000}"/>
    <cellStyle name="Normal 30 2 15 12" xfId="18248" xr:uid="{00000000-0005-0000-0000-0000507F0000}"/>
    <cellStyle name="Normal 30 2 15 12 2" xfId="35638" xr:uid="{00000000-0005-0000-0000-0000517F0000}"/>
    <cellStyle name="Normal 30 2 15 13" xfId="18249" xr:uid="{00000000-0005-0000-0000-0000527F0000}"/>
    <cellStyle name="Normal 30 2 15 13 2" xfId="35639" xr:uid="{00000000-0005-0000-0000-0000537F0000}"/>
    <cellStyle name="Normal 30 2 15 14" xfId="18250" xr:uid="{00000000-0005-0000-0000-0000547F0000}"/>
    <cellStyle name="Normal 30 2 15 14 2" xfId="35640" xr:uid="{00000000-0005-0000-0000-0000557F0000}"/>
    <cellStyle name="Normal 30 2 15 15" xfId="35635" xr:uid="{00000000-0005-0000-0000-0000567F0000}"/>
    <cellStyle name="Normal 30 2 15 2" xfId="18251" xr:uid="{00000000-0005-0000-0000-0000577F0000}"/>
    <cellStyle name="Normal 30 2 15 2 2" xfId="35641" xr:uid="{00000000-0005-0000-0000-0000587F0000}"/>
    <cellStyle name="Normal 30 2 15 3" xfId="18252" xr:uid="{00000000-0005-0000-0000-0000597F0000}"/>
    <cellStyle name="Normal 30 2 15 3 2" xfId="35642" xr:uid="{00000000-0005-0000-0000-00005A7F0000}"/>
    <cellStyle name="Normal 30 2 15 4" xfId="18253" xr:uid="{00000000-0005-0000-0000-00005B7F0000}"/>
    <cellStyle name="Normal 30 2 15 4 2" xfId="35643" xr:uid="{00000000-0005-0000-0000-00005C7F0000}"/>
    <cellStyle name="Normal 30 2 15 5" xfId="18254" xr:uid="{00000000-0005-0000-0000-00005D7F0000}"/>
    <cellStyle name="Normal 30 2 15 5 2" xfId="35644" xr:uid="{00000000-0005-0000-0000-00005E7F0000}"/>
    <cellStyle name="Normal 30 2 15 6" xfId="18255" xr:uid="{00000000-0005-0000-0000-00005F7F0000}"/>
    <cellStyle name="Normal 30 2 15 6 2" xfId="35645" xr:uid="{00000000-0005-0000-0000-0000607F0000}"/>
    <cellStyle name="Normal 30 2 15 7" xfId="18256" xr:uid="{00000000-0005-0000-0000-0000617F0000}"/>
    <cellStyle name="Normal 30 2 15 7 2" xfId="35646" xr:uid="{00000000-0005-0000-0000-0000627F0000}"/>
    <cellStyle name="Normal 30 2 15 8" xfId="18257" xr:uid="{00000000-0005-0000-0000-0000637F0000}"/>
    <cellStyle name="Normal 30 2 15 8 2" xfId="35647" xr:uid="{00000000-0005-0000-0000-0000647F0000}"/>
    <cellStyle name="Normal 30 2 15 9" xfId="18258" xr:uid="{00000000-0005-0000-0000-0000657F0000}"/>
    <cellStyle name="Normal 30 2 15 9 2" xfId="35648" xr:uid="{00000000-0005-0000-0000-0000667F0000}"/>
    <cellStyle name="Normal 30 2 16" xfId="18259" xr:uid="{00000000-0005-0000-0000-0000677F0000}"/>
    <cellStyle name="Normal 30 2 16 2" xfId="35649" xr:uid="{00000000-0005-0000-0000-0000687F0000}"/>
    <cellStyle name="Normal 30 2 17" xfId="18260" xr:uid="{00000000-0005-0000-0000-0000697F0000}"/>
    <cellStyle name="Normal 30 2 17 2" xfId="35650" xr:uid="{00000000-0005-0000-0000-00006A7F0000}"/>
    <cellStyle name="Normal 30 2 18" xfId="18261" xr:uid="{00000000-0005-0000-0000-00006B7F0000}"/>
    <cellStyle name="Normal 30 2 18 2" xfId="35651" xr:uid="{00000000-0005-0000-0000-00006C7F0000}"/>
    <cellStyle name="Normal 30 2 19" xfId="18262" xr:uid="{00000000-0005-0000-0000-00006D7F0000}"/>
    <cellStyle name="Normal 30 2 19 2" xfId="35652" xr:uid="{00000000-0005-0000-0000-00006E7F0000}"/>
    <cellStyle name="Normal 30 2 2" xfId="18263" xr:uid="{00000000-0005-0000-0000-00006F7F0000}"/>
    <cellStyle name="Normal 30 2 2 10" xfId="18264" xr:uid="{00000000-0005-0000-0000-0000707F0000}"/>
    <cellStyle name="Normal 30 2 2 10 2" xfId="35654" xr:uid="{00000000-0005-0000-0000-0000717F0000}"/>
    <cellStyle name="Normal 30 2 2 11" xfId="18265" xr:uid="{00000000-0005-0000-0000-0000727F0000}"/>
    <cellStyle name="Normal 30 2 2 11 2" xfId="35655" xr:uid="{00000000-0005-0000-0000-0000737F0000}"/>
    <cellStyle name="Normal 30 2 2 12" xfId="18266" xr:uid="{00000000-0005-0000-0000-0000747F0000}"/>
    <cellStyle name="Normal 30 2 2 12 2" xfId="35656" xr:uid="{00000000-0005-0000-0000-0000757F0000}"/>
    <cellStyle name="Normal 30 2 2 13" xfId="18267" xr:uid="{00000000-0005-0000-0000-0000767F0000}"/>
    <cellStyle name="Normal 30 2 2 13 2" xfId="35657" xr:uid="{00000000-0005-0000-0000-0000777F0000}"/>
    <cellStyle name="Normal 30 2 2 14" xfId="18268" xr:uid="{00000000-0005-0000-0000-0000787F0000}"/>
    <cellStyle name="Normal 30 2 2 14 2" xfId="35658" xr:uid="{00000000-0005-0000-0000-0000797F0000}"/>
    <cellStyle name="Normal 30 2 2 15" xfId="18269" xr:uid="{00000000-0005-0000-0000-00007A7F0000}"/>
    <cellStyle name="Normal 30 2 2 15 2" xfId="35659" xr:uid="{00000000-0005-0000-0000-00007B7F0000}"/>
    <cellStyle name="Normal 30 2 2 16" xfId="35653" xr:uid="{00000000-0005-0000-0000-00007C7F0000}"/>
    <cellStyle name="Normal 30 2 2 2" xfId="18270" xr:uid="{00000000-0005-0000-0000-00007D7F0000}"/>
    <cellStyle name="Normal 30 2 2 2 10" xfId="18271" xr:uid="{00000000-0005-0000-0000-00007E7F0000}"/>
    <cellStyle name="Normal 30 2 2 2 10 2" xfId="35661" xr:uid="{00000000-0005-0000-0000-00007F7F0000}"/>
    <cellStyle name="Normal 30 2 2 2 11" xfId="18272" xr:uid="{00000000-0005-0000-0000-0000807F0000}"/>
    <cellStyle name="Normal 30 2 2 2 11 2" xfId="35662" xr:uid="{00000000-0005-0000-0000-0000817F0000}"/>
    <cellStyle name="Normal 30 2 2 2 12" xfId="18273" xr:uid="{00000000-0005-0000-0000-0000827F0000}"/>
    <cellStyle name="Normal 30 2 2 2 12 2" xfId="35663" xr:uid="{00000000-0005-0000-0000-0000837F0000}"/>
    <cellStyle name="Normal 30 2 2 2 13" xfId="18274" xr:uid="{00000000-0005-0000-0000-0000847F0000}"/>
    <cellStyle name="Normal 30 2 2 2 13 2" xfId="35664" xr:uid="{00000000-0005-0000-0000-0000857F0000}"/>
    <cellStyle name="Normal 30 2 2 2 14" xfId="18275" xr:uid="{00000000-0005-0000-0000-0000867F0000}"/>
    <cellStyle name="Normal 30 2 2 2 14 2" xfId="35665" xr:uid="{00000000-0005-0000-0000-0000877F0000}"/>
    <cellStyle name="Normal 30 2 2 2 15" xfId="35660" xr:uid="{00000000-0005-0000-0000-0000887F0000}"/>
    <cellStyle name="Normal 30 2 2 2 2" xfId="18276" xr:uid="{00000000-0005-0000-0000-0000897F0000}"/>
    <cellStyle name="Normal 30 2 2 2 2 2" xfId="35666" xr:uid="{00000000-0005-0000-0000-00008A7F0000}"/>
    <cellStyle name="Normal 30 2 2 2 3" xfId="18277" xr:uid="{00000000-0005-0000-0000-00008B7F0000}"/>
    <cellStyle name="Normal 30 2 2 2 3 2" xfId="35667" xr:uid="{00000000-0005-0000-0000-00008C7F0000}"/>
    <cellStyle name="Normal 30 2 2 2 4" xfId="18278" xr:uid="{00000000-0005-0000-0000-00008D7F0000}"/>
    <cellStyle name="Normal 30 2 2 2 4 2" xfId="35668" xr:uid="{00000000-0005-0000-0000-00008E7F0000}"/>
    <cellStyle name="Normal 30 2 2 2 5" xfId="18279" xr:uid="{00000000-0005-0000-0000-00008F7F0000}"/>
    <cellStyle name="Normal 30 2 2 2 5 2" xfId="35669" xr:uid="{00000000-0005-0000-0000-0000907F0000}"/>
    <cellStyle name="Normal 30 2 2 2 6" xfId="18280" xr:uid="{00000000-0005-0000-0000-0000917F0000}"/>
    <cellStyle name="Normal 30 2 2 2 6 2" xfId="35670" xr:uid="{00000000-0005-0000-0000-0000927F0000}"/>
    <cellStyle name="Normal 30 2 2 2 7" xfId="18281" xr:uid="{00000000-0005-0000-0000-0000937F0000}"/>
    <cellStyle name="Normal 30 2 2 2 7 2" xfId="35671" xr:uid="{00000000-0005-0000-0000-0000947F0000}"/>
    <cellStyle name="Normal 30 2 2 2 8" xfId="18282" xr:uid="{00000000-0005-0000-0000-0000957F0000}"/>
    <cellStyle name="Normal 30 2 2 2 8 2" xfId="35672" xr:uid="{00000000-0005-0000-0000-0000967F0000}"/>
    <cellStyle name="Normal 30 2 2 2 9" xfId="18283" xr:uid="{00000000-0005-0000-0000-0000977F0000}"/>
    <cellStyle name="Normal 30 2 2 2 9 2" xfId="35673" xr:uid="{00000000-0005-0000-0000-0000987F0000}"/>
    <cellStyle name="Normal 30 2 2 3" xfId="18284" xr:uid="{00000000-0005-0000-0000-0000997F0000}"/>
    <cellStyle name="Normal 30 2 2 3 2" xfId="35674" xr:uid="{00000000-0005-0000-0000-00009A7F0000}"/>
    <cellStyle name="Normal 30 2 2 4" xfId="18285" xr:uid="{00000000-0005-0000-0000-00009B7F0000}"/>
    <cellStyle name="Normal 30 2 2 4 2" xfId="35675" xr:uid="{00000000-0005-0000-0000-00009C7F0000}"/>
    <cellStyle name="Normal 30 2 2 5" xfId="18286" xr:uid="{00000000-0005-0000-0000-00009D7F0000}"/>
    <cellStyle name="Normal 30 2 2 5 2" xfId="35676" xr:uid="{00000000-0005-0000-0000-00009E7F0000}"/>
    <cellStyle name="Normal 30 2 2 6" xfId="18287" xr:uid="{00000000-0005-0000-0000-00009F7F0000}"/>
    <cellStyle name="Normal 30 2 2 6 2" xfId="35677" xr:uid="{00000000-0005-0000-0000-0000A07F0000}"/>
    <cellStyle name="Normal 30 2 2 7" xfId="18288" xr:uid="{00000000-0005-0000-0000-0000A17F0000}"/>
    <cellStyle name="Normal 30 2 2 7 2" xfId="35678" xr:uid="{00000000-0005-0000-0000-0000A27F0000}"/>
    <cellStyle name="Normal 30 2 2 8" xfId="18289" xr:uid="{00000000-0005-0000-0000-0000A37F0000}"/>
    <cellStyle name="Normal 30 2 2 8 2" xfId="35679" xr:uid="{00000000-0005-0000-0000-0000A47F0000}"/>
    <cellStyle name="Normal 30 2 2 9" xfId="18290" xr:uid="{00000000-0005-0000-0000-0000A57F0000}"/>
    <cellStyle name="Normal 30 2 2 9 2" xfId="35680" xr:uid="{00000000-0005-0000-0000-0000A67F0000}"/>
    <cellStyle name="Normal 30 2 20" xfId="18291" xr:uid="{00000000-0005-0000-0000-0000A77F0000}"/>
    <cellStyle name="Normal 30 2 20 2" xfId="35681" xr:uid="{00000000-0005-0000-0000-0000A87F0000}"/>
    <cellStyle name="Normal 30 2 21" xfId="18292" xr:uid="{00000000-0005-0000-0000-0000A97F0000}"/>
    <cellStyle name="Normal 30 2 21 2" xfId="35682" xr:uid="{00000000-0005-0000-0000-0000AA7F0000}"/>
    <cellStyle name="Normal 30 2 22" xfId="18293" xr:uid="{00000000-0005-0000-0000-0000AB7F0000}"/>
    <cellStyle name="Normal 30 2 22 2" xfId="35683" xr:uid="{00000000-0005-0000-0000-0000AC7F0000}"/>
    <cellStyle name="Normal 30 2 23" xfId="18294" xr:uid="{00000000-0005-0000-0000-0000AD7F0000}"/>
    <cellStyle name="Normal 30 2 23 2" xfId="35684" xr:uid="{00000000-0005-0000-0000-0000AE7F0000}"/>
    <cellStyle name="Normal 30 2 24" xfId="18295" xr:uid="{00000000-0005-0000-0000-0000AF7F0000}"/>
    <cellStyle name="Normal 30 2 24 2" xfId="35685" xr:uid="{00000000-0005-0000-0000-0000B07F0000}"/>
    <cellStyle name="Normal 30 2 25" xfId="18296" xr:uid="{00000000-0005-0000-0000-0000B17F0000}"/>
    <cellStyle name="Normal 30 2 25 2" xfId="35686" xr:uid="{00000000-0005-0000-0000-0000B27F0000}"/>
    <cellStyle name="Normal 30 2 26" xfId="18297" xr:uid="{00000000-0005-0000-0000-0000B37F0000}"/>
    <cellStyle name="Normal 30 2 26 2" xfId="35687" xr:uid="{00000000-0005-0000-0000-0000B47F0000}"/>
    <cellStyle name="Normal 30 2 27" xfId="18298" xr:uid="{00000000-0005-0000-0000-0000B57F0000}"/>
    <cellStyle name="Normal 30 2 27 2" xfId="35688" xr:uid="{00000000-0005-0000-0000-0000B67F0000}"/>
    <cellStyle name="Normal 30 2 28" xfId="18299" xr:uid="{00000000-0005-0000-0000-0000B77F0000}"/>
    <cellStyle name="Normal 30 2 28 2" xfId="35689" xr:uid="{00000000-0005-0000-0000-0000B87F0000}"/>
    <cellStyle name="Normal 30 2 29" xfId="35564" xr:uid="{00000000-0005-0000-0000-0000B97F0000}"/>
    <cellStyle name="Normal 30 2 3" xfId="18300" xr:uid="{00000000-0005-0000-0000-0000BA7F0000}"/>
    <cellStyle name="Normal 30 2 3 10" xfId="18301" xr:uid="{00000000-0005-0000-0000-0000BB7F0000}"/>
    <cellStyle name="Normal 30 2 3 10 2" xfId="35691" xr:uid="{00000000-0005-0000-0000-0000BC7F0000}"/>
    <cellStyle name="Normal 30 2 3 11" xfId="18302" xr:uid="{00000000-0005-0000-0000-0000BD7F0000}"/>
    <cellStyle name="Normal 30 2 3 11 2" xfId="35692" xr:uid="{00000000-0005-0000-0000-0000BE7F0000}"/>
    <cellStyle name="Normal 30 2 3 12" xfId="18303" xr:uid="{00000000-0005-0000-0000-0000BF7F0000}"/>
    <cellStyle name="Normal 30 2 3 12 2" xfId="35693" xr:uid="{00000000-0005-0000-0000-0000C07F0000}"/>
    <cellStyle name="Normal 30 2 3 13" xfId="18304" xr:uid="{00000000-0005-0000-0000-0000C17F0000}"/>
    <cellStyle name="Normal 30 2 3 13 2" xfId="35694" xr:uid="{00000000-0005-0000-0000-0000C27F0000}"/>
    <cellStyle name="Normal 30 2 3 14" xfId="18305" xr:uid="{00000000-0005-0000-0000-0000C37F0000}"/>
    <cellStyle name="Normal 30 2 3 14 2" xfId="35695" xr:uid="{00000000-0005-0000-0000-0000C47F0000}"/>
    <cellStyle name="Normal 30 2 3 15" xfId="18306" xr:uid="{00000000-0005-0000-0000-0000C57F0000}"/>
    <cellStyle name="Normal 30 2 3 15 2" xfId="35696" xr:uid="{00000000-0005-0000-0000-0000C67F0000}"/>
    <cellStyle name="Normal 30 2 3 16" xfId="35690" xr:uid="{00000000-0005-0000-0000-0000C77F0000}"/>
    <cellStyle name="Normal 30 2 3 2" xfId="18307" xr:uid="{00000000-0005-0000-0000-0000C87F0000}"/>
    <cellStyle name="Normal 30 2 3 2 10" xfId="18308" xr:uid="{00000000-0005-0000-0000-0000C97F0000}"/>
    <cellStyle name="Normal 30 2 3 2 10 2" xfId="35698" xr:uid="{00000000-0005-0000-0000-0000CA7F0000}"/>
    <cellStyle name="Normal 30 2 3 2 11" xfId="18309" xr:uid="{00000000-0005-0000-0000-0000CB7F0000}"/>
    <cellStyle name="Normal 30 2 3 2 11 2" xfId="35699" xr:uid="{00000000-0005-0000-0000-0000CC7F0000}"/>
    <cellStyle name="Normal 30 2 3 2 12" xfId="18310" xr:uid="{00000000-0005-0000-0000-0000CD7F0000}"/>
    <cellStyle name="Normal 30 2 3 2 12 2" xfId="35700" xr:uid="{00000000-0005-0000-0000-0000CE7F0000}"/>
    <cellStyle name="Normal 30 2 3 2 13" xfId="18311" xr:uid="{00000000-0005-0000-0000-0000CF7F0000}"/>
    <cellStyle name="Normal 30 2 3 2 13 2" xfId="35701" xr:uid="{00000000-0005-0000-0000-0000D07F0000}"/>
    <cellStyle name="Normal 30 2 3 2 14" xfId="18312" xr:uid="{00000000-0005-0000-0000-0000D17F0000}"/>
    <cellStyle name="Normal 30 2 3 2 14 2" xfId="35702" xr:uid="{00000000-0005-0000-0000-0000D27F0000}"/>
    <cellStyle name="Normal 30 2 3 2 15" xfId="35697" xr:uid="{00000000-0005-0000-0000-0000D37F0000}"/>
    <cellStyle name="Normal 30 2 3 2 2" xfId="18313" xr:uid="{00000000-0005-0000-0000-0000D47F0000}"/>
    <cellStyle name="Normal 30 2 3 2 2 2" xfId="35703" xr:uid="{00000000-0005-0000-0000-0000D57F0000}"/>
    <cellStyle name="Normal 30 2 3 2 3" xfId="18314" xr:uid="{00000000-0005-0000-0000-0000D67F0000}"/>
    <cellStyle name="Normal 30 2 3 2 3 2" xfId="35704" xr:uid="{00000000-0005-0000-0000-0000D77F0000}"/>
    <cellStyle name="Normal 30 2 3 2 4" xfId="18315" xr:uid="{00000000-0005-0000-0000-0000D87F0000}"/>
    <cellStyle name="Normal 30 2 3 2 4 2" xfId="35705" xr:uid="{00000000-0005-0000-0000-0000D97F0000}"/>
    <cellStyle name="Normal 30 2 3 2 5" xfId="18316" xr:uid="{00000000-0005-0000-0000-0000DA7F0000}"/>
    <cellStyle name="Normal 30 2 3 2 5 2" xfId="35706" xr:uid="{00000000-0005-0000-0000-0000DB7F0000}"/>
    <cellStyle name="Normal 30 2 3 2 6" xfId="18317" xr:uid="{00000000-0005-0000-0000-0000DC7F0000}"/>
    <cellStyle name="Normal 30 2 3 2 6 2" xfId="35707" xr:uid="{00000000-0005-0000-0000-0000DD7F0000}"/>
    <cellStyle name="Normal 30 2 3 2 7" xfId="18318" xr:uid="{00000000-0005-0000-0000-0000DE7F0000}"/>
    <cellStyle name="Normal 30 2 3 2 7 2" xfId="35708" xr:uid="{00000000-0005-0000-0000-0000DF7F0000}"/>
    <cellStyle name="Normal 30 2 3 2 8" xfId="18319" xr:uid="{00000000-0005-0000-0000-0000E07F0000}"/>
    <cellStyle name="Normal 30 2 3 2 8 2" xfId="35709" xr:uid="{00000000-0005-0000-0000-0000E17F0000}"/>
    <cellStyle name="Normal 30 2 3 2 9" xfId="18320" xr:uid="{00000000-0005-0000-0000-0000E27F0000}"/>
    <cellStyle name="Normal 30 2 3 2 9 2" xfId="35710" xr:uid="{00000000-0005-0000-0000-0000E37F0000}"/>
    <cellStyle name="Normal 30 2 3 3" xfId="18321" xr:uid="{00000000-0005-0000-0000-0000E47F0000}"/>
    <cellStyle name="Normal 30 2 3 3 2" xfId="35711" xr:uid="{00000000-0005-0000-0000-0000E57F0000}"/>
    <cellStyle name="Normal 30 2 3 4" xfId="18322" xr:uid="{00000000-0005-0000-0000-0000E67F0000}"/>
    <cellStyle name="Normal 30 2 3 4 2" xfId="35712" xr:uid="{00000000-0005-0000-0000-0000E77F0000}"/>
    <cellStyle name="Normal 30 2 3 5" xfId="18323" xr:uid="{00000000-0005-0000-0000-0000E87F0000}"/>
    <cellStyle name="Normal 30 2 3 5 2" xfId="35713" xr:uid="{00000000-0005-0000-0000-0000E97F0000}"/>
    <cellStyle name="Normal 30 2 3 6" xfId="18324" xr:uid="{00000000-0005-0000-0000-0000EA7F0000}"/>
    <cellStyle name="Normal 30 2 3 6 2" xfId="35714" xr:uid="{00000000-0005-0000-0000-0000EB7F0000}"/>
    <cellStyle name="Normal 30 2 3 7" xfId="18325" xr:uid="{00000000-0005-0000-0000-0000EC7F0000}"/>
    <cellStyle name="Normal 30 2 3 7 2" xfId="35715" xr:uid="{00000000-0005-0000-0000-0000ED7F0000}"/>
    <cellStyle name="Normal 30 2 3 8" xfId="18326" xr:uid="{00000000-0005-0000-0000-0000EE7F0000}"/>
    <cellStyle name="Normal 30 2 3 8 2" xfId="35716" xr:uid="{00000000-0005-0000-0000-0000EF7F0000}"/>
    <cellStyle name="Normal 30 2 3 9" xfId="18327" xr:uid="{00000000-0005-0000-0000-0000F07F0000}"/>
    <cellStyle name="Normal 30 2 3 9 2" xfId="35717" xr:uid="{00000000-0005-0000-0000-0000F17F0000}"/>
    <cellStyle name="Normal 30 2 4" xfId="18328" xr:uid="{00000000-0005-0000-0000-0000F27F0000}"/>
    <cellStyle name="Normal 30 2 4 10" xfId="18329" xr:uid="{00000000-0005-0000-0000-0000F37F0000}"/>
    <cellStyle name="Normal 30 2 4 10 2" xfId="35719" xr:uid="{00000000-0005-0000-0000-0000F47F0000}"/>
    <cellStyle name="Normal 30 2 4 11" xfId="18330" xr:uid="{00000000-0005-0000-0000-0000F57F0000}"/>
    <cellStyle name="Normal 30 2 4 11 2" xfId="35720" xr:uid="{00000000-0005-0000-0000-0000F67F0000}"/>
    <cellStyle name="Normal 30 2 4 12" xfId="18331" xr:uid="{00000000-0005-0000-0000-0000F77F0000}"/>
    <cellStyle name="Normal 30 2 4 12 2" xfId="35721" xr:uid="{00000000-0005-0000-0000-0000F87F0000}"/>
    <cellStyle name="Normal 30 2 4 13" xfId="18332" xr:uid="{00000000-0005-0000-0000-0000F97F0000}"/>
    <cellStyle name="Normal 30 2 4 13 2" xfId="35722" xr:uid="{00000000-0005-0000-0000-0000FA7F0000}"/>
    <cellStyle name="Normal 30 2 4 14" xfId="18333" xr:uid="{00000000-0005-0000-0000-0000FB7F0000}"/>
    <cellStyle name="Normal 30 2 4 14 2" xfId="35723" xr:uid="{00000000-0005-0000-0000-0000FC7F0000}"/>
    <cellStyle name="Normal 30 2 4 15" xfId="18334" xr:uid="{00000000-0005-0000-0000-0000FD7F0000}"/>
    <cellStyle name="Normal 30 2 4 15 2" xfId="35724" xr:uid="{00000000-0005-0000-0000-0000FE7F0000}"/>
    <cellStyle name="Normal 30 2 4 16" xfId="35718" xr:uid="{00000000-0005-0000-0000-0000FF7F0000}"/>
    <cellStyle name="Normal 30 2 4 2" xfId="18335" xr:uid="{00000000-0005-0000-0000-000000800000}"/>
    <cellStyle name="Normal 30 2 4 2 10" xfId="18336" xr:uid="{00000000-0005-0000-0000-000001800000}"/>
    <cellStyle name="Normal 30 2 4 2 10 2" xfId="35726" xr:uid="{00000000-0005-0000-0000-000002800000}"/>
    <cellStyle name="Normal 30 2 4 2 11" xfId="18337" xr:uid="{00000000-0005-0000-0000-000003800000}"/>
    <cellStyle name="Normal 30 2 4 2 11 2" xfId="35727" xr:uid="{00000000-0005-0000-0000-000004800000}"/>
    <cellStyle name="Normal 30 2 4 2 12" xfId="18338" xr:uid="{00000000-0005-0000-0000-000005800000}"/>
    <cellStyle name="Normal 30 2 4 2 12 2" xfId="35728" xr:uid="{00000000-0005-0000-0000-000006800000}"/>
    <cellStyle name="Normal 30 2 4 2 13" xfId="18339" xr:uid="{00000000-0005-0000-0000-000007800000}"/>
    <cellStyle name="Normal 30 2 4 2 13 2" xfId="35729" xr:uid="{00000000-0005-0000-0000-000008800000}"/>
    <cellStyle name="Normal 30 2 4 2 14" xfId="18340" xr:uid="{00000000-0005-0000-0000-000009800000}"/>
    <cellStyle name="Normal 30 2 4 2 14 2" xfId="35730" xr:uid="{00000000-0005-0000-0000-00000A800000}"/>
    <cellStyle name="Normal 30 2 4 2 15" xfId="35725" xr:uid="{00000000-0005-0000-0000-00000B800000}"/>
    <cellStyle name="Normal 30 2 4 2 2" xfId="18341" xr:uid="{00000000-0005-0000-0000-00000C800000}"/>
    <cellStyle name="Normal 30 2 4 2 2 2" xfId="35731" xr:uid="{00000000-0005-0000-0000-00000D800000}"/>
    <cellStyle name="Normal 30 2 4 2 3" xfId="18342" xr:uid="{00000000-0005-0000-0000-00000E800000}"/>
    <cellStyle name="Normal 30 2 4 2 3 2" xfId="35732" xr:uid="{00000000-0005-0000-0000-00000F800000}"/>
    <cellStyle name="Normal 30 2 4 2 4" xfId="18343" xr:uid="{00000000-0005-0000-0000-000010800000}"/>
    <cellStyle name="Normal 30 2 4 2 4 2" xfId="35733" xr:uid="{00000000-0005-0000-0000-000011800000}"/>
    <cellStyle name="Normal 30 2 4 2 5" xfId="18344" xr:uid="{00000000-0005-0000-0000-000012800000}"/>
    <cellStyle name="Normal 30 2 4 2 5 2" xfId="35734" xr:uid="{00000000-0005-0000-0000-000013800000}"/>
    <cellStyle name="Normal 30 2 4 2 6" xfId="18345" xr:uid="{00000000-0005-0000-0000-000014800000}"/>
    <cellStyle name="Normal 30 2 4 2 6 2" xfId="35735" xr:uid="{00000000-0005-0000-0000-000015800000}"/>
    <cellStyle name="Normal 30 2 4 2 7" xfId="18346" xr:uid="{00000000-0005-0000-0000-000016800000}"/>
    <cellStyle name="Normal 30 2 4 2 7 2" xfId="35736" xr:uid="{00000000-0005-0000-0000-000017800000}"/>
    <cellStyle name="Normal 30 2 4 2 8" xfId="18347" xr:uid="{00000000-0005-0000-0000-000018800000}"/>
    <cellStyle name="Normal 30 2 4 2 8 2" xfId="35737" xr:uid="{00000000-0005-0000-0000-000019800000}"/>
    <cellStyle name="Normal 30 2 4 2 9" xfId="18348" xr:uid="{00000000-0005-0000-0000-00001A800000}"/>
    <cellStyle name="Normal 30 2 4 2 9 2" xfId="35738" xr:uid="{00000000-0005-0000-0000-00001B800000}"/>
    <cellStyle name="Normal 30 2 4 3" xfId="18349" xr:uid="{00000000-0005-0000-0000-00001C800000}"/>
    <cellStyle name="Normal 30 2 4 3 2" xfId="35739" xr:uid="{00000000-0005-0000-0000-00001D800000}"/>
    <cellStyle name="Normal 30 2 4 4" xfId="18350" xr:uid="{00000000-0005-0000-0000-00001E800000}"/>
    <cellStyle name="Normal 30 2 4 4 2" xfId="35740" xr:uid="{00000000-0005-0000-0000-00001F800000}"/>
    <cellStyle name="Normal 30 2 4 5" xfId="18351" xr:uid="{00000000-0005-0000-0000-000020800000}"/>
    <cellStyle name="Normal 30 2 4 5 2" xfId="35741" xr:uid="{00000000-0005-0000-0000-000021800000}"/>
    <cellStyle name="Normal 30 2 4 6" xfId="18352" xr:uid="{00000000-0005-0000-0000-000022800000}"/>
    <cellStyle name="Normal 30 2 4 6 2" xfId="35742" xr:uid="{00000000-0005-0000-0000-000023800000}"/>
    <cellStyle name="Normal 30 2 4 7" xfId="18353" xr:uid="{00000000-0005-0000-0000-000024800000}"/>
    <cellStyle name="Normal 30 2 4 7 2" xfId="35743" xr:uid="{00000000-0005-0000-0000-000025800000}"/>
    <cellStyle name="Normal 30 2 4 8" xfId="18354" xr:uid="{00000000-0005-0000-0000-000026800000}"/>
    <cellStyle name="Normal 30 2 4 8 2" xfId="35744" xr:uid="{00000000-0005-0000-0000-000027800000}"/>
    <cellStyle name="Normal 30 2 4 9" xfId="18355" xr:uid="{00000000-0005-0000-0000-000028800000}"/>
    <cellStyle name="Normal 30 2 4 9 2" xfId="35745" xr:uid="{00000000-0005-0000-0000-000029800000}"/>
    <cellStyle name="Normal 30 2 5" xfId="18356" xr:uid="{00000000-0005-0000-0000-00002A800000}"/>
    <cellStyle name="Normal 30 2 5 10" xfId="18357" xr:uid="{00000000-0005-0000-0000-00002B800000}"/>
    <cellStyle name="Normal 30 2 5 10 2" xfId="35747" xr:uid="{00000000-0005-0000-0000-00002C800000}"/>
    <cellStyle name="Normal 30 2 5 11" xfId="18358" xr:uid="{00000000-0005-0000-0000-00002D800000}"/>
    <cellStyle name="Normal 30 2 5 11 2" xfId="35748" xr:uid="{00000000-0005-0000-0000-00002E800000}"/>
    <cellStyle name="Normal 30 2 5 12" xfId="18359" xr:uid="{00000000-0005-0000-0000-00002F800000}"/>
    <cellStyle name="Normal 30 2 5 12 2" xfId="35749" xr:uid="{00000000-0005-0000-0000-000030800000}"/>
    <cellStyle name="Normal 30 2 5 13" xfId="18360" xr:uid="{00000000-0005-0000-0000-000031800000}"/>
    <cellStyle name="Normal 30 2 5 13 2" xfId="35750" xr:uid="{00000000-0005-0000-0000-000032800000}"/>
    <cellStyle name="Normal 30 2 5 14" xfId="18361" xr:uid="{00000000-0005-0000-0000-000033800000}"/>
    <cellStyle name="Normal 30 2 5 14 2" xfId="35751" xr:uid="{00000000-0005-0000-0000-000034800000}"/>
    <cellStyle name="Normal 30 2 5 15" xfId="35746" xr:uid="{00000000-0005-0000-0000-000035800000}"/>
    <cellStyle name="Normal 30 2 5 2" xfId="18362" xr:uid="{00000000-0005-0000-0000-000036800000}"/>
    <cellStyle name="Normal 30 2 5 2 2" xfId="35752" xr:uid="{00000000-0005-0000-0000-000037800000}"/>
    <cellStyle name="Normal 30 2 5 3" xfId="18363" xr:uid="{00000000-0005-0000-0000-000038800000}"/>
    <cellStyle name="Normal 30 2 5 3 2" xfId="35753" xr:uid="{00000000-0005-0000-0000-000039800000}"/>
    <cellStyle name="Normal 30 2 5 4" xfId="18364" xr:uid="{00000000-0005-0000-0000-00003A800000}"/>
    <cellStyle name="Normal 30 2 5 4 2" xfId="35754" xr:uid="{00000000-0005-0000-0000-00003B800000}"/>
    <cellStyle name="Normal 30 2 5 5" xfId="18365" xr:uid="{00000000-0005-0000-0000-00003C800000}"/>
    <cellStyle name="Normal 30 2 5 5 2" xfId="35755" xr:uid="{00000000-0005-0000-0000-00003D800000}"/>
    <cellStyle name="Normal 30 2 5 6" xfId="18366" xr:uid="{00000000-0005-0000-0000-00003E800000}"/>
    <cellStyle name="Normal 30 2 5 6 2" xfId="35756" xr:uid="{00000000-0005-0000-0000-00003F800000}"/>
    <cellStyle name="Normal 30 2 5 7" xfId="18367" xr:uid="{00000000-0005-0000-0000-000040800000}"/>
    <cellStyle name="Normal 30 2 5 7 2" xfId="35757" xr:uid="{00000000-0005-0000-0000-000041800000}"/>
    <cellStyle name="Normal 30 2 5 8" xfId="18368" xr:uid="{00000000-0005-0000-0000-000042800000}"/>
    <cellStyle name="Normal 30 2 5 8 2" xfId="35758" xr:uid="{00000000-0005-0000-0000-000043800000}"/>
    <cellStyle name="Normal 30 2 5 9" xfId="18369" xr:uid="{00000000-0005-0000-0000-000044800000}"/>
    <cellStyle name="Normal 30 2 5 9 2" xfId="35759" xr:uid="{00000000-0005-0000-0000-000045800000}"/>
    <cellStyle name="Normal 30 2 6" xfId="18370" xr:uid="{00000000-0005-0000-0000-000046800000}"/>
    <cellStyle name="Normal 30 2 6 10" xfId="18371" xr:uid="{00000000-0005-0000-0000-000047800000}"/>
    <cellStyle name="Normal 30 2 6 10 2" xfId="35761" xr:uid="{00000000-0005-0000-0000-000048800000}"/>
    <cellStyle name="Normal 30 2 6 11" xfId="18372" xr:uid="{00000000-0005-0000-0000-000049800000}"/>
    <cellStyle name="Normal 30 2 6 11 2" xfId="35762" xr:uid="{00000000-0005-0000-0000-00004A800000}"/>
    <cellStyle name="Normal 30 2 6 12" xfId="18373" xr:uid="{00000000-0005-0000-0000-00004B800000}"/>
    <cellStyle name="Normal 30 2 6 12 2" xfId="35763" xr:uid="{00000000-0005-0000-0000-00004C800000}"/>
    <cellStyle name="Normal 30 2 6 13" xfId="18374" xr:uid="{00000000-0005-0000-0000-00004D800000}"/>
    <cellStyle name="Normal 30 2 6 13 2" xfId="35764" xr:uid="{00000000-0005-0000-0000-00004E800000}"/>
    <cellStyle name="Normal 30 2 6 14" xfId="18375" xr:uid="{00000000-0005-0000-0000-00004F800000}"/>
    <cellStyle name="Normal 30 2 6 14 2" xfId="35765" xr:uid="{00000000-0005-0000-0000-000050800000}"/>
    <cellStyle name="Normal 30 2 6 15" xfId="35760" xr:uid="{00000000-0005-0000-0000-000051800000}"/>
    <cellStyle name="Normal 30 2 6 2" xfId="18376" xr:uid="{00000000-0005-0000-0000-000052800000}"/>
    <cellStyle name="Normal 30 2 6 2 2" xfId="35766" xr:uid="{00000000-0005-0000-0000-000053800000}"/>
    <cellStyle name="Normal 30 2 6 3" xfId="18377" xr:uid="{00000000-0005-0000-0000-000054800000}"/>
    <cellStyle name="Normal 30 2 6 3 2" xfId="35767" xr:uid="{00000000-0005-0000-0000-000055800000}"/>
    <cellStyle name="Normal 30 2 6 4" xfId="18378" xr:uid="{00000000-0005-0000-0000-000056800000}"/>
    <cellStyle name="Normal 30 2 6 4 2" xfId="35768" xr:uid="{00000000-0005-0000-0000-000057800000}"/>
    <cellStyle name="Normal 30 2 6 5" xfId="18379" xr:uid="{00000000-0005-0000-0000-000058800000}"/>
    <cellStyle name="Normal 30 2 6 5 2" xfId="35769" xr:uid="{00000000-0005-0000-0000-000059800000}"/>
    <cellStyle name="Normal 30 2 6 6" xfId="18380" xr:uid="{00000000-0005-0000-0000-00005A800000}"/>
    <cellStyle name="Normal 30 2 6 6 2" xfId="35770" xr:uid="{00000000-0005-0000-0000-00005B800000}"/>
    <cellStyle name="Normal 30 2 6 7" xfId="18381" xr:uid="{00000000-0005-0000-0000-00005C800000}"/>
    <cellStyle name="Normal 30 2 6 7 2" xfId="35771" xr:uid="{00000000-0005-0000-0000-00005D800000}"/>
    <cellStyle name="Normal 30 2 6 8" xfId="18382" xr:uid="{00000000-0005-0000-0000-00005E800000}"/>
    <cellStyle name="Normal 30 2 6 8 2" xfId="35772" xr:uid="{00000000-0005-0000-0000-00005F800000}"/>
    <cellStyle name="Normal 30 2 6 9" xfId="18383" xr:uid="{00000000-0005-0000-0000-000060800000}"/>
    <cellStyle name="Normal 30 2 6 9 2" xfId="35773" xr:uid="{00000000-0005-0000-0000-000061800000}"/>
    <cellStyle name="Normal 30 2 7" xfId="18384" xr:uid="{00000000-0005-0000-0000-000062800000}"/>
    <cellStyle name="Normal 30 2 7 10" xfId="18385" xr:uid="{00000000-0005-0000-0000-000063800000}"/>
    <cellStyle name="Normal 30 2 7 10 2" xfId="35775" xr:uid="{00000000-0005-0000-0000-000064800000}"/>
    <cellStyle name="Normal 30 2 7 11" xfId="18386" xr:uid="{00000000-0005-0000-0000-000065800000}"/>
    <cellStyle name="Normal 30 2 7 11 2" xfId="35776" xr:uid="{00000000-0005-0000-0000-000066800000}"/>
    <cellStyle name="Normal 30 2 7 12" xfId="18387" xr:uid="{00000000-0005-0000-0000-000067800000}"/>
    <cellStyle name="Normal 30 2 7 12 2" xfId="35777" xr:uid="{00000000-0005-0000-0000-000068800000}"/>
    <cellStyle name="Normal 30 2 7 13" xfId="18388" xr:uid="{00000000-0005-0000-0000-000069800000}"/>
    <cellStyle name="Normal 30 2 7 13 2" xfId="35778" xr:uid="{00000000-0005-0000-0000-00006A800000}"/>
    <cellStyle name="Normal 30 2 7 14" xfId="18389" xr:uid="{00000000-0005-0000-0000-00006B800000}"/>
    <cellStyle name="Normal 30 2 7 14 2" xfId="35779" xr:uid="{00000000-0005-0000-0000-00006C800000}"/>
    <cellStyle name="Normal 30 2 7 15" xfId="35774" xr:uid="{00000000-0005-0000-0000-00006D800000}"/>
    <cellStyle name="Normal 30 2 7 2" xfId="18390" xr:uid="{00000000-0005-0000-0000-00006E800000}"/>
    <cellStyle name="Normal 30 2 7 2 2" xfId="35780" xr:uid="{00000000-0005-0000-0000-00006F800000}"/>
    <cellStyle name="Normal 30 2 7 3" xfId="18391" xr:uid="{00000000-0005-0000-0000-000070800000}"/>
    <cellStyle name="Normal 30 2 7 3 2" xfId="35781" xr:uid="{00000000-0005-0000-0000-000071800000}"/>
    <cellStyle name="Normal 30 2 7 4" xfId="18392" xr:uid="{00000000-0005-0000-0000-000072800000}"/>
    <cellStyle name="Normal 30 2 7 4 2" xfId="35782" xr:uid="{00000000-0005-0000-0000-000073800000}"/>
    <cellStyle name="Normal 30 2 7 5" xfId="18393" xr:uid="{00000000-0005-0000-0000-000074800000}"/>
    <cellStyle name="Normal 30 2 7 5 2" xfId="35783" xr:uid="{00000000-0005-0000-0000-000075800000}"/>
    <cellStyle name="Normal 30 2 7 6" xfId="18394" xr:uid="{00000000-0005-0000-0000-000076800000}"/>
    <cellStyle name="Normal 30 2 7 6 2" xfId="35784" xr:uid="{00000000-0005-0000-0000-000077800000}"/>
    <cellStyle name="Normal 30 2 7 7" xfId="18395" xr:uid="{00000000-0005-0000-0000-000078800000}"/>
    <cellStyle name="Normal 30 2 7 7 2" xfId="35785" xr:uid="{00000000-0005-0000-0000-000079800000}"/>
    <cellStyle name="Normal 30 2 7 8" xfId="18396" xr:uid="{00000000-0005-0000-0000-00007A800000}"/>
    <cellStyle name="Normal 30 2 7 8 2" xfId="35786" xr:uid="{00000000-0005-0000-0000-00007B800000}"/>
    <cellStyle name="Normal 30 2 7 9" xfId="18397" xr:uid="{00000000-0005-0000-0000-00007C800000}"/>
    <cellStyle name="Normal 30 2 7 9 2" xfId="35787" xr:uid="{00000000-0005-0000-0000-00007D800000}"/>
    <cellStyle name="Normal 30 2 8" xfId="18398" xr:uid="{00000000-0005-0000-0000-00007E800000}"/>
    <cellStyle name="Normal 30 2 8 10" xfId="18399" xr:uid="{00000000-0005-0000-0000-00007F800000}"/>
    <cellStyle name="Normal 30 2 8 10 2" xfId="35789" xr:uid="{00000000-0005-0000-0000-000080800000}"/>
    <cellStyle name="Normal 30 2 8 11" xfId="18400" xr:uid="{00000000-0005-0000-0000-000081800000}"/>
    <cellStyle name="Normal 30 2 8 11 2" xfId="35790" xr:uid="{00000000-0005-0000-0000-000082800000}"/>
    <cellStyle name="Normal 30 2 8 12" xfId="18401" xr:uid="{00000000-0005-0000-0000-000083800000}"/>
    <cellStyle name="Normal 30 2 8 12 2" xfId="35791" xr:uid="{00000000-0005-0000-0000-000084800000}"/>
    <cellStyle name="Normal 30 2 8 13" xfId="18402" xr:uid="{00000000-0005-0000-0000-000085800000}"/>
    <cellStyle name="Normal 30 2 8 13 2" xfId="35792" xr:uid="{00000000-0005-0000-0000-000086800000}"/>
    <cellStyle name="Normal 30 2 8 14" xfId="18403" xr:uid="{00000000-0005-0000-0000-000087800000}"/>
    <cellStyle name="Normal 30 2 8 14 2" xfId="35793" xr:uid="{00000000-0005-0000-0000-000088800000}"/>
    <cellStyle name="Normal 30 2 8 15" xfId="35788" xr:uid="{00000000-0005-0000-0000-000089800000}"/>
    <cellStyle name="Normal 30 2 8 2" xfId="18404" xr:uid="{00000000-0005-0000-0000-00008A800000}"/>
    <cellStyle name="Normal 30 2 8 2 2" xfId="35794" xr:uid="{00000000-0005-0000-0000-00008B800000}"/>
    <cellStyle name="Normal 30 2 8 3" xfId="18405" xr:uid="{00000000-0005-0000-0000-00008C800000}"/>
    <cellStyle name="Normal 30 2 8 3 2" xfId="35795" xr:uid="{00000000-0005-0000-0000-00008D800000}"/>
    <cellStyle name="Normal 30 2 8 4" xfId="18406" xr:uid="{00000000-0005-0000-0000-00008E800000}"/>
    <cellStyle name="Normal 30 2 8 4 2" xfId="35796" xr:uid="{00000000-0005-0000-0000-00008F800000}"/>
    <cellStyle name="Normal 30 2 8 5" xfId="18407" xr:uid="{00000000-0005-0000-0000-000090800000}"/>
    <cellStyle name="Normal 30 2 8 5 2" xfId="35797" xr:uid="{00000000-0005-0000-0000-000091800000}"/>
    <cellStyle name="Normal 30 2 8 6" xfId="18408" xr:uid="{00000000-0005-0000-0000-000092800000}"/>
    <cellStyle name="Normal 30 2 8 6 2" xfId="35798" xr:uid="{00000000-0005-0000-0000-000093800000}"/>
    <cellStyle name="Normal 30 2 8 7" xfId="18409" xr:uid="{00000000-0005-0000-0000-000094800000}"/>
    <cellStyle name="Normal 30 2 8 7 2" xfId="35799" xr:uid="{00000000-0005-0000-0000-000095800000}"/>
    <cellStyle name="Normal 30 2 8 8" xfId="18410" xr:uid="{00000000-0005-0000-0000-000096800000}"/>
    <cellStyle name="Normal 30 2 8 8 2" xfId="35800" xr:uid="{00000000-0005-0000-0000-000097800000}"/>
    <cellStyle name="Normal 30 2 8 9" xfId="18411" xr:uid="{00000000-0005-0000-0000-000098800000}"/>
    <cellStyle name="Normal 30 2 8 9 2" xfId="35801" xr:uid="{00000000-0005-0000-0000-000099800000}"/>
    <cellStyle name="Normal 30 2 9" xfId="18412" xr:uid="{00000000-0005-0000-0000-00009A800000}"/>
    <cellStyle name="Normal 30 2 9 10" xfId="18413" xr:uid="{00000000-0005-0000-0000-00009B800000}"/>
    <cellStyle name="Normal 30 2 9 10 2" xfId="35803" xr:uid="{00000000-0005-0000-0000-00009C800000}"/>
    <cellStyle name="Normal 30 2 9 11" xfId="18414" xr:uid="{00000000-0005-0000-0000-00009D800000}"/>
    <cellStyle name="Normal 30 2 9 11 2" xfId="35804" xr:uid="{00000000-0005-0000-0000-00009E800000}"/>
    <cellStyle name="Normal 30 2 9 12" xfId="18415" xr:uid="{00000000-0005-0000-0000-00009F800000}"/>
    <cellStyle name="Normal 30 2 9 12 2" xfId="35805" xr:uid="{00000000-0005-0000-0000-0000A0800000}"/>
    <cellStyle name="Normal 30 2 9 13" xfId="18416" xr:uid="{00000000-0005-0000-0000-0000A1800000}"/>
    <cellStyle name="Normal 30 2 9 13 2" xfId="35806" xr:uid="{00000000-0005-0000-0000-0000A2800000}"/>
    <cellStyle name="Normal 30 2 9 14" xfId="18417" xr:uid="{00000000-0005-0000-0000-0000A3800000}"/>
    <cellStyle name="Normal 30 2 9 14 2" xfId="35807" xr:uid="{00000000-0005-0000-0000-0000A4800000}"/>
    <cellStyle name="Normal 30 2 9 15" xfId="35802" xr:uid="{00000000-0005-0000-0000-0000A5800000}"/>
    <cellStyle name="Normal 30 2 9 2" xfId="18418" xr:uid="{00000000-0005-0000-0000-0000A6800000}"/>
    <cellStyle name="Normal 30 2 9 2 2" xfId="35808" xr:uid="{00000000-0005-0000-0000-0000A7800000}"/>
    <cellStyle name="Normal 30 2 9 3" xfId="18419" xr:uid="{00000000-0005-0000-0000-0000A8800000}"/>
    <cellStyle name="Normal 30 2 9 3 2" xfId="35809" xr:uid="{00000000-0005-0000-0000-0000A9800000}"/>
    <cellStyle name="Normal 30 2 9 4" xfId="18420" xr:uid="{00000000-0005-0000-0000-0000AA800000}"/>
    <cellStyle name="Normal 30 2 9 4 2" xfId="35810" xr:uid="{00000000-0005-0000-0000-0000AB800000}"/>
    <cellStyle name="Normal 30 2 9 5" xfId="18421" xr:uid="{00000000-0005-0000-0000-0000AC800000}"/>
    <cellStyle name="Normal 30 2 9 5 2" xfId="35811" xr:uid="{00000000-0005-0000-0000-0000AD800000}"/>
    <cellStyle name="Normal 30 2 9 6" xfId="18422" xr:uid="{00000000-0005-0000-0000-0000AE800000}"/>
    <cellStyle name="Normal 30 2 9 6 2" xfId="35812" xr:uid="{00000000-0005-0000-0000-0000AF800000}"/>
    <cellStyle name="Normal 30 2 9 7" xfId="18423" xr:uid="{00000000-0005-0000-0000-0000B0800000}"/>
    <cellStyle name="Normal 30 2 9 7 2" xfId="35813" xr:uid="{00000000-0005-0000-0000-0000B1800000}"/>
    <cellStyle name="Normal 30 2 9 8" xfId="18424" xr:uid="{00000000-0005-0000-0000-0000B2800000}"/>
    <cellStyle name="Normal 30 2 9 8 2" xfId="35814" xr:uid="{00000000-0005-0000-0000-0000B3800000}"/>
    <cellStyle name="Normal 30 2 9 9" xfId="18425" xr:uid="{00000000-0005-0000-0000-0000B4800000}"/>
    <cellStyle name="Normal 30 2 9 9 2" xfId="35815" xr:uid="{00000000-0005-0000-0000-0000B5800000}"/>
    <cellStyle name="Normal 30 3" xfId="18426" xr:uid="{00000000-0005-0000-0000-0000B6800000}"/>
    <cellStyle name="Normal 30 3 10" xfId="18427" xr:uid="{00000000-0005-0000-0000-0000B7800000}"/>
    <cellStyle name="Normal 30 3 10 10" xfId="18428" xr:uid="{00000000-0005-0000-0000-0000B8800000}"/>
    <cellStyle name="Normal 30 3 10 10 2" xfId="35818" xr:uid="{00000000-0005-0000-0000-0000B9800000}"/>
    <cellStyle name="Normal 30 3 10 11" xfId="18429" xr:uid="{00000000-0005-0000-0000-0000BA800000}"/>
    <cellStyle name="Normal 30 3 10 11 2" xfId="35819" xr:uid="{00000000-0005-0000-0000-0000BB800000}"/>
    <cellStyle name="Normal 30 3 10 12" xfId="18430" xr:uid="{00000000-0005-0000-0000-0000BC800000}"/>
    <cellStyle name="Normal 30 3 10 12 2" xfId="35820" xr:uid="{00000000-0005-0000-0000-0000BD800000}"/>
    <cellStyle name="Normal 30 3 10 13" xfId="18431" xr:uid="{00000000-0005-0000-0000-0000BE800000}"/>
    <cellStyle name="Normal 30 3 10 13 2" xfId="35821" xr:uid="{00000000-0005-0000-0000-0000BF800000}"/>
    <cellStyle name="Normal 30 3 10 14" xfId="18432" xr:uid="{00000000-0005-0000-0000-0000C0800000}"/>
    <cellStyle name="Normal 30 3 10 14 2" xfId="35822" xr:uid="{00000000-0005-0000-0000-0000C1800000}"/>
    <cellStyle name="Normal 30 3 10 15" xfId="35817" xr:uid="{00000000-0005-0000-0000-0000C2800000}"/>
    <cellStyle name="Normal 30 3 10 2" xfId="18433" xr:uid="{00000000-0005-0000-0000-0000C3800000}"/>
    <cellStyle name="Normal 30 3 10 2 2" xfId="35823" xr:uid="{00000000-0005-0000-0000-0000C4800000}"/>
    <cellStyle name="Normal 30 3 10 3" xfId="18434" xr:uid="{00000000-0005-0000-0000-0000C5800000}"/>
    <cellStyle name="Normal 30 3 10 3 2" xfId="35824" xr:uid="{00000000-0005-0000-0000-0000C6800000}"/>
    <cellStyle name="Normal 30 3 10 4" xfId="18435" xr:uid="{00000000-0005-0000-0000-0000C7800000}"/>
    <cellStyle name="Normal 30 3 10 4 2" xfId="35825" xr:uid="{00000000-0005-0000-0000-0000C8800000}"/>
    <cellStyle name="Normal 30 3 10 5" xfId="18436" xr:uid="{00000000-0005-0000-0000-0000C9800000}"/>
    <cellStyle name="Normal 30 3 10 5 2" xfId="35826" xr:uid="{00000000-0005-0000-0000-0000CA800000}"/>
    <cellStyle name="Normal 30 3 10 6" xfId="18437" xr:uid="{00000000-0005-0000-0000-0000CB800000}"/>
    <cellStyle name="Normal 30 3 10 6 2" xfId="35827" xr:uid="{00000000-0005-0000-0000-0000CC800000}"/>
    <cellStyle name="Normal 30 3 10 7" xfId="18438" xr:uid="{00000000-0005-0000-0000-0000CD800000}"/>
    <cellStyle name="Normal 30 3 10 7 2" xfId="35828" xr:uid="{00000000-0005-0000-0000-0000CE800000}"/>
    <cellStyle name="Normal 30 3 10 8" xfId="18439" xr:uid="{00000000-0005-0000-0000-0000CF800000}"/>
    <cellStyle name="Normal 30 3 10 8 2" xfId="35829" xr:uid="{00000000-0005-0000-0000-0000D0800000}"/>
    <cellStyle name="Normal 30 3 10 9" xfId="18440" xr:uid="{00000000-0005-0000-0000-0000D1800000}"/>
    <cellStyle name="Normal 30 3 10 9 2" xfId="35830" xr:uid="{00000000-0005-0000-0000-0000D2800000}"/>
    <cellStyle name="Normal 30 3 11" xfId="18441" xr:uid="{00000000-0005-0000-0000-0000D3800000}"/>
    <cellStyle name="Normal 30 3 11 10" xfId="18442" xr:uid="{00000000-0005-0000-0000-0000D4800000}"/>
    <cellStyle name="Normal 30 3 11 10 2" xfId="35832" xr:uid="{00000000-0005-0000-0000-0000D5800000}"/>
    <cellStyle name="Normal 30 3 11 11" xfId="18443" xr:uid="{00000000-0005-0000-0000-0000D6800000}"/>
    <cellStyle name="Normal 30 3 11 11 2" xfId="35833" xr:uid="{00000000-0005-0000-0000-0000D7800000}"/>
    <cellStyle name="Normal 30 3 11 12" xfId="18444" xr:uid="{00000000-0005-0000-0000-0000D8800000}"/>
    <cellStyle name="Normal 30 3 11 12 2" xfId="35834" xr:uid="{00000000-0005-0000-0000-0000D9800000}"/>
    <cellStyle name="Normal 30 3 11 13" xfId="18445" xr:uid="{00000000-0005-0000-0000-0000DA800000}"/>
    <cellStyle name="Normal 30 3 11 13 2" xfId="35835" xr:uid="{00000000-0005-0000-0000-0000DB800000}"/>
    <cellStyle name="Normal 30 3 11 14" xfId="18446" xr:uid="{00000000-0005-0000-0000-0000DC800000}"/>
    <cellStyle name="Normal 30 3 11 14 2" xfId="35836" xr:uid="{00000000-0005-0000-0000-0000DD800000}"/>
    <cellStyle name="Normal 30 3 11 15" xfId="35831" xr:uid="{00000000-0005-0000-0000-0000DE800000}"/>
    <cellStyle name="Normal 30 3 11 2" xfId="18447" xr:uid="{00000000-0005-0000-0000-0000DF800000}"/>
    <cellStyle name="Normal 30 3 11 2 2" xfId="35837" xr:uid="{00000000-0005-0000-0000-0000E0800000}"/>
    <cellStyle name="Normal 30 3 11 3" xfId="18448" xr:uid="{00000000-0005-0000-0000-0000E1800000}"/>
    <cellStyle name="Normal 30 3 11 3 2" xfId="35838" xr:uid="{00000000-0005-0000-0000-0000E2800000}"/>
    <cellStyle name="Normal 30 3 11 4" xfId="18449" xr:uid="{00000000-0005-0000-0000-0000E3800000}"/>
    <cellStyle name="Normal 30 3 11 4 2" xfId="35839" xr:uid="{00000000-0005-0000-0000-0000E4800000}"/>
    <cellStyle name="Normal 30 3 11 5" xfId="18450" xr:uid="{00000000-0005-0000-0000-0000E5800000}"/>
    <cellStyle name="Normal 30 3 11 5 2" xfId="35840" xr:uid="{00000000-0005-0000-0000-0000E6800000}"/>
    <cellStyle name="Normal 30 3 11 6" xfId="18451" xr:uid="{00000000-0005-0000-0000-0000E7800000}"/>
    <cellStyle name="Normal 30 3 11 6 2" xfId="35841" xr:uid="{00000000-0005-0000-0000-0000E8800000}"/>
    <cellStyle name="Normal 30 3 11 7" xfId="18452" xr:uid="{00000000-0005-0000-0000-0000E9800000}"/>
    <cellStyle name="Normal 30 3 11 7 2" xfId="35842" xr:uid="{00000000-0005-0000-0000-0000EA800000}"/>
    <cellStyle name="Normal 30 3 11 8" xfId="18453" xr:uid="{00000000-0005-0000-0000-0000EB800000}"/>
    <cellStyle name="Normal 30 3 11 8 2" xfId="35843" xr:uid="{00000000-0005-0000-0000-0000EC800000}"/>
    <cellStyle name="Normal 30 3 11 9" xfId="18454" xr:uid="{00000000-0005-0000-0000-0000ED800000}"/>
    <cellStyle name="Normal 30 3 11 9 2" xfId="35844" xr:uid="{00000000-0005-0000-0000-0000EE800000}"/>
    <cellStyle name="Normal 30 3 12" xfId="18455" xr:uid="{00000000-0005-0000-0000-0000EF800000}"/>
    <cellStyle name="Normal 30 3 12 10" xfId="18456" xr:uid="{00000000-0005-0000-0000-0000F0800000}"/>
    <cellStyle name="Normal 30 3 12 10 2" xfId="35846" xr:uid="{00000000-0005-0000-0000-0000F1800000}"/>
    <cellStyle name="Normal 30 3 12 11" xfId="18457" xr:uid="{00000000-0005-0000-0000-0000F2800000}"/>
    <cellStyle name="Normal 30 3 12 11 2" xfId="35847" xr:uid="{00000000-0005-0000-0000-0000F3800000}"/>
    <cellStyle name="Normal 30 3 12 12" xfId="18458" xr:uid="{00000000-0005-0000-0000-0000F4800000}"/>
    <cellStyle name="Normal 30 3 12 12 2" xfId="35848" xr:uid="{00000000-0005-0000-0000-0000F5800000}"/>
    <cellStyle name="Normal 30 3 12 13" xfId="18459" xr:uid="{00000000-0005-0000-0000-0000F6800000}"/>
    <cellStyle name="Normal 30 3 12 13 2" xfId="35849" xr:uid="{00000000-0005-0000-0000-0000F7800000}"/>
    <cellStyle name="Normal 30 3 12 14" xfId="18460" xr:uid="{00000000-0005-0000-0000-0000F8800000}"/>
    <cellStyle name="Normal 30 3 12 14 2" xfId="35850" xr:uid="{00000000-0005-0000-0000-0000F9800000}"/>
    <cellStyle name="Normal 30 3 12 15" xfId="35845" xr:uid="{00000000-0005-0000-0000-0000FA800000}"/>
    <cellStyle name="Normal 30 3 12 2" xfId="18461" xr:uid="{00000000-0005-0000-0000-0000FB800000}"/>
    <cellStyle name="Normal 30 3 12 2 2" xfId="35851" xr:uid="{00000000-0005-0000-0000-0000FC800000}"/>
    <cellStyle name="Normal 30 3 12 3" xfId="18462" xr:uid="{00000000-0005-0000-0000-0000FD800000}"/>
    <cellStyle name="Normal 30 3 12 3 2" xfId="35852" xr:uid="{00000000-0005-0000-0000-0000FE800000}"/>
    <cellStyle name="Normal 30 3 12 4" xfId="18463" xr:uid="{00000000-0005-0000-0000-0000FF800000}"/>
    <cellStyle name="Normal 30 3 12 4 2" xfId="35853" xr:uid="{00000000-0005-0000-0000-000000810000}"/>
    <cellStyle name="Normal 30 3 12 5" xfId="18464" xr:uid="{00000000-0005-0000-0000-000001810000}"/>
    <cellStyle name="Normal 30 3 12 5 2" xfId="35854" xr:uid="{00000000-0005-0000-0000-000002810000}"/>
    <cellStyle name="Normal 30 3 12 6" xfId="18465" xr:uid="{00000000-0005-0000-0000-000003810000}"/>
    <cellStyle name="Normal 30 3 12 6 2" xfId="35855" xr:uid="{00000000-0005-0000-0000-000004810000}"/>
    <cellStyle name="Normal 30 3 12 7" xfId="18466" xr:uid="{00000000-0005-0000-0000-000005810000}"/>
    <cellStyle name="Normal 30 3 12 7 2" xfId="35856" xr:uid="{00000000-0005-0000-0000-000006810000}"/>
    <cellStyle name="Normal 30 3 12 8" xfId="18467" xr:uid="{00000000-0005-0000-0000-000007810000}"/>
    <cellStyle name="Normal 30 3 12 8 2" xfId="35857" xr:uid="{00000000-0005-0000-0000-000008810000}"/>
    <cellStyle name="Normal 30 3 12 9" xfId="18468" xr:uid="{00000000-0005-0000-0000-000009810000}"/>
    <cellStyle name="Normal 30 3 12 9 2" xfId="35858" xr:uid="{00000000-0005-0000-0000-00000A810000}"/>
    <cellStyle name="Normal 30 3 13" xfId="18469" xr:uid="{00000000-0005-0000-0000-00000B810000}"/>
    <cellStyle name="Normal 30 3 13 10" xfId="18470" xr:uid="{00000000-0005-0000-0000-00000C810000}"/>
    <cellStyle name="Normal 30 3 13 10 2" xfId="35860" xr:uid="{00000000-0005-0000-0000-00000D810000}"/>
    <cellStyle name="Normal 30 3 13 11" xfId="18471" xr:uid="{00000000-0005-0000-0000-00000E810000}"/>
    <cellStyle name="Normal 30 3 13 11 2" xfId="35861" xr:uid="{00000000-0005-0000-0000-00000F810000}"/>
    <cellStyle name="Normal 30 3 13 12" xfId="18472" xr:uid="{00000000-0005-0000-0000-000010810000}"/>
    <cellStyle name="Normal 30 3 13 12 2" xfId="35862" xr:uid="{00000000-0005-0000-0000-000011810000}"/>
    <cellStyle name="Normal 30 3 13 13" xfId="18473" xr:uid="{00000000-0005-0000-0000-000012810000}"/>
    <cellStyle name="Normal 30 3 13 13 2" xfId="35863" xr:uid="{00000000-0005-0000-0000-000013810000}"/>
    <cellStyle name="Normal 30 3 13 14" xfId="18474" xr:uid="{00000000-0005-0000-0000-000014810000}"/>
    <cellStyle name="Normal 30 3 13 14 2" xfId="35864" xr:uid="{00000000-0005-0000-0000-000015810000}"/>
    <cellStyle name="Normal 30 3 13 15" xfId="35859" xr:uid="{00000000-0005-0000-0000-000016810000}"/>
    <cellStyle name="Normal 30 3 13 2" xfId="18475" xr:uid="{00000000-0005-0000-0000-000017810000}"/>
    <cellStyle name="Normal 30 3 13 2 2" xfId="35865" xr:uid="{00000000-0005-0000-0000-000018810000}"/>
    <cellStyle name="Normal 30 3 13 3" xfId="18476" xr:uid="{00000000-0005-0000-0000-000019810000}"/>
    <cellStyle name="Normal 30 3 13 3 2" xfId="35866" xr:uid="{00000000-0005-0000-0000-00001A810000}"/>
    <cellStyle name="Normal 30 3 13 4" xfId="18477" xr:uid="{00000000-0005-0000-0000-00001B810000}"/>
    <cellStyle name="Normal 30 3 13 4 2" xfId="35867" xr:uid="{00000000-0005-0000-0000-00001C810000}"/>
    <cellStyle name="Normal 30 3 13 5" xfId="18478" xr:uid="{00000000-0005-0000-0000-00001D810000}"/>
    <cellStyle name="Normal 30 3 13 5 2" xfId="35868" xr:uid="{00000000-0005-0000-0000-00001E810000}"/>
    <cellStyle name="Normal 30 3 13 6" xfId="18479" xr:uid="{00000000-0005-0000-0000-00001F810000}"/>
    <cellStyle name="Normal 30 3 13 6 2" xfId="35869" xr:uid="{00000000-0005-0000-0000-000020810000}"/>
    <cellStyle name="Normal 30 3 13 7" xfId="18480" xr:uid="{00000000-0005-0000-0000-000021810000}"/>
    <cellStyle name="Normal 30 3 13 7 2" xfId="35870" xr:uid="{00000000-0005-0000-0000-000022810000}"/>
    <cellStyle name="Normal 30 3 13 8" xfId="18481" xr:uid="{00000000-0005-0000-0000-000023810000}"/>
    <cellStyle name="Normal 30 3 13 8 2" xfId="35871" xr:uid="{00000000-0005-0000-0000-000024810000}"/>
    <cellStyle name="Normal 30 3 13 9" xfId="18482" xr:uid="{00000000-0005-0000-0000-000025810000}"/>
    <cellStyle name="Normal 30 3 13 9 2" xfId="35872" xr:uid="{00000000-0005-0000-0000-000026810000}"/>
    <cellStyle name="Normal 30 3 14" xfId="18483" xr:uid="{00000000-0005-0000-0000-000027810000}"/>
    <cellStyle name="Normal 30 3 14 10" xfId="18484" xr:uid="{00000000-0005-0000-0000-000028810000}"/>
    <cellStyle name="Normal 30 3 14 10 2" xfId="35874" xr:uid="{00000000-0005-0000-0000-000029810000}"/>
    <cellStyle name="Normal 30 3 14 11" xfId="18485" xr:uid="{00000000-0005-0000-0000-00002A810000}"/>
    <cellStyle name="Normal 30 3 14 11 2" xfId="35875" xr:uid="{00000000-0005-0000-0000-00002B810000}"/>
    <cellStyle name="Normal 30 3 14 12" xfId="18486" xr:uid="{00000000-0005-0000-0000-00002C810000}"/>
    <cellStyle name="Normal 30 3 14 12 2" xfId="35876" xr:uid="{00000000-0005-0000-0000-00002D810000}"/>
    <cellStyle name="Normal 30 3 14 13" xfId="18487" xr:uid="{00000000-0005-0000-0000-00002E810000}"/>
    <cellStyle name="Normal 30 3 14 13 2" xfId="35877" xr:uid="{00000000-0005-0000-0000-00002F810000}"/>
    <cellStyle name="Normal 30 3 14 14" xfId="18488" xr:uid="{00000000-0005-0000-0000-000030810000}"/>
    <cellStyle name="Normal 30 3 14 14 2" xfId="35878" xr:uid="{00000000-0005-0000-0000-000031810000}"/>
    <cellStyle name="Normal 30 3 14 15" xfId="35873" xr:uid="{00000000-0005-0000-0000-000032810000}"/>
    <cellStyle name="Normal 30 3 14 2" xfId="18489" xr:uid="{00000000-0005-0000-0000-000033810000}"/>
    <cellStyle name="Normal 30 3 14 2 2" xfId="35879" xr:uid="{00000000-0005-0000-0000-000034810000}"/>
    <cellStyle name="Normal 30 3 14 3" xfId="18490" xr:uid="{00000000-0005-0000-0000-000035810000}"/>
    <cellStyle name="Normal 30 3 14 3 2" xfId="35880" xr:uid="{00000000-0005-0000-0000-000036810000}"/>
    <cellStyle name="Normal 30 3 14 4" xfId="18491" xr:uid="{00000000-0005-0000-0000-000037810000}"/>
    <cellStyle name="Normal 30 3 14 4 2" xfId="35881" xr:uid="{00000000-0005-0000-0000-000038810000}"/>
    <cellStyle name="Normal 30 3 14 5" xfId="18492" xr:uid="{00000000-0005-0000-0000-000039810000}"/>
    <cellStyle name="Normal 30 3 14 5 2" xfId="35882" xr:uid="{00000000-0005-0000-0000-00003A810000}"/>
    <cellStyle name="Normal 30 3 14 6" xfId="18493" xr:uid="{00000000-0005-0000-0000-00003B810000}"/>
    <cellStyle name="Normal 30 3 14 6 2" xfId="35883" xr:uid="{00000000-0005-0000-0000-00003C810000}"/>
    <cellStyle name="Normal 30 3 14 7" xfId="18494" xr:uid="{00000000-0005-0000-0000-00003D810000}"/>
    <cellStyle name="Normal 30 3 14 7 2" xfId="35884" xr:uid="{00000000-0005-0000-0000-00003E810000}"/>
    <cellStyle name="Normal 30 3 14 8" xfId="18495" xr:uid="{00000000-0005-0000-0000-00003F810000}"/>
    <cellStyle name="Normal 30 3 14 8 2" xfId="35885" xr:uid="{00000000-0005-0000-0000-000040810000}"/>
    <cellStyle name="Normal 30 3 14 9" xfId="18496" xr:uid="{00000000-0005-0000-0000-000041810000}"/>
    <cellStyle name="Normal 30 3 14 9 2" xfId="35886" xr:uid="{00000000-0005-0000-0000-000042810000}"/>
    <cellStyle name="Normal 30 3 15" xfId="18497" xr:uid="{00000000-0005-0000-0000-000043810000}"/>
    <cellStyle name="Normal 30 3 15 10" xfId="18498" xr:uid="{00000000-0005-0000-0000-000044810000}"/>
    <cellStyle name="Normal 30 3 15 10 2" xfId="35888" xr:uid="{00000000-0005-0000-0000-000045810000}"/>
    <cellStyle name="Normal 30 3 15 11" xfId="18499" xr:uid="{00000000-0005-0000-0000-000046810000}"/>
    <cellStyle name="Normal 30 3 15 11 2" xfId="35889" xr:uid="{00000000-0005-0000-0000-000047810000}"/>
    <cellStyle name="Normal 30 3 15 12" xfId="18500" xr:uid="{00000000-0005-0000-0000-000048810000}"/>
    <cellStyle name="Normal 30 3 15 12 2" xfId="35890" xr:uid="{00000000-0005-0000-0000-000049810000}"/>
    <cellStyle name="Normal 30 3 15 13" xfId="18501" xr:uid="{00000000-0005-0000-0000-00004A810000}"/>
    <cellStyle name="Normal 30 3 15 13 2" xfId="35891" xr:uid="{00000000-0005-0000-0000-00004B810000}"/>
    <cellStyle name="Normal 30 3 15 14" xfId="18502" xr:uid="{00000000-0005-0000-0000-00004C810000}"/>
    <cellStyle name="Normal 30 3 15 14 2" xfId="35892" xr:uid="{00000000-0005-0000-0000-00004D810000}"/>
    <cellStyle name="Normal 30 3 15 15" xfId="35887" xr:uid="{00000000-0005-0000-0000-00004E810000}"/>
    <cellStyle name="Normal 30 3 15 2" xfId="18503" xr:uid="{00000000-0005-0000-0000-00004F810000}"/>
    <cellStyle name="Normal 30 3 15 2 2" xfId="35893" xr:uid="{00000000-0005-0000-0000-000050810000}"/>
    <cellStyle name="Normal 30 3 15 3" xfId="18504" xr:uid="{00000000-0005-0000-0000-000051810000}"/>
    <cellStyle name="Normal 30 3 15 3 2" xfId="35894" xr:uid="{00000000-0005-0000-0000-000052810000}"/>
    <cellStyle name="Normal 30 3 15 4" xfId="18505" xr:uid="{00000000-0005-0000-0000-000053810000}"/>
    <cellStyle name="Normal 30 3 15 4 2" xfId="35895" xr:uid="{00000000-0005-0000-0000-000054810000}"/>
    <cellStyle name="Normal 30 3 15 5" xfId="18506" xr:uid="{00000000-0005-0000-0000-000055810000}"/>
    <cellStyle name="Normal 30 3 15 5 2" xfId="35896" xr:uid="{00000000-0005-0000-0000-000056810000}"/>
    <cellStyle name="Normal 30 3 15 6" xfId="18507" xr:uid="{00000000-0005-0000-0000-000057810000}"/>
    <cellStyle name="Normal 30 3 15 6 2" xfId="35897" xr:uid="{00000000-0005-0000-0000-000058810000}"/>
    <cellStyle name="Normal 30 3 15 7" xfId="18508" xr:uid="{00000000-0005-0000-0000-000059810000}"/>
    <cellStyle name="Normal 30 3 15 7 2" xfId="35898" xr:uid="{00000000-0005-0000-0000-00005A810000}"/>
    <cellStyle name="Normal 30 3 15 8" xfId="18509" xr:uid="{00000000-0005-0000-0000-00005B810000}"/>
    <cellStyle name="Normal 30 3 15 8 2" xfId="35899" xr:uid="{00000000-0005-0000-0000-00005C810000}"/>
    <cellStyle name="Normal 30 3 15 9" xfId="18510" xr:uid="{00000000-0005-0000-0000-00005D810000}"/>
    <cellStyle name="Normal 30 3 15 9 2" xfId="35900" xr:uid="{00000000-0005-0000-0000-00005E810000}"/>
    <cellStyle name="Normal 30 3 16" xfId="18511" xr:uid="{00000000-0005-0000-0000-00005F810000}"/>
    <cellStyle name="Normal 30 3 16 2" xfId="35901" xr:uid="{00000000-0005-0000-0000-000060810000}"/>
    <cellStyle name="Normal 30 3 17" xfId="18512" xr:uid="{00000000-0005-0000-0000-000061810000}"/>
    <cellStyle name="Normal 30 3 17 2" xfId="35902" xr:uid="{00000000-0005-0000-0000-000062810000}"/>
    <cellStyle name="Normal 30 3 18" xfId="18513" xr:uid="{00000000-0005-0000-0000-000063810000}"/>
    <cellStyle name="Normal 30 3 18 2" xfId="35903" xr:uid="{00000000-0005-0000-0000-000064810000}"/>
    <cellStyle name="Normal 30 3 19" xfId="18514" xr:uid="{00000000-0005-0000-0000-000065810000}"/>
    <cellStyle name="Normal 30 3 19 2" xfId="35904" xr:uid="{00000000-0005-0000-0000-000066810000}"/>
    <cellStyle name="Normal 30 3 2" xfId="18515" xr:uid="{00000000-0005-0000-0000-000067810000}"/>
    <cellStyle name="Normal 30 3 2 10" xfId="18516" xr:uid="{00000000-0005-0000-0000-000068810000}"/>
    <cellStyle name="Normal 30 3 2 10 2" xfId="35906" xr:uid="{00000000-0005-0000-0000-000069810000}"/>
    <cellStyle name="Normal 30 3 2 11" xfId="18517" xr:uid="{00000000-0005-0000-0000-00006A810000}"/>
    <cellStyle name="Normal 30 3 2 11 2" xfId="35907" xr:uid="{00000000-0005-0000-0000-00006B810000}"/>
    <cellStyle name="Normal 30 3 2 12" xfId="18518" xr:uid="{00000000-0005-0000-0000-00006C810000}"/>
    <cellStyle name="Normal 30 3 2 12 2" xfId="35908" xr:uid="{00000000-0005-0000-0000-00006D810000}"/>
    <cellStyle name="Normal 30 3 2 13" xfId="18519" xr:uid="{00000000-0005-0000-0000-00006E810000}"/>
    <cellStyle name="Normal 30 3 2 13 2" xfId="35909" xr:uid="{00000000-0005-0000-0000-00006F810000}"/>
    <cellStyle name="Normal 30 3 2 14" xfId="18520" xr:uid="{00000000-0005-0000-0000-000070810000}"/>
    <cellStyle name="Normal 30 3 2 14 2" xfId="35910" xr:uid="{00000000-0005-0000-0000-000071810000}"/>
    <cellStyle name="Normal 30 3 2 15" xfId="18521" xr:uid="{00000000-0005-0000-0000-000072810000}"/>
    <cellStyle name="Normal 30 3 2 15 2" xfId="35911" xr:uid="{00000000-0005-0000-0000-000073810000}"/>
    <cellStyle name="Normal 30 3 2 16" xfId="35905" xr:uid="{00000000-0005-0000-0000-000074810000}"/>
    <cellStyle name="Normal 30 3 2 2" xfId="18522" xr:uid="{00000000-0005-0000-0000-000075810000}"/>
    <cellStyle name="Normal 30 3 2 2 10" xfId="18523" xr:uid="{00000000-0005-0000-0000-000076810000}"/>
    <cellStyle name="Normal 30 3 2 2 10 2" xfId="35913" xr:uid="{00000000-0005-0000-0000-000077810000}"/>
    <cellStyle name="Normal 30 3 2 2 11" xfId="18524" xr:uid="{00000000-0005-0000-0000-000078810000}"/>
    <cellStyle name="Normal 30 3 2 2 11 2" xfId="35914" xr:uid="{00000000-0005-0000-0000-000079810000}"/>
    <cellStyle name="Normal 30 3 2 2 12" xfId="18525" xr:uid="{00000000-0005-0000-0000-00007A810000}"/>
    <cellStyle name="Normal 30 3 2 2 12 2" xfId="35915" xr:uid="{00000000-0005-0000-0000-00007B810000}"/>
    <cellStyle name="Normal 30 3 2 2 13" xfId="18526" xr:uid="{00000000-0005-0000-0000-00007C810000}"/>
    <cellStyle name="Normal 30 3 2 2 13 2" xfId="35916" xr:uid="{00000000-0005-0000-0000-00007D810000}"/>
    <cellStyle name="Normal 30 3 2 2 14" xfId="18527" xr:uid="{00000000-0005-0000-0000-00007E810000}"/>
    <cellStyle name="Normal 30 3 2 2 14 2" xfId="35917" xr:uid="{00000000-0005-0000-0000-00007F810000}"/>
    <cellStyle name="Normal 30 3 2 2 15" xfId="35912" xr:uid="{00000000-0005-0000-0000-000080810000}"/>
    <cellStyle name="Normal 30 3 2 2 2" xfId="18528" xr:uid="{00000000-0005-0000-0000-000081810000}"/>
    <cellStyle name="Normal 30 3 2 2 2 2" xfId="35918" xr:uid="{00000000-0005-0000-0000-000082810000}"/>
    <cellStyle name="Normal 30 3 2 2 3" xfId="18529" xr:uid="{00000000-0005-0000-0000-000083810000}"/>
    <cellStyle name="Normal 30 3 2 2 3 2" xfId="35919" xr:uid="{00000000-0005-0000-0000-000084810000}"/>
    <cellStyle name="Normal 30 3 2 2 4" xfId="18530" xr:uid="{00000000-0005-0000-0000-000085810000}"/>
    <cellStyle name="Normal 30 3 2 2 4 2" xfId="35920" xr:uid="{00000000-0005-0000-0000-000086810000}"/>
    <cellStyle name="Normal 30 3 2 2 5" xfId="18531" xr:uid="{00000000-0005-0000-0000-000087810000}"/>
    <cellStyle name="Normal 30 3 2 2 5 2" xfId="35921" xr:uid="{00000000-0005-0000-0000-000088810000}"/>
    <cellStyle name="Normal 30 3 2 2 6" xfId="18532" xr:uid="{00000000-0005-0000-0000-000089810000}"/>
    <cellStyle name="Normal 30 3 2 2 6 2" xfId="35922" xr:uid="{00000000-0005-0000-0000-00008A810000}"/>
    <cellStyle name="Normal 30 3 2 2 7" xfId="18533" xr:uid="{00000000-0005-0000-0000-00008B810000}"/>
    <cellStyle name="Normal 30 3 2 2 7 2" xfId="35923" xr:uid="{00000000-0005-0000-0000-00008C810000}"/>
    <cellStyle name="Normal 30 3 2 2 8" xfId="18534" xr:uid="{00000000-0005-0000-0000-00008D810000}"/>
    <cellStyle name="Normal 30 3 2 2 8 2" xfId="35924" xr:uid="{00000000-0005-0000-0000-00008E810000}"/>
    <cellStyle name="Normal 30 3 2 2 9" xfId="18535" xr:uid="{00000000-0005-0000-0000-00008F810000}"/>
    <cellStyle name="Normal 30 3 2 2 9 2" xfId="35925" xr:uid="{00000000-0005-0000-0000-000090810000}"/>
    <cellStyle name="Normal 30 3 2 3" xfId="18536" xr:uid="{00000000-0005-0000-0000-000091810000}"/>
    <cellStyle name="Normal 30 3 2 3 2" xfId="35926" xr:uid="{00000000-0005-0000-0000-000092810000}"/>
    <cellStyle name="Normal 30 3 2 4" xfId="18537" xr:uid="{00000000-0005-0000-0000-000093810000}"/>
    <cellStyle name="Normal 30 3 2 4 2" xfId="35927" xr:uid="{00000000-0005-0000-0000-000094810000}"/>
    <cellStyle name="Normal 30 3 2 5" xfId="18538" xr:uid="{00000000-0005-0000-0000-000095810000}"/>
    <cellStyle name="Normal 30 3 2 5 2" xfId="35928" xr:uid="{00000000-0005-0000-0000-000096810000}"/>
    <cellStyle name="Normal 30 3 2 6" xfId="18539" xr:uid="{00000000-0005-0000-0000-000097810000}"/>
    <cellStyle name="Normal 30 3 2 6 2" xfId="35929" xr:uid="{00000000-0005-0000-0000-000098810000}"/>
    <cellStyle name="Normal 30 3 2 7" xfId="18540" xr:uid="{00000000-0005-0000-0000-000099810000}"/>
    <cellStyle name="Normal 30 3 2 7 2" xfId="35930" xr:uid="{00000000-0005-0000-0000-00009A810000}"/>
    <cellStyle name="Normal 30 3 2 8" xfId="18541" xr:uid="{00000000-0005-0000-0000-00009B810000}"/>
    <cellStyle name="Normal 30 3 2 8 2" xfId="35931" xr:uid="{00000000-0005-0000-0000-00009C810000}"/>
    <cellStyle name="Normal 30 3 2 9" xfId="18542" xr:uid="{00000000-0005-0000-0000-00009D810000}"/>
    <cellStyle name="Normal 30 3 2 9 2" xfId="35932" xr:uid="{00000000-0005-0000-0000-00009E810000}"/>
    <cellStyle name="Normal 30 3 20" xfId="18543" xr:uid="{00000000-0005-0000-0000-00009F810000}"/>
    <cellStyle name="Normal 30 3 20 2" xfId="35933" xr:uid="{00000000-0005-0000-0000-0000A0810000}"/>
    <cellStyle name="Normal 30 3 21" xfId="18544" xr:uid="{00000000-0005-0000-0000-0000A1810000}"/>
    <cellStyle name="Normal 30 3 21 2" xfId="35934" xr:uid="{00000000-0005-0000-0000-0000A2810000}"/>
    <cellStyle name="Normal 30 3 22" xfId="18545" xr:uid="{00000000-0005-0000-0000-0000A3810000}"/>
    <cellStyle name="Normal 30 3 22 2" xfId="35935" xr:uid="{00000000-0005-0000-0000-0000A4810000}"/>
    <cellStyle name="Normal 30 3 23" xfId="18546" xr:uid="{00000000-0005-0000-0000-0000A5810000}"/>
    <cellStyle name="Normal 30 3 23 2" xfId="35936" xr:uid="{00000000-0005-0000-0000-0000A6810000}"/>
    <cellStyle name="Normal 30 3 24" xfId="18547" xr:uid="{00000000-0005-0000-0000-0000A7810000}"/>
    <cellStyle name="Normal 30 3 24 2" xfId="35937" xr:uid="{00000000-0005-0000-0000-0000A8810000}"/>
    <cellStyle name="Normal 30 3 25" xfId="18548" xr:uid="{00000000-0005-0000-0000-0000A9810000}"/>
    <cellStyle name="Normal 30 3 25 2" xfId="35938" xr:uid="{00000000-0005-0000-0000-0000AA810000}"/>
    <cellStyle name="Normal 30 3 26" xfId="18549" xr:uid="{00000000-0005-0000-0000-0000AB810000}"/>
    <cellStyle name="Normal 30 3 26 2" xfId="35939" xr:uid="{00000000-0005-0000-0000-0000AC810000}"/>
    <cellStyle name="Normal 30 3 27" xfId="18550" xr:uid="{00000000-0005-0000-0000-0000AD810000}"/>
    <cellStyle name="Normal 30 3 27 2" xfId="35940" xr:uid="{00000000-0005-0000-0000-0000AE810000}"/>
    <cellStyle name="Normal 30 3 28" xfId="18551" xr:uid="{00000000-0005-0000-0000-0000AF810000}"/>
    <cellStyle name="Normal 30 3 28 2" xfId="35941" xr:uid="{00000000-0005-0000-0000-0000B0810000}"/>
    <cellStyle name="Normal 30 3 29" xfId="35816" xr:uid="{00000000-0005-0000-0000-0000B1810000}"/>
    <cellStyle name="Normal 30 3 3" xfId="18552" xr:uid="{00000000-0005-0000-0000-0000B2810000}"/>
    <cellStyle name="Normal 30 3 3 10" xfId="18553" xr:uid="{00000000-0005-0000-0000-0000B3810000}"/>
    <cellStyle name="Normal 30 3 3 10 2" xfId="35943" xr:uid="{00000000-0005-0000-0000-0000B4810000}"/>
    <cellStyle name="Normal 30 3 3 11" xfId="18554" xr:uid="{00000000-0005-0000-0000-0000B5810000}"/>
    <cellStyle name="Normal 30 3 3 11 2" xfId="35944" xr:uid="{00000000-0005-0000-0000-0000B6810000}"/>
    <cellStyle name="Normal 30 3 3 12" xfId="18555" xr:uid="{00000000-0005-0000-0000-0000B7810000}"/>
    <cellStyle name="Normal 30 3 3 12 2" xfId="35945" xr:uid="{00000000-0005-0000-0000-0000B8810000}"/>
    <cellStyle name="Normal 30 3 3 13" xfId="18556" xr:uid="{00000000-0005-0000-0000-0000B9810000}"/>
    <cellStyle name="Normal 30 3 3 13 2" xfId="35946" xr:uid="{00000000-0005-0000-0000-0000BA810000}"/>
    <cellStyle name="Normal 30 3 3 14" xfId="18557" xr:uid="{00000000-0005-0000-0000-0000BB810000}"/>
    <cellStyle name="Normal 30 3 3 14 2" xfId="35947" xr:uid="{00000000-0005-0000-0000-0000BC810000}"/>
    <cellStyle name="Normal 30 3 3 15" xfId="18558" xr:uid="{00000000-0005-0000-0000-0000BD810000}"/>
    <cellStyle name="Normal 30 3 3 15 2" xfId="35948" xr:uid="{00000000-0005-0000-0000-0000BE810000}"/>
    <cellStyle name="Normal 30 3 3 16" xfId="35942" xr:uid="{00000000-0005-0000-0000-0000BF810000}"/>
    <cellStyle name="Normal 30 3 3 2" xfId="18559" xr:uid="{00000000-0005-0000-0000-0000C0810000}"/>
    <cellStyle name="Normal 30 3 3 2 10" xfId="18560" xr:uid="{00000000-0005-0000-0000-0000C1810000}"/>
    <cellStyle name="Normal 30 3 3 2 10 2" xfId="35950" xr:uid="{00000000-0005-0000-0000-0000C2810000}"/>
    <cellStyle name="Normal 30 3 3 2 11" xfId="18561" xr:uid="{00000000-0005-0000-0000-0000C3810000}"/>
    <cellStyle name="Normal 30 3 3 2 11 2" xfId="35951" xr:uid="{00000000-0005-0000-0000-0000C4810000}"/>
    <cellStyle name="Normal 30 3 3 2 12" xfId="18562" xr:uid="{00000000-0005-0000-0000-0000C5810000}"/>
    <cellStyle name="Normal 30 3 3 2 12 2" xfId="35952" xr:uid="{00000000-0005-0000-0000-0000C6810000}"/>
    <cellStyle name="Normal 30 3 3 2 13" xfId="18563" xr:uid="{00000000-0005-0000-0000-0000C7810000}"/>
    <cellStyle name="Normal 30 3 3 2 13 2" xfId="35953" xr:uid="{00000000-0005-0000-0000-0000C8810000}"/>
    <cellStyle name="Normal 30 3 3 2 14" xfId="18564" xr:uid="{00000000-0005-0000-0000-0000C9810000}"/>
    <cellStyle name="Normal 30 3 3 2 14 2" xfId="35954" xr:uid="{00000000-0005-0000-0000-0000CA810000}"/>
    <cellStyle name="Normal 30 3 3 2 15" xfId="35949" xr:uid="{00000000-0005-0000-0000-0000CB810000}"/>
    <cellStyle name="Normal 30 3 3 2 2" xfId="18565" xr:uid="{00000000-0005-0000-0000-0000CC810000}"/>
    <cellStyle name="Normal 30 3 3 2 2 2" xfId="35955" xr:uid="{00000000-0005-0000-0000-0000CD810000}"/>
    <cellStyle name="Normal 30 3 3 2 3" xfId="18566" xr:uid="{00000000-0005-0000-0000-0000CE810000}"/>
    <cellStyle name="Normal 30 3 3 2 3 2" xfId="35956" xr:uid="{00000000-0005-0000-0000-0000CF810000}"/>
    <cellStyle name="Normal 30 3 3 2 4" xfId="18567" xr:uid="{00000000-0005-0000-0000-0000D0810000}"/>
    <cellStyle name="Normal 30 3 3 2 4 2" xfId="35957" xr:uid="{00000000-0005-0000-0000-0000D1810000}"/>
    <cellStyle name="Normal 30 3 3 2 5" xfId="18568" xr:uid="{00000000-0005-0000-0000-0000D2810000}"/>
    <cellStyle name="Normal 30 3 3 2 5 2" xfId="35958" xr:uid="{00000000-0005-0000-0000-0000D3810000}"/>
    <cellStyle name="Normal 30 3 3 2 6" xfId="18569" xr:uid="{00000000-0005-0000-0000-0000D4810000}"/>
    <cellStyle name="Normal 30 3 3 2 6 2" xfId="35959" xr:uid="{00000000-0005-0000-0000-0000D5810000}"/>
    <cellStyle name="Normal 30 3 3 2 7" xfId="18570" xr:uid="{00000000-0005-0000-0000-0000D6810000}"/>
    <cellStyle name="Normal 30 3 3 2 7 2" xfId="35960" xr:uid="{00000000-0005-0000-0000-0000D7810000}"/>
    <cellStyle name="Normal 30 3 3 2 8" xfId="18571" xr:uid="{00000000-0005-0000-0000-0000D8810000}"/>
    <cellStyle name="Normal 30 3 3 2 8 2" xfId="35961" xr:uid="{00000000-0005-0000-0000-0000D9810000}"/>
    <cellStyle name="Normal 30 3 3 2 9" xfId="18572" xr:uid="{00000000-0005-0000-0000-0000DA810000}"/>
    <cellStyle name="Normal 30 3 3 2 9 2" xfId="35962" xr:uid="{00000000-0005-0000-0000-0000DB810000}"/>
    <cellStyle name="Normal 30 3 3 3" xfId="18573" xr:uid="{00000000-0005-0000-0000-0000DC810000}"/>
    <cellStyle name="Normal 30 3 3 3 2" xfId="35963" xr:uid="{00000000-0005-0000-0000-0000DD810000}"/>
    <cellStyle name="Normal 30 3 3 4" xfId="18574" xr:uid="{00000000-0005-0000-0000-0000DE810000}"/>
    <cellStyle name="Normal 30 3 3 4 2" xfId="35964" xr:uid="{00000000-0005-0000-0000-0000DF810000}"/>
    <cellStyle name="Normal 30 3 3 5" xfId="18575" xr:uid="{00000000-0005-0000-0000-0000E0810000}"/>
    <cellStyle name="Normal 30 3 3 5 2" xfId="35965" xr:uid="{00000000-0005-0000-0000-0000E1810000}"/>
    <cellStyle name="Normal 30 3 3 6" xfId="18576" xr:uid="{00000000-0005-0000-0000-0000E2810000}"/>
    <cellStyle name="Normal 30 3 3 6 2" xfId="35966" xr:uid="{00000000-0005-0000-0000-0000E3810000}"/>
    <cellStyle name="Normal 30 3 3 7" xfId="18577" xr:uid="{00000000-0005-0000-0000-0000E4810000}"/>
    <cellStyle name="Normal 30 3 3 7 2" xfId="35967" xr:uid="{00000000-0005-0000-0000-0000E5810000}"/>
    <cellStyle name="Normal 30 3 3 8" xfId="18578" xr:uid="{00000000-0005-0000-0000-0000E6810000}"/>
    <cellStyle name="Normal 30 3 3 8 2" xfId="35968" xr:uid="{00000000-0005-0000-0000-0000E7810000}"/>
    <cellStyle name="Normal 30 3 3 9" xfId="18579" xr:uid="{00000000-0005-0000-0000-0000E8810000}"/>
    <cellStyle name="Normal 30 3 3 9 2" xfId="35969" xr:uid="{00000000-0005-0000-0000-0000E9810000}"/>
    <cellStyle name="Normal 30 3 4" xfId="18580" xr:uid="{00000000-0005-0000-0000-0000EA810000}"/>
    <cellStyle name="Normal 30 3 4 10" xfId="18581" xr:uid="{00000000-0005-0000-0000-0000EB810000}"/>
    <cellStyle name="Normal 30 3 4 10 2" xfId="35971" xr:uid="{00000000-0005-0000-0000-0000EC810000}"/>
    <cellStyle name="Normal 30 3 4 11" xfId="18582" xr:uid="{00000000-0005-0000-0000-0000ED810000}"/>
    <cellStyle name="Normal 30 3 4 11 2" xfId="35972" xr:uid="{00000000-0005-0000-0000-0000EE810000}"/>
    <cellStyle name="Normal 30 3 4 12" xfId="18583" xr:uid="{00000000-0005-0000-0000-0000EF810000}"/>
    <cellStyle name="Normal 30 3 4 12 2" xfId="35973" xr:uid="{00000000-0005-0000-0000-0000F0810000}"/>
    <cellStyle name="Normal 30 3 4 13" xfId="18584" xr:uid="{00000000-0005-0000-0000-0000F1810000}"/>
    <cellStyle name="Normal 30 3 4 13 2" xfId="35974" xr:uid="{00000000-0005-0000-0000-0000F2810000}"/>
    <cellStyle name="Normal 30 3 4 14" xfId="18585" xr:uid="{00000000-0005-0000-0000-0000F3810000}"/>
    <cellStyle name="Normal 30 3 4 14 2" xfId="35975" xr:uid="{00000000-0005-0000-0000-0000F4810000}"/>
    <cellStyle name="Normal 30 3 4 15" xfId="18586" xr:uid="{00000000-0005-0000-0000-0000F5810000}"/>
    <cellStyle name="Normal 30 3 4 15 2" xfId="35976" xr:uid="{00000000-0005-0000-0000-0000F6810000}"/>
    <cellStyle name="Normal 30 3 4 16" xfId="35970" xr:uid="{00000000-0005-0000-0000-0000F7810000}"/>
    <cellStyle name="Normal 30 3 4 2" xfId="18587" xr:uid="{00000000-0005-0000-0000-0000F8810000}"/>
    <cellStyle name="Normal 30 3 4 2 10" xfId="18588" xr:uid="{00000000-0005-0000-0000-0000F9810000}"/>
    <cellStyle name="Normal 30 3 4 2 10 2" xfId="35978" xr:uid="{00000000-0005-0000-0000-0000FA810000}"/>
    <cellStyle name="Normal 30 3 4 2 11" xfId="18589" xr:uid="{00000000-0005-0000-0000-0000FB810000}"/>
    <cellStyle name="Normal 30 3 4 2 11 2" xfId="35979" xr:uid="{00000000-0005-0000-0000-0000FC810000}"/>
    <cellStyle name="Normal 30 3 4 2 12" xfId="18590" xr:uid="{00000000-0005-0000-0000-0000FD810000}"/>
    <cellStyle name="Normal 30 3 4 2 12 2" xfId="35980" xr:uid="{00000000-0005-0000-0000-0000FE810000}"/>
    <cellStyle name="Normal 30 3 4 2 13" xfId="18591" xr:uid="{00000000-0005-0000-0000-0000FF810000}"/>
    <cellStyle name="Normal 30 3 4 2 13 2" xfId="35981" xr:uid="{00000000-0005-0000-0000-000000820000}"/>
    <cellStyle name="Normal 30 3 4 2 14" xfId="18592" xr:uid="{00000000-0005-0000-0000-000001820000}"/>
    <cellStyle name="Normal 30 3 4 2 14 2" xfId="35982" xr:uid="{00000000-0005-0000-0000-000002820000}"/>
    <cellStyle name="Normal 30 3 4 2 15" xfId="35977" xr:uid="{00000000-0005-0000-0000-000003820000}"/>
    <cellStyle name="Normal 30 3 4 2 2" xfId="18593" xr:uid="{00000000-0005-0000-0000-000004820000}"/>
    <cellStyle name="Normal 30 3 4 2 2 2" xfId="35983" xr:uid="{00000000-0005-0000-0000-000005820000}"/>
    <cellStyle name="Normal 30 3 4 2 3" xfId="18594" xr:uid="{00000000-0005-0000-0000-000006820000}"/>
    <cellStyle name="Normal 30 3 4 2 3 2" xfId="35984" xr:uid="{00000000-0005-0000-0000-000007820000}"/>
    <cellStyle name="Normal 30 3 4 2 4" xfId="18595" xr:uid="{00000000-0005-0000-0000-000008820000}"/>
    <cellStyle name="Normal 30 3 4 2 4 2" xfId="35985" xr:uid="{00000000-0005-0000-0000-000009820000}"/>
    <cellStyle name="Normal 30 3 4 2 5" xfId="18596" xr:uid="{00000000-0005-0000-0000-00000A820000}"/>
    <cellStyle name="Normal 30 3 4 2 5 2" xfId="35986" xr:uid="{00000000-0005-0000-0000-00000B820000}"/>
    <cellStyle name="Normal 30 3 4 2 6" xfId="18597" xr:uid="{00000000-0005-0000-0000-00000C820000}"/>
    <cellStyle name="Normal 30 3 4 2 6 2" xfId="35987" xr:uid="{00000000-0005-0000-0000-00000D820000}"/>
    <cellStyle name="Normal 30 3 4 2 7" xfId="18598" xr:uid="{00000000-0005-0000-0000-00000E820000}"/>
    <cellStyle name="Normal 30 3 4 2 7 2" xfId="35988" xr:uid="{00000000-0005-0000-0000-00000F820000}"/>
    <cellStyle name="Normal 30 3 4 2 8" xfId="18599" xr:uid="{00000000-0005-0000-0000-000010820000}"/>
    <cellStyle name="Normal 30 3 4 2 8 2" xfId="35989" xr:uid="{00000000-0005-0000-0000-000011820000}"/>
    <cellStyle name="Normal 30 3 4 2 9" xfId="18600" xr:uid="{00000000-0005-0000-0000-000012820000}"/>
    <cellStyle name="Normal 30 3 4 2 9 2" xfId="35990" xr:uid="{00000000-0005-0000-0000-000013820000}"/>
    <cellStyle name="Normal 30 3 4 3" xfId="18601" xr:uid="{00000000-0005-0000-0000-000014820000}"/>
    <cellStyle name="Normal 30 3 4 3 2" xfId="35991" xr:uid="{00000000-0005-0000-0000-000015820000}"/>
    <cellStyle name="Normal 30 3 4 4" xfId="18602" xr:uid="{00000000-0005-0000-0000-000016820000}"/>
    <cellStyle name="Normal 30 3 4 4 2" xfId="35992" xr:uid="{00000000-0005-0000-0000-000017820000}"/>
    <cellStyle name="Normal 30 3 4 5" xfId="18603" xr:uid="{00000000-0005-0000-0000-000018820000}"/>
    <cellStyle name="Normal 30 3 4 5 2" xfId="35993" xr:uid="{00000000-0005-0000-0000-000019820000}"/>
    <cellStyle name="Normal 30 3 4 6" xfId="18604" xr:uid="{00000000-0005-0000-0000-00001A820000}"/>
    <cellStyle name="Normal 30 3 4 6 2" xfId="35994" xr:uid="{00000000-0005-0000-0000-00001B820000}"/>
    <cellStyle name="Normal 30 3 4 7" xfId="18605" xr:uid="{00000000-0005-0000-0000-00001C820000}"/>
    <cellStyle name="Normal 30 3 4 7 2" xfId="35995" xr:uid="{00000000-0005-0000-0000-00001D820000}"/>
    <cellStyle name="Normal 30 3 4 8" xfId="18606" xr:uid="{00000000-0005-0000-0000-00001E820000}"/>
    <cellStyle name="Normal 30 3 4 8 2" xfId="35996" xr:uid="{00000000-0005-0000-0000-00001F820000}"/>
    <cellStyle name="Normal 30 3 4 9" xfId="18607" xr:uid="{00000000-0005-0000-0000-000020820000}"/>
    <cellStyle name="Normal 30 3 4 9 2" xfId="35997" xr:uid="{00000000-0005-0000-0000-000021820000}"/>
    <cellStyle name="Normal 30 3 5" xfId="18608" xr:uid="{00000000-0005-0000-0000-000022820000}"/>
    <cellStyle name="Normal 30 3 5 10" xfId="18609" xr:uid="{00000000-0005-0000-0000-000023820000}"/>
    <cellStyle name="Normal 30 3 5 10 2" xfId="35999" xr:uid="{00000000-0005-0000-0000-000024820000}"/>
    <cellStyle name="Normal 30 3 5 11" xfId="18610" xr:uid="{00000000-0005-0000-0000-000025820000}"/>
    <cellStyle name="Normal 30 3 5 11 2" xfId="36000" xr:uid="{00000000-0005-0000-0000-000026820000}"/>
    <cellStyle name="Normal 30 3 5 12" xfId="18611" xr:uid="{00000000-0005-0000-0000-000027820000}"/>
    <cellStyle name="Normal 30 3 5 12 2" xfId="36001" xr:uid="{00000000-0005-0000-0000-000028820000}"/>
    <cellStyle name="Normal 30 3 5 13" xfId="18612" xr:uid="{00000000-0005-0000-0000-000029820000}"/>
    <cellStyle name="Normal 30 3 5 13 2" xfId="36002" xr:uid="{00000000-0005-0000-0000-00002A820000}"/>
    <cellStyle name="Normal 30 3 5 14" xfId="18613" xr:uid="{00000000-0005-0000-0000-00002B820000}"/>
    <cellStyle name="Normal 30 3 5 14 2" xfId="36003" xr:uid="{00000000-0005-0000-0000-00002C820000}"/>
    <cellStyle name="Normal 30 3 5 15" xfId="35998" xr:uid="{00000000-0005-0000-0000-00002D820000}"/>
    <cellStyle name="Normal 30 3 5 2" xfId="18614" xr:uid="{00000000-0005-0000-0000-00002E820000}"/>
    <cellStyle name="Normal 30 3 5 2 2" xfId="36004" xr:uid="{00000000-0005-0000-0000-00002F820000}"/>
    <cellStyle name="Normal 30 3 5 3" xfId="18615" xr:uid="{00000000-0005-0000-0000-000030820000}"/>
    <cellStyle name="Normal 30 3 5 3 2" xfId="36005" xr:uid="{00000000-0005-0000-0000-000031820000}"/>
    <cellStyle name="Normal 30 3 5 4" xfId="18616" xr:uid="{00000000-0005-0000-0000-000032820000}"/>
    <cellStyle name="Normal 30 3 5 4 2" xfId="36006" xr:uid="{00000000-0005-0000-0000-000033820000}"/>
    <cellStyle name="Normal 30 3 5 5" xfId="18617" xr:uid="{00000000-0005-0000-0000-000034820000}"/>
    <cellStyle name="Normal 30 3 5 5 2" xfId="36007" xr:uid="{00000000-0005-0000-0000-000035820000}"/>
    <cellStyle name="Normal 30 3 5 6" xfId="18618" xr:uid="{00000000-0005-0000-0000-000036820000}"/>
    <cellStyle name="Normal 30 3 5 6 2" xfId="36008" xr:uid="{00000000-0005-0000-0000-000037820000}"/>
    <cellStyle name="Normal 30 3 5 7" xfId="18619" xr:uid="{00000000-0005-0000-0000-000038820000}"/>
    <cellStyle name="Normal 30 3 5 7 2" xfId="36009" xr:uid="{00000000-0005-0000-0000-000039820000}"/>
    <cellStyle name="Normal 30 3 5 8" xfId="18620" xr:uid="{00000000-0005-0000-0000-00003A820000}"/>
    <cellStyle name="Normal 30 3 5 8 2" xfId="36010" xr:uid="{00000000-0005-0000-0000-00003B820000}"/>
    <cellStyle name="Normal 30 3 5 9" xfId="18621" xr:uid="{00000000-0005-0000-0000-00003C820000}"/>
    <cellStyle name="Normal 30 3 5 9 2" xfId="36011" xr:uid="{00000000-0005-0000-0000-00003D820000}"/>
    <cellStyle name="Normal 30 3 6" xfId="18622" xr:uid="{00000000-0005-0000-0000-00003E820000}"/>
    <cellStyle name="Normal 30 3 6 10" xfId="18623" xr:uid="{00000000-0005-0000-0000-00003F820000}"/>
    <cellStyle name="Normal 30 3 6 10 2" xfId="36013" xr:uid="{00000000-0005-0000-0000-000040820000}"/>
    <cellStyle name="Normal 30 3 6 11" xfId="18624" xr:uid="{00000000-0005-0000-0000-000041820000}"/>
    <cellStyle name="Normal 30 3 6 11 2" xfId="36014" xr:uid="{00000000-0005-0000-0000-000042820000}"/>
    <cellStyle name="Normal 30 3 6 12" xfId="18625" xr:uid="{00000000-0005-0000-0000-000043820000}"/>
    <cellStyle name="Normal 30 3 6 12 2" xfId="36015" xr:uid="{00000000-0005-0000-0000-000044820000}"/>
    <cellStyle name="Normal 30 3 6 13" xfId="18626" xr:uid="{00000000-0005-0000-0000-000045820000}"/>
    <cellStyle name="Normal 30 3 6 13 2" xfId="36016" xr:uid="{00000000-0005-0000-0000-000046820000}"/>
    <cellStyle name="Normal 30 3 6 14" xfId="18627" xr:uid="{00000000-0005-0000-0000-000047820000}"/>
    <cellStyle name="Normal 30 3 6 14 2" xfId="36017" xr:uid="{00000000-0005-0000-0000-000048820000}"/>
    <cellStyle name="Normal 30 3 6 15" xfId="36012" xr:uid="{00000000-0005-0000-0000-000049820000}"/>
    <cellStyle name="Normal 30 3 6 2" xfId="18628" xr:uid="{00000000-0005-0000-0000-00004A820000}"/>
    <cellStyle name="Normal 30 3 6 2 2" xfId="36018" xr:uid="{00000000-0005-0000-0000-00004B820000}"/>
    <cellStyle name="Normal 30 3 6 3" xfId="18629" xr:uid="{00000000-0005-0000-0000-00004C820000}"/>
    <cellStyle name="Normal 30 3 6 3 2" xfId="36019" xr:uid="{00000000-0005-0000-0000-00004D820000}"/>
    <cellStyle name="Normal 30 3 6 4" xfId="18630" xr:uid="{00000000-0005-0000-0000-00004E820000}"/>
    <cellStyle name="Normal 30 3 6 4 2" xfId="36020" xr:uid="{00000000-0005-0000-0000-00004F820000}"/>
    <cellStyle name="Normal 30 3 6 5" xfId="18631" xr:uid="{00000000-0005-0000-0000-000050820000}"/>
    <cellStyle name="Normal 30 3 6 5 2" xfId="36021" xr:uid="{00000000-0005-0000-0000-000051820000}"/>
    <cellStyle name="Normal 30 3 6 6" xfId="18632" xr:uid="{00000000-0005-0000-0000-000052820000}"/>
    <cellStyle name="Normal 30 3 6 6 2" xfId="36022" xr:uid="{00000000-0005-0000-0000-000053820000}"/>
    <cellStyle name="Normal 30 3 6 7" xfId="18633" xr:uid="{00000000-0005-0000-0000-000054820000}"/>
    <cellStyle name="Normal 30 3 6 7 2" xfId="36023" xr:uid="{00000000-0005-0000-0000-000055820000}"/>
    <cellStyle name="Normal 30 3 6 8" xfId="18634" xr:uid="{00000000-0005-0000-0000-000056820000}"/>
    <cellStyle name="Normal 30 3 6 8 2" xfId="36024" xr:uid="{00000000-0005-0000-0000-000057820000}"/>
    <cellStyle name="Normal 30 3 6 9" xfId="18635" xr:uid="{00000000-0005-0000-0000-000058820000}"/>
    <cellStyle name="Normal 30 3 6 9 2" xfId="36025" xr:uid="{00000000-0005-0000-0000-000059820000}"/>
    <cellStyle name="Normal 30 3 7" xfId="18636" xr:uid="{00000000-0005-0000-0000-00005A820000}"/>
    <cellStyle name="Normal 30 3 7 10" xfId="18637" xr:uid="{00000000-0005-0000-0000-00005B820000}"/>
    <cellStyle name="Normal 30 3 7 10 2" xfId="36027" xr:uid="{00000000-0005-0000-0000-00005C820000}"/>
    <cellStyle name="Normal 30 3 7 11" xfId="18638" xr:uid="{00000000-0005-0000-0000-00005D820000}"/>
    <cellStyle name="Normal 30 3 7 11 2" xfId="36028" xr:uid="{00000000-0005-0000-0000-00005E820000}"/>
    <cellStyle name="Normal 30 3 7 12" xfId="18639" xr:uid="{00000000-0005-0000-0000-00005F820000}"/>
    <cellStyle name="Normal 30 3 7 12 2" xfId="36029" xr:uid="{00000000-0005-0000-0000-000060820000}"/>
    <cellStyle name="Normal 30 3 7 13" xfId="18640" xr:uid="{00000000-0005-0000-0000-000061820000}"/>
    <cellStyle name="Normal 30 3 7 13 2" xfId="36030" xr:uid="{00000000-0005-0000-0000-000062820000}"/>
    <cellStyle name="Normal 30 3 7 14" xfId="18641" xr:uid="{00000000-0005-0000-0000-000063820000}"/>
    <cellStyle name="Normal 30 3 7 14 2" xfId="36031" xr:uid="{00000000-0005-0000-0000-000064820000}"/>
    <cellStyle name="Normal 30 3 7 15" xfId="36026" xr:uid="{00000000-0005-0000-0000-000065820000}"/>
    <cellStyle name="Normal 30 3 7 2" xfId="18642" xr:uid="{00000000-0005-0000-0000-000066820000}"/>
    <cellStyle name="Normal 30 3 7 2 2" xfId="36032" xr:uid="{00000000-0005-0000-0000-000067820000}"/>
    <cellStyle name="Normal 30 3 7 3" xfId="18643" xr:uid="{00000000-0005-0000-0000-000068820000}"/>
    <cellStyle name="Normal 30 3 7 3 2" xfId="36033" xr:uid="{00000000-0005-0000-0000-000069820000}"/>
    <cellStyle name="Normal 30 3 7 4" xfId="18644" xr:uid="{00000000-0005-0000-0000-00006A820000}"/>
    <cellStyle name="Normal 30 3 7 4 2" xfId="36034" xr:uid="{00000000-0005-0000-0000-00006B820000}"/>
    <cellStyle name="Normal 30 3 7 5" xfId="18645" xr:uid="{00000000-0005-0000-0000-00006C820000}"/>
    <cellStyle name="Normal 30 3 7 5 2" xfId="36035" xr:uid="{00000000-0005-0000-0000-00006D820000}"/>
    <cellStyle name="Normal 30 3 7 6" xfId="18646" xr:uid="{00000000-0005-0000-0000-00006E820000}"/>
    <cellStyle name="Normal 30 3 7 6 2" xfId="36036" xr:uid="{00000000-0005-0000-0000-00006F820000}"/>
    <cellStyle name="Normal 30 3 7 7" xfId="18647" xr:uid="{00000000-0005-0000-0000-000070820000}"/>
    <cellStyle name="Normal 30 3 7 7 2" xfId="36037" xr:uid="{00000000-0005-0000-0000-000071820000}"/>
    <cellStyle name="Normal 30 3 7 8" xfId="18648" xr:uid="{00000000-0005-0000-0000-000072820000}"/>
    <cellStyle name="Normal 30 3 7 8 2" xfId="36038" xr:uid="{00000000-0005-0000-0000-000073820000}"/>
    <cellStyle name="Normal 30 3 7 9" xfId="18649" xr:uid="{00000000-0005-0000-0000-000074820000}"/>
    <cellStyle name="Normal 30 3 7 9 2" xfId="36039" xr:uid="{00000000-0005-0000-0000-000075820000}"/>
    <cellStyle name="Normal 30 3 8" xfId="18650" xr:uid="{00000000-0005-0000-0000-000076820000}"/>
    <cellStyle name="Normal 30 3 8 10" xfId="18651" xr:uid="{00000000-0005-0000-0000-000077820000}"/>
    <cellStyle name="Normal 30 3 8 10 2" xfId="36041" xr:uid="{00000000-0005-0000-0000-000078820000}"/>
    <cellStyle name="Normal 30 3 8 11" xfId="18652" xr:uid="{00000000-0005-0000-0000-000079820000}"/>
    <cellStyle name="Normal 30 3 8 11 2" xfId="36042" xr:uid="{00000000-0005-0000-0000-00007A820000}"/>
    <cellStyle name="Normal 30 3 8 12" xfId="18653" xr:uid="{00000000-0005-0000-0000-00007B820000}"/>
    <cellStyle name="Normal 30 3 8 12 2" xfId="36043" xr:uid="{00000000-0005-0000-0000-00007C820000}"/>
    <cellStyle name="Normal 30 3 8 13" xfId="18654" xr:uid="{00000000-0005-0000-0000-00007D820000}"/>
    <cellStyle name="Normal 30 3 8 13 2" xfId="36044" xr:uid="{00000000-0005-0000-0000-00007E820000}"/>
    <cellStyle name="Normal 30 3 8 14" xfId="18655" xr:uid="{00000000-0005-0000-0000-00007F820000}"/>
    <cellStyle name="Normal 30 3 8 14 2" xfId="36045" xr:uid="{00000000-0005-0000-0000-000080820000}"/>
    <cellStyle name="Normal 30 3 8 15" xfId="36040" xr:uid="{00000000-0005-0000-0000-000081820000}"/>
    <cellStyle name="Normal 30 3 8 2" xfId="18656" xr:uid="{00000000-0005-0000-0000-000082820000}"/>
    <cellStyle name="Normal 30 3 8 2 2" xfId="36046" xr:uid="{00000000-0005-0000-0000-000083820000}"/>
    <cellStyle name="Normal 30 3 8 3" xfId="18657" xr:uid="{00000000-0005-0000-0000-000084820000}"/>
    <cellStyle name="Normal 30 3 8 3 2" xfId="36047" xr:uid="{00000000-0005-0000-0000-000085820000}"/>
    <cellStyle name="Normal 30 3 8 4" xfId="18658" xr:uid="{00000000-0005-0000-0000-000086820000}"/>
    <cellStyle name="Normal 30 3 8 4 2" xfId="36048" xr:uid="{00000000-0005-0000-0000-000087820000}"/>
    <cellStyle name="Normal 30 3 8 5" xfId="18659" xr:uid="{00000000-0005-0000-0000-000088820000}"/>
    <cellStyle name="Normal 30 3 8 5 2" xfId="36049" xr:uid="{00000000-0005-0000-0000-000089820000}"/>
    <cellStyle name="Normal 30 3 8 6" xfId="18660" xr:uid="{00000000-0005-0000-0000-00008A820000}"/>
    <cellStyle name="Normal 30 3 8 6 2" xfId="36050" xr:uid="{00000000-0005-0000-0000-00008B820000}"/>
    <cellStyle name="Normal 30 3 8 7" xfId="18661" xr:uid="{00000000-0005-0000-0000-00008C820000}"/>
    <cellStyle name="Normal 30 3 8 7 2" xfId="36051" xr:uid="{00000000-0005-0000-0000-00008D820000}"/>
    <cellStyle name="Normal 30 3 8 8" xfId="18662" xr:uid="{00000000-0005-0000-0000-00008E820000}"/>
    <cellStyle name="Normal 30 3 8 8 2" xfId="36052" xr:uid="{00000000-0005-0000-0000-00008F820000}"/>
    <cellStyle name="Normal 30 3 8 9" xfId="18663" xr:uid="{00000000-0005-0000-0000-000090820000}"/>
    <cellStyle name="Normal 30 3 8 9 2" xfId="36053" xr:uid="{00000000-0005-0000-0000-000091820000}"/>
    <cellStyle name="Normal 30 3 9" xfId="18664" xr:uid="{00000000-0005-0000-0000-000092820000}"/>
    <cellStyle name="Normal 30 3 9 10" xfId="18665" xr:uid="{00000000-0005-0000-0000-000093820000}"/>
    <cellStyle name="Normal 30 3 9 10 2" xfId="36055" xr:uid="{00000000-0005-0000-0000-000094820000}"/>
    <cellStyle name="Normal 30 3 9 11" xfId="18666" xr:uid="{00000000-0005-0000-0000-000095820000}"/>
    <cellStyle name="Normal 30 3 9 11 2" xfId="36056" xr:uid="{00000000-0005-0000-0000-000096820000}"/>
    <cellStyle name="Normal 30 3 9 12" xfId="18667" xr:uid="{00000000-0005-0000-0000-000097820000}"/>
    <cellStyle name="Normal 30 3 9 12 2" xfId="36057" xr:uid="{00000000-0005-0000-0000-000098820000}"/>
    <cellStyle name="Normal 30 3 9 13" xfId="18668" xr:uid="{00000000-0005-0000-0000-000099820000}"/>
    <cellStyle name="Normal 30 3 9 13 2" xfId="36058" xr:uid="{00000000-0005-0000-0000-00009A820000}"/>
    <cellStyle name="Normal 30 3 9 14" xfId="18669" xr:uid="{00000000-0005-0000-0000-00009B820000}"/>
    <cellStyle name="Normal 30 3 9 14 2" xfId="36059" xr:uid="{00000000-0005-0000-0000-00009C820000}"/>
    <cellStyle name="Normal 30 3 9 15" xfId="36054" xr:uid="{00000000-0005-0000-0000-00009D820000}"/>
    <cellStyle name="Normal 30 3 9 2" xfId="18670" xr:uid="{00000000-0005-0000-0000-00009E820000}"/>
    <cellStyle name="Normal 30 3 9 2 2" xfId="36060" xr:uid="{00000000-0005-0000-0000-00009F820000}"/>
    <cellStyle name="Normal 30 3 9 3" xfId="18671" xr:uid="{00000000-0005-0000-0000-0000A0820000}"/>
    <cellStyle name="Normal 30 3 9 3 2" xfId="36061" xr:uid="{00000000-0005-0000-0000-0000A1820000}"/>
    <cellStyle name="Normal 30 3 9 4" xfId="18672" xr:uid="{00000000-0005-0000-0000-0000A2820000}"/>
    <cellStyle name="Normal 30 3 9 4 2" xfId="36062" xr:uid="{00000000-0005-0000-0000-0000A3820000}"/>
    <cellStyle name="Normal 30 3 9 5" xfId="18673" xr:uid="{00000000-0005-0000-0000-0000A4820000}"/>
    <cellStyle name="Normal 30 3 9 5 2" xfId="36063" xr:uid="{00000000-0005-0000-0000-0000A5820000}"/>
    <cellStyle name="Normal 30 3 9 6" xfId="18674" xr:uid="{00000000-0005-0000-0000-0000A6820000}"/>
    <cellStyle name="Normal 30 3 9 6 2" xfId="36064" xr:uid="{00000000-0005-0000-0000-0000A7820000}"/>
    <cellStyle name="Normal 30 3 9 7" xfId="18675" xr:uid="{00000000-0005-0000-0000-0000A8820000}"/>
    <cellStyle name="Normal 30 3 9 7 2" xfId="36065" xr:uid="{00000000-0005-0000-0000-0000A9820000}"/>
    <cellStyle name="Normal 30 3 9 8" xfId="18676" xr:uid="{00000000-0005-0000-0000-0000AA820000}"/>
    <cellStyle name="Normal 30 3 9 8 2" xfId="36066" xr:uid="{00000000-0005-0000-0000-0000AB820000}"/>
    <cellStyle name="Normal 30 3 9 9" xfId="18677" xr:uid="{00000000-0005-0000-0000-0000AC820000}"/>
    <cellStyle name="Normal 30 3 9 9 2" xfId="36067" xr:uid="{00000000-0005-0000-0000-0000AD820000}"/>
    <cellStyle name="Normal 30 4" xfId="18678" xr:uid="{00000000-0005-0000-0000-0000AE820000}"/>
    <cellStyle name="Normal 30 5" xfId="18679" xr:uid="{00000000-0005-0000-0000-0000AF820000}"/>
    <cellStyle name="Normal 30 6" xfId="18680" xr:uid="{00000000-0005-0000-0000-0000B0820000}"/>
    <cellStyle name="Normal 30 7" xfId="18681" xr:uid="{00000000-0005-0000-0000-0000B1820000}"/>
    <cellStyle name="Normal 30 8" xfId="18682" xr:uid="{00000000-0005-0000-0000-0000B2820000}"/>
    <cellStyle name="Normal 30 8 10" xfId="18683" xr:uid="{00000000-0005-0000-0000-0000B3820000}"/>
    <cellStyle name="Normal 30 8 10 10" xfId="18684" xr:uid="{00000000-0005-0000-0000-0000B4820000}"/>
    <cellStyle name="Normal 30 8 10 10 2" xfId="36070" xr:uid="{00000000-0005-0000-0000-0000B5820000}"/>
    <cellStyle name="Normal 30 8 10 11" xfId="18685" xr:uid="{00000000-0005-0000-0000-0000B6820000}"/>
    <cellStyle name="Normal 30 8 10 11 2" xfId="36071" xr:uid="{00000000-0005-0000-0000-0000B7820000}"/>
    <cellStyle name="Normal 30 8 10 12" xfId="18686" xr:uid="{00000000-0005-0000-0000-0000B8820000}"/>
    <cellStyle name="Normal 30 8 10 12 2" xfId="36072" xr:uid="{00000000-0005-0000-0000-0000B9820000}"/>
    <cellStyle name="Normal 30 8 10 13" xfId="18687" xr:uid="{00000000-0005-0000-0000-0000BA820000}"/>
    <cellStyle name="Normal 30 8 10 13 2" xfId="36073" xr:uid="{00000000-0005-0000-0000-0000BB820000}"/>
    <cellStyle name="Normal 30 8 10 14" xfId="18688" xr:uid="{00000000-0005-0000-0000-0000BC820000}"/>
    <cellStyle name="Normal 30 8 10 14 2" xfId="36074" xr:uid="{00000000-0005-0000-0000-0000BD820000}"/>
    <cellStyle name="Normal 30 8 10 15" xfId="36069" xr:uid="{00000000-0005-0000-0000-0000BE820000}"/>
    <cellStyle name="Normal 30 8 10 2" xfId="18689" xr:uid="{00000000-0005-0000-0000-0000BF820000}"/>
    <cellStyle name="Normal 30 8 10 2 2" xfId="36075" xr:uid="{00000000-0005-0000-0000-0000C0820000}"/>
    <cellStyle name="Normal 30 8 10 3" xfId="18690" xr:uid="{00000000-0005-0000-0000-0000C1820000}"/>
    <cellStyle name="Normal 30 8 10 3 2" xfId="36076" xr:uid="{00000000-0005-0000-0000-0000C2820000}"/>
    <cellStyle name="Normal 30 8 10 4" xfId="18691" xr:uid="{00000000-0005-0000-0000-0000C3820000}"/>
    <cellStyle name="Normal 30 8 10 4 2" xfId="36077" xr:uid="{00000000-0005-0000-0000-0000C4820000}"/>
    <cellStyle name="Normal 30 8 10 5" xfId="18692" xr:uid="{00000000-0005-0000-0000-0000C5820000}"/>
    <cellStyle name="Normal 30 8 10 5 2" xfId="36078" xr:uid="{00000000-0005-0000-0000-0000C6820000}"/>
    <cellStyle name="Normal 30 8 10 6" xfId="18693" xr:uid="{00000000-0005-0000-0000-0000C7820000}"/>
    <cellStyle name="Normal 30 8 10 6 2" xfId="36079" xr:uid="{00000000-0005-0000-0000-0000C8820000}"/>
    <cellStyle name="Normal 30 8 10 7" xfId="18694" xr:uid="{00000000-0005-0000-0000-0000C9820000}"/>
    <cellStyle name="Normal 30 8 10 7 2" xfId="36080" xr:uid="{00000000-0005-0000-0000-0000CA820000}"/>
    <cellStyle name="Normal 30 8 10 8" xfId="18695" xr:uid="{00000000-0005-0000-0000-0000CB820000}"/>
    <cellStyle name="Normal 30 8 10 8 2" xfId="36081" xr:uid="{00000000-0005-0000-0000-0000CC820000}"/>
    <cellStyle name="Normal 30 8 10 9" xfId="18696" xr:uid="{00000000-0005-0000-0000-0000CD820000}"/>
    <cellStyle name="Normal 30 8 10 9 2" xfId="36082" xr:uid="{00000000-0005-0000-0000-0000CE820000}"/>
    <cellStyle name="Normal 30 8 11" xfId="18697" xr:uid="{00000000-0005-0000-0000-0000CF820000}"/>
    <cellStyle name="Normal 30 8 11 10" xfId="18698" xr:uid="{00000000-0005-0000-0000-0000D0820000}"/>
    <cellStyle name="Normal 30 8 11 10 2" xfId="36084" xr:uid="{00000000-0005-0000-0000-0000D1820000}"/>
    <cellStyle name="Normal 30 8 11 11" xfId="18699" xr:uid="{00000000-0005-0000-0000-0000D2820000}"/>
    <cellStyle name="Normal 30 8 11 11 2" xfId="36085" xr:uid="{00000000-0005-0000-0000-0000D3820000}"/>
    <cellStyle name="Normal 30 8 11 12" xfId="18700" xr:uid="{00000000-0005-0000-0000-0000D4820000}"/>
    <cellStyle name="Normal 30 8 11 12 2" xfId="36086" xr:uid="{00000000-0005-0000-0000-0000D5820000}"/>
    <cellStyle name="Normal 30 8 11 13" xfId="18701" xr:uid="{00000000-0005-0000-0000-0000D6820000}"/>
    <cellStyle name="Normal 30 8 11 13 2" xfId="36087" xr:uid="{00000000-0005-0000-0000-0000D7820000}"/>
    <cellStyle name="Normal 30 8 11 14" xfId="18702" xr:uid="{00000000-0005-0000-0000-0000D8820000}"/>
    <cellStyle name="Normal 30 8 11 14 2" xfId="36088" xr:uid="{00000000-0005-0000-0000-0000D9820000}"/>
    <cellStyle name="Normal 30 8 11 15" xfId="36083" xr:uid="{00000000-0005-0000-0000-0000DA820000}"/>
    <cellStyle name="Normal 30 8 11 2" xfId="18703" xr:uid="{00000000-0005-0000-0000-0000DB820000}"/>
    <cellStyle name="Normal 30 8 11 2 2" xfId="36089" xr:uid="{00000000-0005-0000-0000-0000DC820000}"/>
    <cellStyle name="Normal 30 8 11 3" xfId="18704" xr:uid="{00000000-0005-0000-0000-0000DD820000}"/>
    <cellStyle name="Normal 30 8 11 3 2" xfId="36090" xr:uid="{00000000-0005-0000-0000-0000DE820000}"/>
    <cellStyle name="Normal 30 8 11 4" xfId="18705" xr:uid="{00000000-0005-0000-0000-0000DF820000}"/>
    <cellStyle name="Normal 30 8 11 4 2" xfId="36091" xr:uid="{00000000-0005-0000-0000-0000E0820000}"/>
    <cellStyle name="Normal 30 8 11 5" xfId="18706" xr:uid="{00000000-0005-0000-0000-0000E1820000}"/>
    <cellStyle name="Normal 30 8 11 5 2" xfId="36092" xr:uid="{00000000-0005-0000-0000-0000E2820000}"/>
    <cellStyle name="Normal 30 8 11 6" xfId="18707" xr:uid="{00000000-0005-0000-0000-0000E3820000}"/>
    <cellStyle name="Normal 30 8 11 6 2" xfId="36093" xr:uid="{00000000-0005-0000-0000-0000E4820000}"/>
    <cellStyle name="Normal 30 8 11 7" xfId="18708" xr:uid="{00000000-0005-0000-0000-0000E5820000}"/>
    <cellStyle name="Normal 30 8 11 7 2" xfId="36094" xr:uid="{00000000-0005-0000-0000-0000E6820000}"/>
    <cellStyle name="Normal 30 8 11 8" xfId="18709" xr:uid="{00000000-0005-0000-0000-0000E7820000}"/>
    <cellStyle name="Normal 30 8 11 8 2" xfId="36095" xr:uid="{00000000-0005-0000-0000-0000E8820000}"/>
    <cellStyle name="Normal 30 8 11 9" xfId="18710" xr:uid="{00000000-0005-0000-0000-0000E9820000}"/>
    <cellStyle name="Normal 30 8 11 9 2" xfId="36096" xr:uid="{00000000-0005-0000-0000-0000EA820000}"/>
    <cellStyle name="Normal 30 8 12" xfId="18711" xr:uid="{00000000-0005-0000-0000-0000EB820000}"/>
    <cellStyle name="Normal 30 8 12 10" xfId="18712" xr:uid="{00000000-0005-0000-0000-0000EC820000}"/>
    <cellStyle name="Normal 30 8 12 10 2" xfId="36098" xr:uid="{00000000-0005-0000-0000-0000ED820000}"/>
    <cellStyle name="Normal 30 8 12 11" xfId="18713" xr:uid="{00000000-0005-0000-0000-0000EE820000}"/>
    <cellStyle name="Normal 30 8 12 11 2" xfId="36099" xr:uid="{00000000-0005-0000-0000-0000EF820000}"/>
    <cellStyle name="Normal 30 8 12 12" xfId="18714" xr:uid="{00000000-0005-0000-0000-0000F0820000}"/>
    <cellStyle name="Normal 30 8 12 12 2" xfId="36100" xr:uid="{00000000-0005-0000-0000-0000F1820000}"/>
    <cellStyle name="Normal 30 8 12 13" xfId="18715" xr:uid="{00000000-0005-0000-0000-0000F2820000}"/>
    <cellStyle name="Normal 30 8 12 13 2" xfId="36101" xr:uid="{00000000-0005-0000-0000-0000F3820000}"/>
    <cellStyle name="Normal 30 8 12 14" xfId="18716" xr:uid="{00000000-0005-0000-0000-0000F4820000}"/>
    <cellStyle name="Normal 30 8 12 14 2" xfId="36102" xr:uid="{00000000-0005-0000-0000-0000F5820000}"/>
    <cellStyle name="Normal 30 8 12 15" xfId="36097" xr:uid="{00000000-0005-0000-0000-0000F6820000}"/>
    <cellStyle name="Normal 30 8 12 2" xfId="18717" xr:uid="{00000000-0005-0000-0000-0000F7820000}"/>
    <cellStyle name="Normal 30 8 12 2 2" xfId="36103" xr:uid="{00000000-0005-0000-0000-0000F8820000}"/>
    <cellStyle name="Normal 30 8 12 3" xfId="18718" xr:uid="{00000000-0005-0000-0000-0000F9820000}"/>
    <cellStyle name="Normal 30 8 12 3 2" xfId="36104" xr:uid="{00000000-0005-0000-0000-0000FA820000}"/>
    <cellStyle name="Normal 30 8 12 4" xfId="18719" xr:uid="{00000000-0005-0000-0000-0000FB820000}"/>
    <cellStyle name="Normal 30 8 12 4 2" xfId="36105" xr:uid="{00000000-0005-0000-0000-0000FC820000}"/>
    <cellStyle name="Normal 30 8 12 5" xfId="18720" xr:uid="{00000000-0005-0000-0000-0000FD820000}"/>
    <cellStyle name="Normal 30 8 12 5 2" xfId="36106" xr:uid="{00000000-0005-0000-0000-0000FE820000}"/>
    <cellStyle name="Normal 30 8 12 6" xfId="18721" xr:uid="{00000000-0005-0000-0000-0000FF820000}"/>
    <cellStyle name="Normal 30 8 12 6 2" xfId="36107" xr:uid="{00000000-0005-0000-0000-000000830000}"/>
    <cellStyle name="Normal 30 8 12 7" xfId="18722" xr:uid="{00000000-0005-0000-0000-000001830000}"/>
    <cellStyle name="Normal 30 8 12 7 2" xfId="36108" xr:uid="{00000000-0005-0000-0000-000002830000}"/>
    <cellStyle name="Normal 30 8 12 8" xfId="18723" xr:uid="{00000000-0005-0000-0000-000003830000}"/>
    <cellStyle name="Normal 30 8 12 8 2" xfId="36109" xr:uid="{00000000-0005-0000-0000-000004830000}"/>
    <cellStyle name="Normal 30 8 12 9" xfId="18724" xr:uid="{00000000-0005-0000-0000-000005830000}"/>
    <cellStyle name="Normal 30 8 12 9 2" xfId="36110" xr:uid="{00000000-0005-0000-0000-000006830000}"/>
    <cellStyle name="Normal 30 8 13" xfId="18725" xr:uid="{00000000-0005-0000-0000-000007830000}"/>
    <cellStyle name="Normal 30 8 13 10" xfId="18726" xr:uid="{00000000-0005-0000-0000-000008830000}"/>
    <cellStyle name="Normal 30 8 13 10 2" xfId="36112" xr:uid="{00000000-0005-0000-0000-000009830000}"/>
    <cellStyle name="Normal 30 8 13 11" xfId="18727" xr:uid="{00000000-0005-0000-0000-00000A830000}"/>
    <cellStyle name="Normal 30 8 13 11 2" xfId="36113" xr:uid="{00000000-0005-0000-0000-00000B830000}"/>
    <cellStyle name="Normal 30 8 13 12" xfId="18728" xr:uid="{00000000-0005-0000-0000-00000C830000}"/>
    <cellStyle name="Normal 30 8 13 12 2" xfId="36114" xr:uid="{00000000-0005-0000-0000-00000D830000}"/>
    <cellStyle name="Normal 30 8 13 13" xfId="18729" xr:uid="{00000000-0005-0000-0000-00000E830000}"/>
    <cellStyle name="Normal 30 8 13 13 2" xfId="36115" xr:uid="{00000000-0005-0000-0000-00000F830000}"/>
    <cellStyle name="Normal 30 8 13 14" xfId="18730" xr:uid="{00000000-0005-0000-0000-000010830000}"/>
    <cellStyle name="Normal 30 8 13 14 2" xfId="36116" xr:uid="{00000000-0005-0000-0000-000011830000}"/>
    <cellStyle name="Normal 30 8 13 15" xfId="36111" xr:uid="{00000000-0005-0000-0000-000012830000}"/>
    <cellStyle name="Normal 30 8 13 2" xfId="18731" xr:uid="{00000000-0005-0000-0000-000013830000}"/>
    <cellStyle name="Normal 30 8 13 2 2" xfId="36117" xr:uid="{00000000-0005-0000-0000-000014830000}"/>
    <cellStyle name="Normal 30 8 13 3" xfId="18732" xr:uid="{00000000-0005-0000-0000-000015830000}"/>
    <cellStyle name="Normal 30 8 13 3 2" xfId="36118" xr:uid="{00000000-0005-0000-0000-000016830000}"/>
    <cellStyle name="Normal 30 8 13 4" xfId="18733" xr:uid="{00000000-0005-0000-0000-000017830000}"/>
    <cellStyle name="Normal 30 8 13 4 2" xfId="36119" xr:uid="{00000000-0005-0000-0000-000018830000}"/>
    <cellStyle name="Normal 30 8 13 5" xfId="18734" xr:uid="{00000000-0005-0000-0000-000019830000}"/>
    <cellStyle name="Normal 30 8 13 5 2" xfId="36120" xr:uid="{00000000-0005-0000-0000-00001A830000}"/>
    <cellStyle name="Normal 30 8 13 6" xfId="18735" xr:uid="{00000000-0005-0000-0000-00001B830000}"/>
    <cellStyle name="Normal 30 8 13 6 2" xfId="36121" xr:uid="{00000000-0005-0000-0000-00001C830000}"/>
    <cellStyle name="Normal 30 8 13 7" xfId="18736" xr:uid="{00000000-0005-0000-0000-00001D830000}"/>
    <cellStyle name="Normal 30 8 13 7 2" xfId="36122" xr:uid="{00000000-0005-0000-0000-00001E830000}"/>
    <cellStyle name="Normal 30 8 13 8" xfId="18737" xr:uid="{00000000-0005-0000-0000-00001F830000}"/>
    <cellStyle name="Normal 30 8 13 8 2" xfId="36123" xr:uid="{00000000-0005-0000-0000-000020830000}"/>
    <cellStyle name="Normal 30 8 13 9" xfId="18738" xr:uid="{00000000-0005-0000-0000-000021830000}"/>
    <cellStyle name="Normal 30 8 13 9 2" xfId="36124" xr:uid="{00000000-0005-0000-0000-000022830000}"/>
    <cellStyle name="Normal 30 8 14" xfId="18739" xr:uid="{00000000-0005-0000-0000-000023830000}"/>
    <cellStyle name="Normal 30 8 14 10" xfId="18740" xr:uid="{00000000-0005-0000-0000-000024830000}"/>
    <cellStyle name="Normal 30 8 14 10 2" xfId="36126" xr:uid="{00000000-0005-0000-0000-000025830000}"/>
    <cellStyle name="Normal 30 8 14 11" xfId="18741" xr:uid="{00000000-0005-0000-0000-000026830000}"/>
    <cellStyle name="Normal 30 8 14 11 2" xfId="36127" xr:uid="{00000000-0005-0000-0000-000027830000}"/>
    <cellStyle name="Normal 30 8 14 12" xfId="18742" xr:uid="{00000000-0005-0000-0000-000028830000}"/>
    <cellStyle name="Normal 30 8 14 12 2" xfId="36128" xr:uid="{00000000-0005-0000-0000-000029830000}"/>
    <cellStyle name="Normal 30 8 14 13" xfId="18743" xr:uid="{00000000-0005-0000-0000-00002A830000}"/>
    <cellStyle name="Normal 30 8 14 13 2" xfId="36129" xr:uid="{00000000-0005-0000-0000-00002B830000}"/>
    <cellStyle name="Normal 30 8 14 14" xfId="18744" xr:uid="{00000000-0005-0000-0000-00002C830000}"/>
    <cellStyle name="Normal 30 8 14 14 2" xfId="36130" xr:uid="{00000000-0005-0000-0000-00002D830000}"/>
    <cellStyle name="Normal 30 8 14 15" xfId="36125" xr:uid="{00000000-0005-0000-0000-00002E830000}"/>
    <cellStyle name="Normal 30 8 14 2" xfId="18745" xr:uid="{00000000-0005-0000-0000-00002F830000}"/>
    <cellStyle name="Normal 30 8 14 2 2" xfId="36131" xr:uid="{00000000-0005-0000-0000-000030830000}"/>
    <cellStyle name="Normal 30 8 14 3" xfId="18746" xr:uid="{00000000-0005-0000-0000-000031830000}"/>
    <cellStyle name="Normal 30 8 14 3 2" xfId="36132" xr:uid="{00000000-0005-0000-0000-000032830000}"/>
    <cellStyle name="Normal 30 8 14 4" xfId="18747" xr:uid="{00000000-0005-0000-0000-000033830000}"/>
    <cellStyle name="Normal 30 8 14 4 2" xfId="36133" xr:uid="{00000000-0005-0000-0000-000034830000}"/>
    <cellStyle name="Normal 30 8 14 5" xfId="18748" xr:uid="{00000000-0005-0000-0000-000035830000}"/>
    <cellStyle name="Normal 30 8 14 5 2" xfId="36134" xr:uid="{00000000-0005-0000-0000-000036830000}"/>
    <cellStyle name="Normal 30 8 14 6" xfId="18749" xr:uid="{00000000-0005-0000-0000-000037830000}"/>
    <cellStyle name="Normal 30 8 14 6 2" xfId="36135" xr:uid="{00000000-0005-0000-0000-000038830000}"/>
    <cellStyle name="Normal 30 8 14 7" xfId="18750" xr:uid="{00000000-0005-0000-0000-000039830000}"/>
    <cellStyle name="Normal 30 8 14 7 2" xfId="36136" xr:uid="{00000000-0005-0000-0000-00003A830000}"/>
    <cellStyle name="Normal 30 8 14 8" xfId="18751" xr:uid="{00000000-0005-0000-0000-00003B830000}"/>
    <cellStyle name="Normal 30 8 14 8 2" xfId="36137" xr:uid="{00000000-0005-0000-0000-00003C830000}"/>
    <cellStyle name="Normal 30 8 14 9" xfId="18752" xr:uid="{00000000-0005-0000-0000-00003D830000}"/>
    <cellStyle name="Normal 30 8 14 9 2" xfId="36138" xr:uid="{00000000-0005-0000-0000-00003E830000}"/>
    <cellStyle name="Normal 30 8 15" xfId="18753" xr:uid="{00000000-0005-0000-0000-00003F830000}"/>
    <cellStyle name="Normal 30 8 15 10" xfId="18754" xr:uid="{00000000-0005-0000-0000-000040830000}"/>
    <cellStyle name="Normal 30 8 15 10 2" xfId="36140" xr:uid="{00000000-0005-0000-0000-000041830000}"/>
    <cellStyle name="Normal 30 8 15 11" xfId="18755" xr:uid="{00000000-0005-0000-0000-000042830000}"/>
    <cellStyle name="Normal 30 8 15 11 2" xfId="36141" xr:uid="{00000000-0005-0000-0000-000043830000}"/>
    <cellStyle name="Normal 30 8 15 12" xfId="18756" xr:uid="{00000000-0005-0000-0000-000044830000}"/>
    <cellStyle name="Normal 30 8 15 12 2" xfId="36142" xr:uid="{00000000-0005-0000-0000-000045830000}"/>
    <cellStyle name="Normal 30 8 15 13" xfId="18757" xr:uid="{00000000-0005-0000-0000-000046830000}"/>
    <cellStyle name="Normal 30 8 15 13 2" xfId="36143" xr:uid="{00000000-0005-0000-0000-000047830000}"/>
    <cellStyle name="Normal 30 8 15 14" xfId="18758" xr:uid="{00000000-0005-0000-0000-000048830000}"/>
    <cellStyle name="Normal 30 8 15 14 2" xfId="36144" xr:uid="{00000000-0005-0000-0000-000049830000}"/>
    <cellStyle name="Normal 30 8 15 15" xfId="36139" xr:uid="{00000000-0005-0000-0000-00004A830000}"/>
    <cellStyle name="Normal 30 8 15 2" xfId="18759" xr:uid="{00000000-0005-0000-0000-00004B830000}"/>
    <cellStyle name="Normal 30 8 15 2 2" xfId="36145" xr:uid="{00000000-0005-0000-0000-00004C830000}"/>
    <cellStyle name="Normal 30 8 15 3" xfId="18760" xr:uid="{00000000-0005-0000-0000-00004D830000}"/>
    <cellStyle name="Normal 30 8 15 3 2" xfId="36146" xr:uid="{00000000-0005-0000-0000-00004E830000}"/>
    <cellStyle name="Normal 30 8 15 4" xfId="18761" xr:uid="{00000000-0005-0000-0000-00004F830000}"/>
    <cellStyle name="Normal 30 8 15 4 2" xfId="36147" xr:uid="{00000000-0005-0000-0000-000050830000}"/>
    <cellStyle name="Normal 30 8 15 5" xfId="18762" xr:uid="{00000000-0005-0000-0000-000051830000}"/>
    <cellStyle name="Normal 30 8 15 5 2" xfId="36148" xr:uid="{00000000-0005-0000-0000-000052830000}"/>
    <cellStyle name="Normal 30 8 15 6" xfId="18763" xr:uid="{00000000-0005-0000-0000-000053830000}"/>
    <cellStyle name="Normal 30 8 15 6 2" xfId="36149" xr:uid="{00000000-0005-0000-0000-000054830000}"/>
    <cellStyle name="Normal 30 8 15 7" xfId="18764" xr:uid="{00000000-0005-0000-0000-000055830000}"/>
    <cellStyle name="Normal 30 8 15 7 2" xfId="36150" xr:uid="{00000000-0005-0000-0000-000056830000}"/>
    <cellStyle name="Normal 30 8 15 8" xfId="18765" xr:uid="{00000000-0005-0000-0000-000057830000}"/>
    <cellStyle name="Normal 30 8 15 8 2" xfId="36151" xr:uid="{00000000-0005-0000-0000-000058830000}"/>
    <cellStyle name="Normal 30 8 15 9" xfId="18766" xr:uid="{00000000-0005-0000-0000-000059830000}"/>
    <cellStyle name="Normal 30 8 15 9 2" xfId="36152" xr:uid="{00000000-0005-0000-0000-00005A830000}"/>
    <cellStyle name="Normal 30 8 16" xfId="18767" xr:uid="{00000000-0005-0000-0000-00005B830000}"/>
    <cellStyle name="Normal 30 8 16 2" xfId="36153" xr:uid="{00000000-0005-0000-0000-00005C830000}"/>
    <cellStyle name="Normal 30 8 17" xfId="18768" xr:uid="{00000000-0005-0000-0000-00005D830000}"/>
    <cellStyle name="Normal 30 8 17 2" xfId="36154" xr:uid="{00000000-0005-0000-0000-00005E830000}"/>
    <cellStyle name="Normal 30 8 18" xfId="18769" xr:uid="{00000000-0005-0000-0000-00005F830000}"/>
    <cellStyle name="Normal 30 8 18 2" xfId="36155" xr:uid="{00000000-0005-0000-0000-000060830000}"/>
    <cellStyle name="Normal 30 8 19" xfId="18770" xr:uid="{00000000-0005-0000-0000-000061830000}"/>
    <cellStyle name="Normal 30 8 19 2" xfId="36156" xr:uid="{00000000-0005-0000-0000-000062830000}"/>
    <cellStyle name="Normal 30 8 2" xfId="18771" xr:uid="{00000000-0005-0000-0000-000063830000}"/>
    <cellStyle name="Normal 30 8 2 10" xfId="18772" xr:uid="{00000000-0005-0000-0000-000064830000}"/>
    <cellStyle name="Normal 30 8 2 10 2" xfId="36158" xr:uid="{00000000-0005-0000-0000-000065830000}"/>
    <cellStyle name="Normal 30 8 2 11" xfId="18773" xr:uid="{00000000-0005-0000-0000-000066830000}"/>
    <cellStyle name="Normal 30 8 2 11 2" xfId="36159" xr:uid="{00000000-0005-0000-0000-000067830000}"/>
    <cellStyle name="Normal 30 8 2 12" xfId="18774" xr:uid="{00000000-0005-0000-0000-000068830000}"/>
    <cellStyle name="Normal 30 8 2 12 2" xfId="36160" xr:uid="{00000000-0005-0000-0000-000069830000}"/>
    <cellStyle name="Normal 30 8 2 13" xfId="18775" xr:uid="{00000000-0005-0000-0000-00006A830000}"/>
    <cellStyle name="Normal 30 8 2 13 2" xfId="36161" xr:uid="{00000000-0005-0000-0000-00006B830000}"/>
    <cellStyle name="Normal 30 8 2 14" xfId="18776" xr:uid="{00000000-0005-0000-0000-00006C830000}"/>
    <cellStyle name="Normal 30 8 2 14 2" xfId="36162" xr:uid="{00000000-0005-0000-0000-00006D830000}"/>
    <cellStyle name="Normal 30 8 2 15" xfId="18777" xr:uid="{00000000-0005-0000-0000-00006E830000}"/>
    <cellStyle name="Normal 30 8 2 15 2" xfId="36163" xr:uid="{00000000-0005-0000-0000-00006F830000}"/>
    <cellStyle name="Normal 30 8 2 16" xfId="36157" xr:uid="{00000000-0005-0000-0000-000070830000}"/>
    <cellStyle name="Normal 30 8 2 2" xfId="18778" xr:uid="{00000000-0005-0000-0000-000071830000}"/>
    <cellStyle name="Normal 30 8 2 2 10" xfId="18779" xr:uid="{00000000-0005-0000-0000-000072830000}"/>
    <cellStyle name="Normal 30 8 2 2 10 2" xfId="36165" xr:uid="{00000000-0005-0000-0000-000073830000}"/>
    <cellStyle name="Normal 30 8 2 2 11" xfId="18780" xr:uid="{00000000-0005-0000-0000-000074830000}"/>
    <cellStyle name="Normal 30 8 2 2 11 2" xfId="36166" xr:uid="{00000000-0005-0000-0000-000075830000}"/>
    <cellStyle name="Normal 30 8 2 2 12" xfId="18781" xr:uid="{00000000-0005-0000-0000-000076830000}"/>
    <cellStyle name="Normal 30 8 2 2 12 2" xfId="36167" xr:uid="{00000000-0005-0000-0000-000077830000}"/>
    <cellStyle name="Normal 30 8 2 2 13" xfId="18782" xr:uid="{00000000-0005-0000-0000-000078830000}"/>
    <cellStyle name="Normal 30 8 2 2 13 2" xfId="36168" xr:uid="{00000000-0005-0000-0000-000079830000}"/>
    <cellStyle name="Normal 30 8 2 2 14" xfId="18783" xr:uid="{00000000-0005-0000-0000-00007A830000}"/>
    <cellStyle name="Normal 30 8 2 2 14 2" xfId="36169" xr:uid="{00000000-0005-0000-0000-00007B830000}"/>
    <cellStyle name="Normal 30 8 2 2 15" xfId="36164" xr:uid="{00000000-0005-0000-0000-00007C830000}"/>
    <cellStyle name="Normal 30 8 2 2 2" xfId="18784" xr:uid="{00000000-0005-0000-0000-00007D830000}"/>
    <cellStyle name="Normal 30 8 2 2 2 2" xfId="36170" xr:uid="{00000000-0005-0000-0000-00007E830000}"/>
    <cellStyle name="Normal 30 8 2 2 3" xfId="18785" xr:uid="{00000000-0005-0000-0000-00007F830000}"/>
    <cellStyle name="Normal 30 8 2 2 3 2" xfId="36171" xr:uid="{00000000-0005-0000-0000-000080830000}"/>
    <cellStyle name="Normal 30 8 2 2 4" xfId="18786" xr:uid="{00000000-0005-0000-0000-000081830000}"/>
    <cellStyle name="Normal 30 8 2 2 4 2" xfId="36172" xr:uid="{00000000-0005-0000-0000-000082830000}"/>
    <cellStyle name="Normal 30 8 2 2 5" xfId="18787" xr:uid="{00000000-0005-0000-0000-000083830000}"/>
    <cellStyle name="Normal 30 8 2 2 5 2" xfId="36173" xr:uid="{00000000-0005-0000-0000-000084830000}"/>
    <cellStyle name="Normal 30 8 2 2 6" xfId="18788" xr:uid="{00000000-0005-0000-0000-000085830000}"/>
    <cellStyle name="Normal 30 8 2 2 6 2" xfId="36174" xr:uid="{00000000-0005-0000-0000-000086830000}"/>
    <cellStyle name="Normal 30 8 2 2 7" xfId="18789" xr:uid="{00000000-0005-0000-0000-000087830000}"/>
    <cellStyle name="Normal 30 8 2 2 7 2" xfId="36175" xr:uid="{00000000-0005-0000-0000-000088830000}"/>
    <cellStyle name="Normal 30 8 2 2 8" xfId="18790" xr:uid="{00000000-0005-0000-0000-000089830000}"/>
    <cellStyle name="Normal 30 8 2 2 8 2" xfId="36176" xr:uid="{00000000-0005-0000-0000-00008A830000}"/>
    <cellStyle name="Normal 30 8 2 2 9" xfId="18791" xr:uid="{00000000-0005-0000-0000-00008B830000}"/>
    <cellStyle name="Normal 30 8 2 2 9 2" xfId="36177" xr:uid="{00000000-0005-0000-0000-00008C830000}"/>
    <cellStyle name="Normal 30 8 2 3" xfId="18792" xr:uid="{00000000-0005-0000-0000-00008D830000}"/>
    <cellStyle name="Normal 30 8 2 3 2" xfId="36178" xr:uid="{00000000-0005-0000-0000-00008E830000}"/>
    <cellStyle name="Normal 30 8 2 4" xfId="18793" xr:uid="{00000000-0005-0000-0000-00008F830000}"/>
    <cellStyle name="Normal 30 8 2 4 2" xfId="36179" xr:uid="{00000000-0005-0000-0000-000090830000}"/>
    <cellStyle name="Normal 30 8 2 5" xfId="18794" xr:uid="{00000000-0005-0000-0000-000091830000}"/>
    <cellStyle name="Normal 30 8 2 5 2" xfId="36180" xr:uid="{00000000-0005-0000-0000-000092830000}"/>
    <cellStyle name="Normal 30 8 2 6" xfId="18795" xr:uid="{00000000-0005-0000-0000-000093830000}"/>
    <cellStyle name="Normal 30 8 2 6 2" xfId="36181" xr:uid="{00000000-0005-0000-0000-000094830000}"/>
    <cellStyle name="Normal 30 8 2 7" xfId="18796" xr:uid="{00000000-0005-0000-0000-000095830000}"/>
    <cellStyle name="Normal 30 8 2 7 2" xfId="36182" xr:uid="{00000000-0005-0000-0000-000096830000}"/>
    <cellStyle name="Normal 30 8 2 8" xfId="18797" xr:uid="{00000000-0005-0000-0000-000097830000}"/>
    <cellStyle name="Normal 30 8 2 8 2" xfId="36183" xr:uid="{00000000-0005-0000-0000-000098830000}"/>
    <cellStyle name="Normal 30 8 2 9" xfId="18798" xr:uid="{00000000-0005-0000-0000-000099830000}"/>
    <cellStyle name="Normal 30 8 2 9 2" xfId="36184" xr:uid="{00000000-0005-0000-0000-00009A830000}"/>
    <cellStyle name="Normal 30 8 20" xfId="18799" xr:uid="{00000000-0005-0000-0000-00009B830000}"/>
    <cellStyle name="Normal 30 8 20 2" xfId="36185" xr:uid="{00000000-0005-0000-0000-00009C830000}"/>
    <cellStyle name="Normal 30 8 21" xfId="18800" xr:uid="{00000000-0005-0000-0000-00009D830000}"/>
    <cellStyle name="Normal 30 8 21 2" xfId="36186" xr:uid="{00000000-0005-0000-0000-00009E830000}"/>
    <cellStyle name="Normal 30 8 22" xfId="18801" xr:uid="{00000000-0005-0000-0000-00009F830000}"/>
    <cellStyle name="Normal 30 8 22 2" xfId="36187" xr:uid="{00000000-0005-0000-0000-0000A0830000}"/>
    <cellStyle name="Normal 30 8 23" xfId="18802" xr:uid="{00000000-0005-0000-0000-0000A1830000}"/>
    <cellStyle name="Normal 30 8 23 2" xfId="36188" xr:uid="{00000000-0005-0000-0000-0000A2830000}"/>
    <cellStyle name="Normal 30 8 24" xfId="18803" xr:uid="{00000000-0005-0000-0000-0000A3830000}"/>
    <cellStyle name="Normal 30 8 24 2" xfId="36189" xr:uid="{00000000-0005-0000-0000-0000A4830000}"/>
    <cellStyle name="Normal 30 8 25" xfId="18804" xr:uid="{00000000-0005-0000-0000-0000A5830000}"/>
    <cellStyle name="Normal 30 8 25 2" xfId="36190" xr:uid="{00000000-0005-0000-0000-0000A6830000}"/>
    <cellStyle name="Normal 30 8 26" xfId="18805" xr:uid="{00000000-0005-0000-0000-0000A7830000}"/>
    <cellStyle name="Normal 30 8 26 2" xfId="36191" xr:uid="{00000000-0005-0000-0000-0000A8830000}"/>
    <cellStyle name="Normal 30 8 27" xfId="18806" xr:uid="{00000000-0005-0000-0000-0000A9830000}"/>
    <cellStyle name="Normal 30 8 27 2" xfId="36192" xr:uid="{00000000-0005-0000-0000-0000AA830000}"/>
    <cellStyle name="Normal 30 8 28" xfId="18807" xr:uid="{00000000-0005-0000-0000-0000AB830000}"/>
    <cellStyle name="Normal 30 8 28 2" xfId="36193" xr:uid="{00000000-0005-0000-0000-0000AC830000}"/>
    <cellStyle name="Normal 30 8 29" xfId="36068" xr:uid="{00000000-0005-0000-0000-0000AD830000}"/>
    <cellStyle name="Normal 30 8 3" xfId="18808" xr:uid="{00000000-0005-0000-0000-0000AE830000}"/>
    <cellStyle name="Normal 30 8 3 10" xfId="18809" xr:uid="{00000000-0005-0000-0000-0000AF830000}"/>
    <cellStyle name="Normal 30 8 3 10 2" xfId="36195" xr:uid="{00000000-0005-0000-0000-0000B0830000}"/>
    <cellStyle name="Normal 30 8 3 11" xfId="18810" xr:uid="{00000000-0005-0000-0000-0000B1830000}"/>
    <cellStyle name="Normal 30 8 3 11 2" xfId="36196" xr:uid="{00000000-0005-0000-0000-0000B2830000}"/>
    <cellStyle name="Normal 30 8 3 12" xfId="18811" xr:uid="{00000000-0005-0000-0000-0000B3830000}"/>
    <cellStyle name="Normal 30 8 3 12 2" xfId="36197" xr:uid="{00000000-0005-0000-0000-0000B4830000}"/>
    <cellStyle name="Normal 30 8 3 13" xfId="18812" xr:uid="{00000000-0005-0000-0000-0000B5830000}"/>
    <cellStyle name="Normal 30 8 3 13 2" xfId="36198" xr:uid="{00000000-0005-0000-0000-0000B6830000}"/>
    <cellStyle name="Normal 30 8 3 14" xfId="18813" xr:uid="{00000000-0005-0000-0000-0000B7830000}"/>
    <cellStyle name="Normal 30 8 3 14 2" xfId="36199" xr:uid="{00000000-0005-0000-0000-0000B8830000}"/>
    <cellStyle name="Normal 30 8 3 15" xfId="18814" xr:uid="{00000000-0005-0000-0000-0000B9830000}"/>
    <cellStyle name="Normal 30 8 3 15 2" xfId="36200" xr:uid="{00000000-0005-0000-0000-0000BA830000}"/>
    <cellStyle name="Normal 30 8 3 16" xfId="36194" xr:uid="{00000000-0005-0000-0000-0000BB830000}"/>
    <cellStyle name="Normal 30 8 3 2" xfId="18815" xr:uid="{00000000-0005-0000-0000-0000BC830000}"/>
    <cellStyle name="Normal 30 8 3 2 10" xfId="18816" xr:uid="{00000000-0005-0000-0000-0000BD830000}"/>
    <cellStyle name="Normal 30 8 3 2 10 2" xfId="36202" xr:uid="{00000000-0005-0000-0000-0000BE830000}"/>
    <cellStyle name="Normal 30 8 3 2 11" xfId="18817" xr:uid="{00000000-0005-0000-0000-0000BF830000}"/>
    <cellStyle name="Normal 30 8 3 2 11 2" xfId="36203" xr:uid="{00000000-0005-0000-0000-0000C0830000}"/>
    <cellStyle name="Normal 30 8 3 2 12" xfId="18818" xr:uid="{00000000-0005-0000-0000-0000C1830000}"/>
    <cellStyle name="Normal 30 8 3 2 12 2" xfId="36204" xr:uid="{00000000-0005-0000-0000-0000C2830000}"/>
    <cellStyle name="Normal 30 8 3 2 13" xfId="18819" xr:uid="{00000000-0005-0000-0000-0000C3830000}"/>
    <cellStyle name="Normal 30 8 3 2 13 2" xfId="36205" xr:uid="{00000000-0005-0000-0000-0000C4830000}"/>
    <cellStyle name="Normal 30 8 3 2 14" xfId="18820" xr:uid="{00000000-0005-0000-0000-0000C5830000}"/>
    <cellStyle name="Normal 30 8 3 2 14 2" xfId="36206" xr:uid="{00000000-0005-0000-0000-0000C6830000}"/>
    <cellStyle name="Normal 30 8 3 2 15" xfId="36201" xr:uid="{00000000-0005-0000-0000-0000C7830000}"/>
    <cellStyle name="Normal 30 8 3 2 2" xfId="18821" xr:uid="{00000000-0005-0000-0000-0000C8830000}"/>
    <cellStyle name="Normal 30 8 3 2 2 2" xfId="36207" xr:uid="{00000000-0005-0000-0000-0000C9830000}"/>
    <cellStyle name="Normal 30 8 3 2 3" xfId="18822" xr:uid="{00000000-0005-0000-0000-0000CA830000}"/>
    <cellStyle name="Normal 30 8 3 2 3 2" xfId="36208" xr:uid="{00000000-0005-0000-0000-0000CB830000}"/>
    <cellStyle name="Normal 30 8 3 2 4" xfId="18823" xr:uid="{00000000-0005-0000-0000-0000CC830000}"/>
    <cellStyle name="Normal 30 8 3 2 4 2" xfId="36209" xr:uid="{00000000-0005-0000-0000-0000CD830000}"/>
    <cellStyle name="Normal 30 8 3 2 5" xfId="18824" xr:uid="{00000000-0005-0000-0000-0000CE830000}"/>
    <cellStyle name="Normal 30 8 3 2 5 2" xfId="36210" xr:uid="{00000000-0005-0000-0000-0000CF830000}"/>
    <cellStyle name="Normal 30 8 3 2 6" xfId="18825" xr:uid="{00000000-0005-0000-0000-0000D0830000}"/>
    <cellStyle name="Normal 30 8 3 2 6 2" xfId="36211" xr:uid="{00000000-0005-0000-0000-0000D1830000}"/>
    <cellStyle name="Normal 30 8 3 2 7" xfId="18826" xr:uid="{00000000-0005-0000-0000-0000D2830000}"/>
    <cellStyle name="Normal 30 8 3 2 7 2" xfId="36212" xr:uid="{00000000-0005-0000-0000-0000D3830000}"/>
    <cellStyle name="Normal 30 8 3 2 8" xfId="18827" xr:uid="{00000000-0005-0000-0000-0000D4830000}"/>
    <cellStyle name="Normal 30 8 3 2 8 2" xfId="36213" xr:uid="{00000000-0005-0000-0000-0000D5830000}"/>
    <cellStyle name="Normal 30 8 3 2 9" xfId="18828" xr:uid="{00000000-0005-0000-0000-0000D6830000}"/>
    <cellStyle name="Normal 30 8 3 2 9 2" xfId="36214" xr:uid="{00000000-0005-0000-0000-0000D7830000}"/>
    <cellStyle name="Normal 30 8 3 3" xfId="18829" xr:uid="{00000000-0005-0000-0000-0000D8830000}"/>
    <cellStyle name="Normal 30 8 3 3 2" xfId="36215" xr:uid="{00000000-0005-0000-0000-0000D9830000}"/>
    <cellStyle name="Normal 30 8 3 4" xfId="18830" xr:uid="{00000000-0005-0000-0000-0000DA830000}"/>
    <cellStyle name="Normal 30 8 3 4 2" xfId="36216" xr:uid="{00000000-0005-0000-0000-0000DB830000}"/>
    <cellStyle name="Normal 30 8 3 5" xfId="18831" xr:uid="{00000000-0005-0000-0000-0000DC830000}"/>
    <cellStyle name="Normal 30 8 3 5 2" xfId="36217" xr:uid="{00000000-0005-0000-0000-0000DD830000}"/>
    <cellStyle name="Normal 30 8 3 6" xfId="18832" xr:uid="{00000000-0005-0000-0000-0000DE830000}"/>
    <cellStyle name="Normal 30 8 3 6 2" xfId="36218" xr:uid="{00000000-0005-0000-0000-0000DF830000}"/>
    <cellStyle name="Normal 30 8 3 7" xfId="18833" xr:uid="{00000000-0005-0000-0000-0000E0830000}"/>
    <cellStyle name="Normal 30 8 3 7 2" xfId="36219" xr:uid="{00000000-0005-0000-0000-0000E1830000}"/>
    <cellStyle name="Normal 30 8 3 8" xfId="18834" xr:uid="{00000000-0005-0000-0000-0000E2830000}"/>
    <cellStyle name="Normal 30 8 3 8 2" xfId="36220" xr:uid="{00000000-0005-0000-0000-0000E3830000}"/>
    <cellStyle name="Normal 30 8 3 9" xfId="18835" xr:uid="{00000000-0005-0000-0000-0000E4830000}"/>
    <cellStyle name="Normal 30 8 3 9 2" xfId="36221" xr:uid="{00000000-0005-0000-0000-0000E5830000}"/>
    <cellStyle name="Normal 30 8 4" xfId="18836" xr:uid="{00000000-0005-0000-0000-0000E6830000}"/>
    <cellStyle name="Normal 30 8 4 10" xfId="18837" xr:uid="{00000000-0005-0000-0000-0000E7830000}"/>
    <cellStyle name="Normal 30 8 4 10 2" xfId="36223" xr:uid="{00000000-0005-0000-0000-0000E8830000}"/>
    <cellStyle name="Normal 30 8 4 11" xfId="18838" xr:uid="{00000000-0005-0000-0000-0000E9830000}"/>
    <cellStyle name="Normal 30 8 4 11 2" xfId="36224" xr:uid="{00000000-0005-0000-0000-0000EA830000}"/>
    <cellStyle name="Normal 30 8 4 12" xfId="18839" xr:uid="{00000000-0005-0000-0000-0000EB830000}"/>
    <cellStyle name="Normal 30 8 4 12 2" xfId="36225" xr:uid="{00000000-0005-0000-0000-0000EC830000}"/>
    <cellStyle name="Normal 30 8 4 13" xfId="18840" xr:uid="{00000000-0005-0000-0000-0000ED830000}"/>
    <cellStyle name="Normal 30 8 4 13 2" xfId="36226" xr:uid="{00000000-0005-0000-0000-0000EE830000}"/>
    <cellStyle name="Normal 30 8 4 14" xfId="18841" xr:uid="{00000000-0005-0000-0000-0000EF830000}"/>
    <cellStyle name="Normal 30 8 4 14 2" xfId="36227" xr:uid="{00000000-0005-0000-0000-0000F0830000}"/>
    <cellStyle name="Normal 30 8 4 15" xfId="18842" xr:uid="{00000000-0005-0000-0000-0000F1830000}"/>
    <cellStyle name="Normal 30 8 4 15 2" xfId="36228" xr:uid="{00000000-0005-0000-0000-0000F2830000}"/>
    <cellStyle name="Normal 30 8 4 16" xfId="36222" xr:uid="{00000000-0005-0000-0000-0000F3830000}"/>
    <cellStyle name="Normal 30 8 4 2" xfId="18843" xr:uid="{00000000-0005-0000-0000-0000F4830000}"/>
    <cellStyle name="Normal 30 8 4 2 10" xfId="18844" xr:uid="{00000000-0005-0000-0000-0000F5830000}"/>
    <cellStyle name="Normal 30 8 4 2 10 2" xfId="36230" xr:uid="{00000000-0005-0000-0000-0000F6830000}"/>
    <cellStyle name="Normal 30 8 4 2 11" xfId="18845" xr:uid="{00000000-0005-0000-0000-0000F7830000}"/>
    <cellStyle name="Normal 30 8 4 2 11 2" xfId="36231" xr:uid="{00000000-0005-0000-0000-0000F8830000}"/>
    <cellStyle name="Normal 30 8 4 2 12" xfId="18846" xr:uid="{00000000-0005-0000-0000-0000F9830000}"/>
    <cellStyle name="Normal 30 8 4 2 12 2" xfId="36232" xr:uid="{00000000-0005-0000-0000-0000FA830000}"/>
    <cellStyle name="Normal 30 8 4 2 13" xfId="18847" xr:uid="{00000000-0005-0000-0000-0000FB830000}"/>
    <cellStyle name="Normal 30 8 4 2 13 2" xfId="36233" xr:uid="{00000000-0005-0000-0000-0000FC830000}"/>
    <cellStyle name="Normal 30 8 4 2 14" xfId="18848" xr:uid="{00000000-0005-0000-0000-0000FD830000}"/>
    <cellStyle name="Normal 30 8 4 2 14 2" xfId="36234" xr:uid="{00000000-0005-0000-0000-0000FE830000}"/>
    <cellStyle name="Normal 30 8 4 2 15" xfId="36229" xr:uid="{00000000-0005-0000-0000-0000FF830000}"/>
    <cellStyle name="Normal 30 8 4 2 2" xfId="18849" xr:uid="{00000000-0005-0000-0000-000000840000}"/>
    <cellStyle name="Normal 30 8 4 2 2 2" xfId="36235" xr:uid="{00000000-0005-0000-0000-000001840000}"/>
    <cellStyle name="Normal 30 8 4 2 3" xfId="18850" xr:uid="{00000000-0005-0000-0000-000002840000}"/>
    <cellStyle name="Normal 30 8 4 2 3 2" xfId="36236" xr:uid="{00000000-0005-0000-0000-000003840000}"/>
    <cellStyle name="Normal 30 8 4 2 4" xfId="18851" xr:uid="{00000000-0005-0000-0000-000004840000}"/>
    <cellStyle name="Normal 30 8 4 2 4 2" xfId="36237" xr:uid="{00000000-0005-0000-0000-000005840000}"/>
    <cellStyle name="Normal 30 8 4 2 5" xfId="18852" xr:uid="{00000000-0005-0000-0000-000006840000}"/>
    <cellStyle name="Normal 30 8 4 2 5 2" xfId="36238" xr:uid="{00000000-0005-0000-0000-000007840000}"/>
    <cellStyle name="Normal 30 8 4 2 6" xfId="18853" xr:uid="{00000000-0005-0000-0000-000008840000}"/>
    <cellStyle name="Normal 30 8 4 2 6 2" xfId="36239" xr:uid="{00000000-0005-0000-0000-000009840000}"/>
    <cellStyle name="Normal 30 8 4 2 7" xfId="18854" xr:uid="{00000000-0005-0000-0000-00000A840000}"/>
    <cellStyle name="Normal 30 8 4 2 7 2" xfId="36240" xr:uid="{00000000-0005-0000-0000-00000B840000}"/>
    <cellStyle name="Normal 30 8 4 2 8" xfId="18855" xr:uid="{00000000-0005-0000-0000-00000C840000}"/>
    <cellStyle name="Normal 30 8 4 2 8 2" xfId="36241" xr:uid="{00000000-0005-0000-0000-00000D840000}"/>
    <cellStyle name="Normal 30 8 4 2 9" xfId="18856" xr:uid="{00000000-0005-0000-0000-00000E840000}"/>
    <cellStyle name="Normal 30 8 4 2 9 2" xfId="36242" xr:uid="{00000000-0005-0000-0000-00000F840000}"/>
    <cellStyle name="Normal 30 8 4 3" xfId="18857" xr:uid="{00000000-0005-0000-0000-000010840000}"/>
    <cellStyle name="Normal 30 8 4 3 2" xfId="36243" xr:uid="{00000000-0005-0000-0000-000011840000}"/>
    <cellStyle name="Normal 30 8 4 4" xfId="18858" xr:uid="{00000000-0005-0000-0000-000012840000}"/>
    <cellStyle name="Normal 30 8 4 4 2" xfId="36244" xr:uid="{00000000-0005-0000-0000-000013840000}"/>
    <cellStyle name="Normal 30 8 4 5" xfId="18859" xr:uid="{00000000-0005-0000-0000-000014840000}"/>
    <cellStyle name="Normal 30 8 4 5 2" xfId="36245" xr:uid="{00000000-0005-0000-0000-000015840000}"/>
    <cellStyle name="Normal 30 8 4 6" xfId="18860" xr:uid="{00000000-0005-0000-0000-000016840000}"/>
    <cellStyle name="Normal 30 8 4 6 2" xfId="36246" xr:uid="{00000000-0005-0000-0000-000017840000}"/>
    <cellStyle name="Normal 30 8 4 7" xfId="18861" xr:uid="{00000000-0005-0000-0000-000018840000}"/>
    <cellStyle name="Normal 30 8 4 7 2" xfId="36247" xr:uid="{00000000-0005-0000-0000-000019840000}"/>
    <cellStyle name="Normal 30 8 4 8" xfId="18862" xr:uid="{00000000-0005-0000-0000-00001A840000}"/>
    <cellStyle name="Normal 30 8 4 8 2" xfId="36248" xr:uid="{00000000-0005-0000-0000-00001B840000}"/>
    <cellStyle name="Normal 30 8 4 9" xfId="18863" xr:uid="{00000000-0005-0000-0000-00001C840000}"/>
    <cellStyle name="Normal 30 8 4 9 2" xfId="36249" xr:uid="{00000000-0005-0000-0000-00001D840000}"/>
    <cellStyle name="Normal 30 8 5" xfId="18864" xr:uid="{00000000-0005-0000-0000-00001E840000}"/>
    <cellStyle name="Normal 30 8 5 10" xfId="18865" xr:uid="{00000000-0005-0000-0000-00001F840000}"/>
    <cellStyle name="Normal 30 8 5 10 2" xfId="36251" xr:uid="{00000000-0005-0000-0000-000020840000}"/>
    <cellStyle name="Normal 30 8 5 11" xfId="18866" xr:uid="{00000000-0005-0000-0000-000021840000}"/>
    <cellStyle name="Normal 30 8 5 11 2" xfId="36252" xr:uid="{00000000-0005-0000-0000-000022840000}"/>
    <cellStyle name="Normal 30 8 5 12" xfId="18867" xr:uid="{00000000-0005-0000-0000-000023840000}"/>
    <cellStyle name="Normal 30 8 5 12 2" xfId="36253" xr:uid="{00000000-0005-0000-0000-000024840000}"/>
    <cellStyle name="Normal 30 8 5 13" xfId="18868" xr:uid="{00000000-0005-0000-0000-000025840000}"/>
    <cellStyle name="Normal 30 8 5 13 2" xfId="36254" xr:uid="{00000000-0005-0000-0000-000026840000}"/>
    <cellStyle name="Normal 30 8 5 14" xfId="18869" xr:uid="{00000000-0005-0000-0000-000027840000}"/>
    <cellStyle name="Normal 30 8 5 14 2" xfId="36255" xr:uid="{00000000-0005-0000-0000-000028840000}"/>
    <cellStyle name="Normal 30 8 5 15" xfId="36250" xr:uid="{00000000-0005-0000-0000-000029840000}"/>
    <cellStyle name="Normal 30 8 5 2" xfId="18870" xr:uid="{00000000-0005-0000-0000-00002A840000}"/>
    <cellStyle name="Normal 30 8 5 2 2" xfId="36256" xr:uid="{00000000-0005-0000-0000-00002B840000}"/>
    <cellStyle name="Normal 30 8 5 3" xfId="18871" xr:uid="{00000000-0005-0000-0000-00002C840000}"/>
    <cellStyle name="Normal 30 8 5 3 2" xfId="36257" xr:uid="{00000000-0005-0000-0000-00002D840000}"/>
    <cellStyle name="Normal 30 8 5 4" xfId="18872" xr:uid="{00000000-0005-0000-0000-00002E840000}"/>
    <cellStyle name="Normal 30 8 5 4 2" xfId="36258" xr:uid="{00000000-0005-0000-0000-00002F840000}"/>
    <cellStyle name="Normal 30 8 5 5" xfId="18873" xr:uid="{00000000-0005-0000-0000-000030840000}"/>
    <cellStyle name="Normal 30 8 5 5 2" xfId="36259" xr:uid="{00000000-0005-0000-0000-000031840000}"/>
    <cellStyle name="Normal 30 8 5 6" xfId="18874" xr:uid="{00000000-0005-0000-0000-000032840000}"/>
    <cellStyle name="Normal 30 8 5 6 2" xfId="36260" xr:uid="{00000000-0005-0000-0000-000033840000}"/>
    <cellStyle name="Normal 30 8 5 7" xfId="18875" xr:uid="{00000000-0005-0000-0000-000034840000}"/>
    <cellStyle name="Normal 30 8 5 7 2" xfId="36261" xr:uid="{00000000-0005-0000-0000-000035840000}"/>
    <cellStyle name="Normal 30 8 5 8" xfId="18876" xr:uid="{00000000-0005-0000-0000-000036840000}"/>
    <cellStyle name="Normal 30 8 5 8 2" xfId="36262" xr:uid="{00000000-0005-0000-0000-000037840000}"/>
    <cellStyle name="Normal 30 8 5 9" xfId="18877" xr:uid="{00000000-0005-0000-0000-000038840000}"/>
    <cellStyle name="Normal 30 8 5 9 2" xfId="36263" xr:uid="{00000000-0005-0000-0000-000039840000}"/>
    <cellStyle name="Normal 30 8 6" xfId="18878" xr:uid="{00000000-0005-0000-0000-00003A840000}"/>
    <cellStyle name="Normal 30 8 6 10" xfId="18879" xr:uid="{00000000-0005-0000-0000-00003B840000}"/>
    <cellStyle name="Normal 30 8 6 10 2" xfId="36265" xr:uid="{00000000-0005-0000-0000-00003C840000}"/>
    <cellStyle name="Normal 30 8 6 11" xfId="18880" xr:uid="{00000000-0005-0000-0000-00003D840000}"/>
    <cellStyle name="Normal 30 8 6 11 2" xfId="36266" xr:uid="{00000000-0005-0000-0000-00003E840000}"/>
    <cellStyle name="Normal 30 8 6 12" xfId="18881" xr:uid="{00000000-0005-0000-0000-00003F840000}"/>
    <cellStyle name="Normal 30 8 6 12 2" xfId="36267" xr:uid="{00000000-0005-0000-0000-000040840000}"/>
    <cellStyle name="Normal 30 8 6 13" xfId="18882" xr:uid="{00000000-0005-0000-0000-000041840000}"/>
    <cellStyle name="Normal 30 8 6 13 2" xfId="36268" xr:uid="{00000000-0005-0000-0000-000042840000}"/>
    <cellStyle name="Normal 30 8 6 14" xfId="18883" xr:uid="{00000000-0005-0000-0000-000043840000}"/>
    <cellStyle name="Normal 30 8 6 14 2" xfId="36269" xr:uid="{00000000-0005-0000-0000-000044840000}"/>
    <cellStyle name="Normal 30 8 6 15" xfId="36264" xr:uid="{00000000-0005-0000-0000-000045840000}"/>
    <cellStyle name="Normal 30 8 6 2" xfId="18884" xr:uid="{00000000-0005-0000-0000-000046840000}"/>
    <cellStyle name="Normal 30 8 6 2 2" xfId="36270" xr:uid="{00000000-0005-0000-0000-000047840000}"/>
    <cellStyle name="Normal 30 8 6 3" xfId="18885" xr:uid="{00000000-0005-0000-0000-000048840000}"/>
    <cellStyle name="Normal 30 8 6 3 2" xfId="36271" xr:uid="{00000000-0005-0000-0000-000049840000}"/>
    <cellStyle name="Normal 30 8 6 4" xfId="18886" xr:uid="{00000000-0005-0000-0000-00004A840000}"/>
    <cellStyle name="Normal 30 8 6 4 2" xfId="36272" xr:uid="{00000000-0005-0000-0000-00004B840000}"/>
    <cellStyle name="Normal 30 8 6 5" xfId="18887" xr:uid="{00000000-0005-0000-0000-00004C840000}"/>
    <cellStyle name="Normal 30 8 6 5 2" xfId="36273" xr:uid="{00000000-0005-0000-0000-00004D840000}"/>
    <cellStyle name="Normal 30 8 6 6" xfId="18888" xr:uid="{00000000-0005-0000-0000-00004E840000}"/>
    <cellStyle name="Normal 30 8 6 6 2" xfId="36274" xr:uid="{00000000-0005-0000-0000-00004F840000}"/>
    <cellStyle name="Normal 30 8 6 7" xfId="18889" xr:uid="{00000000-0005-0000-0000-000050840000}"/>
    <cellStyle name="Normal 30 8 6 7 2" xfId="36275" xr:uid="{00000000-0005-0000-0000-000051840000}"/>
    <cellStyle name="Normal 30 8 6 8" xfId="18890" xr:uid="{00000000-0005-0000-0000-000052840000}"/>
    <cellStyle name="Normal 30 8 6 8 2" xfId="36276" xr:uid="{00000000-0005-0000-0000-000053840000}"/>
    <cellStyle name="Normal 30 8 6 9" xfId="18891" xr:uid="{00000000-0005-0000-0000-000054840000}"/>
    <cellStyle name="Normal 30 8 6 9 2" xfId="36277" xr:uid="{00000000-0005-0000-0000-000055840000}"/>
    <cellStyle name="Normal 30 8 7" xfId="18892" xr:uid="{00000000-0005-0000-0000-000056840000}"/>
    <cellStyle name="Normal 30 8 7 10" xfId="18893" xr:uid="{00000000-0005-0000-0000-000057840000}"/>
    <cellStyle name="Normal 30 8 7 10 2" xfId="36279" xr:uid="{00000000-0005-0000-0000-000058840000}"/>
    <cellStyle name="Normal 30 8 7 11" xfId="18894" xr:uid="{00000000-0005-0000-0000-000059840000}"/>
    <cellStyle name="Normal 30 8 7 11 2" xfId="36280" xr:uid="{00000000-0005-0000-0000-00005A840000}"/>
    <cellStyle name="Normal 30 8 7 12" xfId="18895" xr:uid="{00000000-0005-0000-0000-00005B840000}"/>
    <cellStyle name="Normal 30 8 7 12 2" xfId="36281" xr:uid="{00000000-0005-0000-0000-00005C840000}"/>
    <cellStyle name="Normal 30 8 7 13" xfId="18896" xr:uid="{00000000-0005-0000-0000-00005D840000}"/>
    <cellStyle name="Normal 30 8 7 13 2" xfId="36282" xr:uid="{00000000-0005-0000-0000-00005E840000}"/>
    <cellStyle name="Normal 30 8 7 14" xfId="18897" xr:uid="{00000000-0005-0000-0000-00005F840000}"/>
    <cellStyle name="Normal 30 8 7 14 2" xfId="36283" xr:uid="{00000000-0005-0000-0000-000060840000}"/>
    <cellStyle name="Normal 30 8 7 15" xfId="36278" xr:uid="{00000000-0005-0000-0000-000061840000}"/>
    <cellStyle name="Normal 30 8 7 2" xfId="18898" xr:uid="{00000000-0005-0000-0000-000062840000}"/>
    <cellStyle name="Normal 30 8 7 2 2" xfId="36284" xr:uid="{00000000-0005-0000-0000-000063840000}"/>
    <cellStyle name="Normal 30 8 7 3" xfId="18899" xr:uid="{00000000-0005-0000-0000-000064840000}"/>
    <cellStyle name="Normal 30 8 7 3 2" xfId="36285" xr:uid="{00000000-0005-0000-0000-000065840000}"/>
    <cellStyle name="Normal 30 8 7 4" xfId="18900" xr:uid="{00000000-0005-0000-0000-000066840000}"/>
    <cellStyle name="Normal 30 8 7 4 2" xfId="36286" xr:uid="{00000000-0005-0000-0000-000067840000}"/>
    <cellStyle name="Normal 30 8 7 5" xfId="18901" xr:uid="{00000000-0005-0000-0000-000068840000}"/>
    <cellStyle name="Normal 30 8 7 5 2" xfId="36287" xr:uid="{00000000-0005-0000-0000-000069840000}"/>
    <cellStyle name="Normal 30 8 7 6" xfId="18902" xr:uid="{00000000-0005-0000-0000-00006A840000}"/>
    <cellStyle name="Normal 30 8 7 6 2" xfId="36288" xr:uid="{00000000-0005-0000-0000-00006B840000}"/>
    <cellStyle name="Normal 30 8 7 7" xfId="18903" xr:uid="{00000000-0005-0000-0000-00006C840000}"/>
    <cellStyle name="Normal 30 8 7 7 2" xfId="36289" xr:uid="{00000000-0005-0000-0000-00006D840000}"/>
    <cellStyle name="Normal 30 8 7 8" xfId="18904" xr:uid="{00000000-0005-0000-0000-00006E840000}"/>
    <cellStyle name="Normal 30 8 7 8 2" xfId="36290" xr:uid="{00000000-0005-0000-0000-00006F840000}"/>
    <cellStyle name="Normal 30 8 7 9" xfId="18905" xr:uid="{00000000-0005-0000-0000-000070840000}"/>
    <cellStyle name="Normal 30 8 7 9 2" xfId="36291" xr:uid="{00000000-0005-0000-0000-000071840000}"/>
    <cellStyle name="Normal 30 8 8" xfId="18906" xr:uid="{00000000-0005-0000-0000-000072840000}"/>
    <cellStyle name="Normal 30 8 8 10" xfId="18907" xr:uid="{00000000-0005-0000-0000-000073840000}"/>
    <cellStyle name="Normal 30 8 8 10 2" xfId="36293" xr:uid="{00000000-0005-0000-0000-000074840000}"/>
    <cellStyle name="Normal 30 8 8 11" xfId="18908" xr:uid="{00000000-0005-0000-0000-000075840000}"/>
    <cellStyle name="Normal 30 8 8 11 2" xfId="36294" xr:uid="{00000000-0005-0000-0000-000076840000}"/>
    <cellStyle name="Normal 30 8 8 12" xfId="18909" xr:uid="{00000000-0005-0000-0000-000077840000}"/>
    <cellStyle name="Normal 30 8 8 12 2" xfId="36295" xr:uid="{00000000-0005-0000-0000-000078840000}"/>
    <cellStyle name="Normal 30 8 8 13" xfId="18910" xr:uid="{00000000-0005-0000-0000-000079840000}"/>
    <cellStyle name="Normal 30 8 8 13 2" xfId="36296" xr:uid="{00000000-0005-0000-0000-00007A840000}"/>
    <cellStyle name="Normal 30 8 8 14" xfId="18911" xr:uid="{00000000-0005-0000-0000-00007B840000}"/>
    <cellStyle name="Normal 30 8 8 14 2" xfId="36297" xr:uid="{00000000-0005-0000-0000-00007C840000}"/>
    <cellStyle name="Normal 30 8 8 15" xfId="36292" xr:uid="{00000000-0005-0000-0000-00007D840000}"/>
    <cellStyle name="Normal 30 8 8 2" xfId="18912" xr:uid="{00000000-0005-0000-0000-00007E840000}"/>
    <cellStyle name="Normal 30 8 8 2 2" xfId="36298" xr:uid="{00000000-0005-0000-0000-00007F840000}"/>
    <cellStyle name="Normal 30 8 8 3" xfId="18913" xr:uid="{00000000-0005-0000-0000-000080840000}"/>
    <cellStyle name="Normal 30 8 8 3 2" xfId="36299" xr:uid="{00000000-0005-0000-0000-000081840000}"/>
    <cellStyle name="Normal 30 8 8 4" xfId="18914" xr:uid="{00000000-0005-0000-0000-000082840000}"/>
    <cellStyle name="Normal 30 8 8 4 2" xfId="36300" xr:uid="{00000000-0005-0000-0000-000083840000}"/>
    <cellStyle name="Normal 30 8 8 5" xfId="18915" xr:uid="{00000000-0005-0000-0000-000084840000}"/>
    <cellStyle name="Normal 30 8 8 5 2" xfId="36301" xr:uid="{00000000-0005-0000-0000-000085840000}"/>
    <cellStyle name="Normal 30 8 8 6" xfId="18916" xr:uid="{00000000-0005-0000-0000-000086840000}"/>
    <cellStyle name="Normal 30 8 8 6 2" xfId="36302" xr:uid="{00000000-0005-0000-0000-000087840000}"/>
    <cellStyle name="Normal 30 8 8 7" xfId="18917" xr:uid="{00000000-0005-0000-0000-000088840000}"/>
    <cellStyle name="Normal 30 8 8 7 2" xfId="36303" xr:uid="{00000000-0005-0000-0000-000089840000}"/>
    <cellStyle name="Normal 30 8 8 8" xfId="18918" xr:uid="{00000000-0005-0000-0000-00008A840000}"/>
    <cellStyle name="Normal 30 8 8 8 2" xfId="36304" xr:uid="{00000000-0005-0000-0000-00008B840000}"/>
    <cellStyle name="Normal 30 8 8 9" xfId="18919" xr:uid="{00000000-0005-0000-0000-00008C840000}"/>
    <cellStyle name="Normal 30 8 8 9 2" xfId="36305" xr:uid="{00000000-0005-0000-0000-00008D840000}"/>
    <cellStyle name="Normal 30 8 9" xfId="18920" xr:uid="{00000000-0005-0000-0000-00008E840000}"/>
    <cellStyle name="Normal 30 8 9 10" xfId="18921" xr:uid="{00000000-0005-0000-0000-00008F840000}"/>
    <cellStyle name="Normal 30 8 9 10 2" xfId="36307" xr:uid="{00000000-0005-0000-0000-000090840000}"/>
    <cellStyle name="Normal 30 8 9 11" xfId="18922" xr:uid="{00000000-0005-0000-0000-000091840000}"/>
    <cellStyle name="Normal 30 8 9 11 2" xfId="36308" xr:uid="{00000000-0005-0000-0000-000092840000}"/>
    <cellStyle name="Normal 30 8 9 12" xfId="18923" xr:uid="{00000000-0005-0000-0000-000093840000}"/>
    <cellStyle name="Normal 30 8 9 12 2" xfId="36309" xr:uid="{00000000-0005-0000-0000-000094840000}"/>
    <cellStyle name="Normal 30 8 9 13" xfId="18924" xr:uid="{00000000-0005-0000-0000-000095840000}"/>
    <cellStyle name="Normal 30 8 9 13 2" xfId="36310" xr:uid="{00000000-0005-0000-0000-000096840000}"/>
    <cellStyle name="Normal 30 8 9 14" xfId="18925" xr:uid="{00000000-0005-0000-0000-000097840000}"/>
    <cellStyle name="Normal 30 8 9 14 2" xfId="36311" xr:uid="{00000000-0005-0000-0000-000098840000}"/>
    <cellStyle name="Normal 30 8 9 15" xfId="36306" xr:uid="{00000000-0005-0000-0000-000099840000}"/>
    <cellStyle name="Normal 30 8 9 2" xfId="18926" xr:uid="{00000000-0005-0000-0000-00009A840000}"/>
    <cellStyle name="Normal 30 8 9 2 2" xfId="36312" xr:uid="{00000000-0005-0000-0000-00009B840000}"/>
    <cellStyle name="Normal 30 8 9 3" xfId="18927" xr:uid="{00000000-0005-0000-0000-00009C840000}"/>
    <cellStyle name="Normal 30 8 9 3 2" xfId="36313" xr:uid="{00000000-0005-0000-0000-00009D840000}"/>
    <cellStyle name="Normal 30 8 9 4" xfId="18928" xr:uid="{00000000-0005-0000-0000-00009E840000}"/>
    <cellStyle name="Normal 30 8 9 4 2" xfId="36314" xr:uid="{00000000-0005-0000-0000-00009F840000}"/>
    <cellStyle name="Normal 30 8 9 5" xfId="18929" xr:uid="{00000000-0005-0000-0000-0000A0840000}"/>
    <cellStyle name="Normal 30 8 9 5 2" xfId="36315" xr:uid="{00000000-0005-0000-0000-0000A1840000}"/>
    <cellStyle name="Normal 30 8 9 6" xfId="18930" xr:uid="{00000000-0005-0000-0000-0000A2840000}"/>
    <cellStyle name="Normal 30 8 9 6 2" xfId="36316" xr:uid="{00000000-0005-0000-0000-0000A3840000}"/>
    <cellStyle name="Normal 30 8 9 7" xfId="18931" xr:uid="{00000000-0005-0000-0000-0000A4840000}"/>
    <cellStyle name="Normal 30 8 9 7 2" xfId="36317" xr:uid="{00000000-0005-0000-0000-0000A5840000}"/>
    <cellStyle name="Normal 30 8 9 8" xfId="18932" xr:uid="{00000000-0005-0000-0000-0000A6840000}"/>
    <cellStyle name="Normal 30 8 9 8 2" xfId="36318" xr:uid="{00000000-0005-0000-0000-0000A7840000}"/>
    <cellStyle name="Normal 30 8 9 9" xfId="18933" xr:uid="{00000000-0005-0000-0000-0000A8840000}"/>
    <cellStyle name="Normal 30 8 9 9 2" xfId="36319" xr:uid="{00000000-0005-0000-0000-0000A9840000}"/>
    <cellStyle name="Normal 30 9" xfId="18173" xr:uid="{00000000-0005-0000-0000-0000AA840000}"/>
    <cellStyle name="Normal 31" xfId="439" xr:uid="{00000000-0005-0000-0000-0000AB840000}"/>
    <cellStyle name="Normal 31 2" xfId="18935" xr:uid="{00000000-0005-0000-0000-0000AC840000}"/>
    <cellStyle name="Normal 31 3" xfId="18936" xr:uid="{00000000-0005-0000-0000-0000AD840000}"/>
    <cellStyle name="Normal 31 4" xfId="18937" xr:uid="{00000000-0005-0000-0000-0000AE840000}"/>
    <cellStyle name="Normal 31 5" xfId="18938" xr:uid="{00000000-0005-0000-0000-0000AF840000}"/>
    <cellStyle name="Normal 31 6" xfId="18939" xr:uid="{00000000-0005-0000-0000-0000B0840000}"/>
    <cellStyle name="Normal 31 7" xfId="18934" xr:uid="{00000000-0005-0000-0000-0000B1840000}"/>
    <cellStyle name="Normal 32" xfId="441" xr:uid="{00000000-0005-0000-0000-0000B2840000}"/>
    <cellStyle name="Normal 32 2" xfId="18941" xr:uid="{00000000-0005-0000-0000-0000B3840000}"/>
    <cellStyle name="Normal 32 3" xfId="18942" xr:uid="{00000000-0005-0000-0000-0000B4840000}"/>
    <cellStyle name="Normal 32 4" xfId="18940" xr:uid="{00000000-0005-0000-0000-0000B5840000}"/>
    <cellStyle name="Normal 33" xfId="281" xr:uid="{00000000-0005-0000-0000-0000B6840000}"/>
    <cellStyle name="Normal 33 2" xfId="18943" xr:uid="{00000000-0005-0000-0000-0000B7840000}"/>
    <cellStyle name="Normal 33 3" xfId="18944" xr:uid="{00000000-0005-0000-0000-0000B8840000}"/>
    <cellStyle name="Normal 33 4" xfId="18945" xr:uid="{00000000-0005-0000-0000-0000B9840000}"/>
    <cellStyle name="Normal 34" xfId="609" xr:uid="{00000000-0005-0000-0000-0000BA840000}"/>
    <cellStyle name="Normal 34 2" xfId="18947" xr:uid="{00000000-0005-0000-0000-0000BB840000}"/>
    <cellStyle name="Normal 34 3" xfId="18948" xr:uid="{00000000-0005-0000-0000-0000BC840000}"/>
    <cellStyle name="Normal 34 4" xfId="18949" xr:uid="{00000000-0005-0000-0000-0000BD840000}"/>
    <cellStyle name="Normal 34 5" xfId="18950" xr:uid="{00000000-0005-0000-0000-0000BE840000}"/>
    <cellStyle name="Normal 34 6" xfId="18951" xr:uid="{00000000-0005-0000-0000-0000BF840000}"/>
    <cellStyle name="Normal 34 7" xfId="18946" xr:uid="{00000000-0005-0000-0000-0000C0840000}"/>
    <cellStyle name="Normal 35" xfId="305" xr:uid="{00000000-0005-0000-0000-0000C1840000}"/>
    <cellStyle name="Normal 35 2" xfId="388" xr:uid="{00000000-0005-0000-0000-0000C2840000}"/>
    <cellStyle name="Normal 35 2 2" xfId="580" xr:uid="{00000000-0005-0000-0000-0000C3840000}"/>
    <cellStyle name="Normal 35 2 3" xfId="18953" xr:uid="{00000000-0005-0000-0000-0000C4840000}"/>
    <cellStyle name="Normal 35 3" xfId="521" xr:uid="{00000000-0005-0000-0000-0000C5840000}"/>
    <cellStyle name="Normal 35 3 2" xfId="18954" xr:uid="{00000000-0005-0000-0000-0000C6840000}"/>
    <cellStyle name="Normal 35 4" xfId="18955" xr:uid="{00000000-0005-0000-0000-0000C7840000}"/>
    <cellStyle name="Normal 35 5" xfId="21149" xr:uid="{00000000-0005-0000-0000-0000C8840000}"/>
    <cellStyle name="Normal 35 5 2" xfId="37602" xr:uid="{00000000-0005-0000-0000-0000C9840000}"/>
    <cellStyle name="Normal 35 6" xfId="18952" xr:uid="{00000000-0005-0000-0000-0000CA840000}"/>
    <cellStyle name="Normal 36" xfId="64" xr:uid="{00000000-0005-0000-0000-0000CB840000}"/>
    <cellStyle name="Normal 36 2" xfId="224" xr:uid="{00000000-0005-0000-0000-0000CC840000}"/>
    <cellStyle name="Normal 36 3" xfId="18956" xr:uid="{00000000-0005-0000-0000-0000CD840000}"/>
    <cellStyle name="Normal 36 4" xfId="37605" xr:uid="{00000000-0005-0000-0000-0000CE840000}"/>
    <cellStyle name="Normal 37" xfId="65" xr:uid="{00000000-0005-0000-0000-0000CF840000}"/>
    <cellStyle name="Normal 37 2" xfId="225" xr:uid="{00000000-0005-0000-0000-0000D0840000}"/>
    <cellStyle name="Normal 37 2 10" xfId="18958" xr:uid="{00000000-0005-0000-0000-0000D1840000}"/>
    <cellStyle name="Normal 37 2 10 10" xfId="18959" xr:uid="{00000000-0005-0000-0000-0000D2840000}"/>
    <cellStyle name="Normal 37 2 10 10 2" xfId="36322" xr:uid="{00000000-0005-0000-0000-0000D3840000}"/>
    <cellStyle name="Normal 37 2 10 11" xfId="18960" xr:uid="{00000000-0005-0000-0000-0000D4840000}"/>
    <cellStyle name="Normal 37 2 10 11 2" xfId="36323" xr:uid="{00000000-0005-0000-0000-0000D5840000}"/>
    <cellStyle name="Normal 37 2 10 12" xfId="18961" xr:uid="{00000000-0005-0000-0000-0000D6840000}"/>
    <cellStyle name="Normal 37 2 10 12 2" xfId="36324" xr:uid="{00000000-0005-0000-0000-0000D7840000}"/>
    <cellStyle name="Normal 37 2 10 13" xfId="18962" xr:uid="{00000000-0005-0000-0000-0000D8840000}"/>
    <cellStyle name="Normal 37 2 10 13 2" xfId="36325" xr:uid="{00000000-0005-0000-0000-0000D9840000}"/>
    <cellStyle name="Normal 37 2 10 14" xfId="18963" xr:uid="{00000000-0005-0000-0000-0000DA840000}"/>
    <cellStyle name="Normal 37 2 10 14 2" xfId="36326" xr:uid="{00000000-0005-0000-0000-0000DB840000}"/>
    <cellStyle name="Normal 37 2 10 15" xfId="36321" xr:uid="{00000000-0005-0000-0000-0000DC840000}"/>
    <cellStyle name="Normal 37 2 10 2" xfId="18964" xr:uid="{00000000-0005-0000-0000-0000DD840000}"/>
    <cellStyle name="Normal 37 2 10 2 2" xfId="36327" xr:uid="{00000000-0005-0000-0000-0000DE840000}"/>
    <cellStyle name="Normal 37 2 10 3" xfId="18965" xr:uid="{00000000-0005-0000-0000-0000DF840000}"/>
    <cellStyle name="Normal 37 2 10 3 2" xfId="36328" xr:uid="{00000000-0005-0000-0000-0000E0840000}"/>
    <cellStyle name="Normal 37 2 10 4" xfId="18966" xr:uid="{00000000-0005-0000-0000-0000E1840000}"/>
    <cellStyle name="Normal 37 2 10 4 2" xfId="36329" xr:uid="{00000000-0005-0000-0000-0000E2840000}"/>
    <cellStyle name="Normal 37 2 10 5" xfId="18967" xr:uid="{00000000-0005-0000-0000-0000E3840000}"/>
    <cellStyle name="Normal 37 2 10 5 2" xfId="36330" xr:uid="{00000000-0005-0000-0000-0000E4840000}"/>
    <cellStyle name="Normal 37 2 10 6" xfId="18968" xr:uid="{00000000-0005-0000-0000-0000E5840000}"/>
    <cellStyle name="Normal 37 2 10 6 2" xfId="36331" xr:uid="{00000000-0005-0000-0000-0000E6840000}"/>
    <cellStyle name="Normal 37 2 10 7" xfId="18969" xr:uid="{00000000-0005-0000-0000-0000E7840000}"/>
    <cellStyle name="Normal 37 2 10 7 2" xfId="36332" xr:uid="{00000000-0005-0000-0000-0000E8840000}"/>
    <cellStyle name="Normal 37 2 10 8" xfId="18970" xr:uid="{00000000-0005-0000-0000-0000E9840000}"/>
    <cellStyle name="Normal 37 2 10 8 2" xfId="36333" xr:uid="{00000000-0005-0000-0000-0000EA840000}"/>
    <cellStyle name="Normal 37 2 10 9" xfId="18971" xr:uid="{00000000-0005-0000-0000-0000EB840000}"/>
    <cellStyle name="Normal 37 2 10 9 2" xfId="36334" xr:uid="{00000000-0005-0000-0000-0000EC840000}"/>
    <cellStyle name="Normal 37 2 11" xfId="18972" xr:uid="{00000000-0005-0000-0000-0000ED840000}"/>
    <cellStyle name="Normal 37 2 11 10" xfId="18973" xr:uid="{00000000-0005-0000-0000-0000EE840000}"/>
    <cellStyle name="Normal 37 2 11 10 2" xfId="36336" xr:uid="{00000000-0005-0000-0000-0000EF840000}"/>
    <cellStyle name="Normal 37 2 11 11" xfId="18974" xr:uid="{00000000-0005-0000-0000-0000F0840000}"/>
    <cellStyle name="Normal 37 2 11 11 2" xfId="36337" xr:uid="{00000000-0005-0000-0000-0000F1840000}"/>
    <cellStyle name="Normal 37 2 11 12" xfId="18975" xr:uid="{00000000-0005-0000-0000-0000F2840000}"/>
    <cellStyle name="Normal 37 2 11 12 2" xfId="36338" xr:uid="{00000000-0005-0000-0000-0000F3840000}"/>
    <cellStyle name="Normal 37 2 11 13" xfId="18976" xr:uid="{00000000-0005-0000-0000-0000F4840000}"/>
    <cellStyle name="Normal 37 2 11 13 2" xfId="36339" xr:uid="{00000000-0005-0000-0000-0000F5840000}"/>
    <cellStyle name="Normal 37 2 11 14" xfId="18977" xr:uid="{00000000-0005-0000-0000-0000F6840000}"/>
    <cellStyle name="Normal 37 2 11 14 2" xfId="36340" xr:uid="{00000000-0005-0000-0000-0000F7840000}"/>
    <cellStyle name="Normal 37 2 11 15" xfId="36335" xr:uid="{00000000-0005-0000-0000-0000F8840000}"/>
    <cellStyle name="Normal 37 2 11 2" xfId="18978" xr:uid="{00000000-0005-0000-0000-0000F9840000}"/>
    <cellStyle name="Normal 37 2 11 2 2" xfId="36341" xr:uid="{00000000-0005-0000-0000-0000FA840000}"/>
    <cellStyle name="Normal 37 2 11 3" xfId="18979" xr:uid="{00000000-0005-0000-0000-0000FB840000}"/>
    <cellStyle name="Normal 37 2 11 3 2" xfId="36342" xr:uid="{00000000-0005-0000-0000-0000FC840000}"/>
    <cellStyle name="Normal 37 2 11 4" xfId="18980" xr:uid="{00000000-0005-0000-0000-0000FD840000}"/>
    <cellStyle name="Normal 37 2 11 4 2" xfId="36343" xr:uid="{00000000-0005-0000-0000-0000FE840000}"/>
    <cellStyle name="Normal 37 2 11 5" xfId="18981" xr:uid="{00000000-0005-0000-0000-0000FF840000}"/>
    <cellStyle name="Normal 37 2 11 5 2" xfId="36344" xr:uid="{00000000-0005-0000-0000-000000850000}"/>
    <cellStyle name="Normal 37 2 11 6" xfId="18982" xr:uid="{00000000-0005-0000-0000-000001850000}"/>
    <cellStyle name="Normal 37 2 11 6 2" xfId="36345" xr:uid="{00000000-0005-0000-0000-000002850000}"/>
    <cellStyle name="Normal 37 2 11 7" xfId="18983" xr:uid="{00000000-0005-0000-0000-000003850000}"/>
    <cellStyle name="Normal 37 2 11 7 2" xfId="36346" xr:uid="{00000000-0005-0000-0000-000004850000}"/>
    <cellStyle name="Normal 37 2 11 8" xfId="18984" xr:uid="{00000000-0005-0000-0000-000005850000}"/>
    <cellStyle name="Normal 37 2 11 8 2" xfId="36347" xr:uid="{00000000-0005-0000-0000-000006850000}"/>
    <cellStyle name="Normal 37 2 11 9" xfId="18985" xr:uid="{00000000-0005-0000-0000-000007850000}"/>
    <cellStyle name="Normal 37 2 11 9 2" xfId="36348" xr:uid="{00000000-0005-0000-0000-000008850000}"/>
    <cellStyle name="Normal 37 2 12" xfId="18986" xr:uid="{00000000-0005-0000-0000-000009850000}"/>
    <cellStyle name="Normal 37 2 12 10" xfId="18987" xr:uid="{00000000-0005-0000-0000-00000A850000}"/>
    <cellStyle name="Normal 37 2 12 10 2" xfId="36350" xr:uid="{00000000-0005-0000-0000-00000B850000}"/>
    <cellStyle name="Normal 37 2 12 11" xfId="18988" xr:uid="{00000000-0005-0000-0000-00000C850000}"/>
    <cellStyle name="Normal 37 2 12 11 2" xfId="36351" xr:uid="{00000000-0005-0000-0000-00000D850000}"/>
    <cellStyle name="Normal 37 2 12 12" xfId="18989" xr:uid="{00000000-0005-0000-0000-00000E850000}"/>
    <cellStyle name="Normal 37 2 12 12 2" xfId="36352" xr:uid="{00000000-0005-0000-0000-00000F850000}"/>
    <cellStyle name="Normal 37 2 12 13" xfId="18990" xr:uid="{00000000-0005-0000-0000-000010850000}"/>
    <cellStyle name="Normal 37 2 12 13 2" xfId="36353" xr:uid="{00000000-0005-0000-0000-000011850000}"/>
    <cellStyle name="Normal 37 2 12 14" xfId="18991" xr:uid="{00000000-0005-0000-0000-000012850000}"/>
    <cellStyle name="Normal 37 2 12 14 2" xfId="36354" xr:uid="{00000000-0005-0000-0000-000013850000}"/>
    <cellStyle name="Normal 37 2 12 15" xfId="36349" xr:uid="{00000000-0005-0000-0000-000014850000}"/>
    <cellStyle name="Normal 37 2 12 2" xfId="18992" xr:uid="{00000000-0005-0000-0000-000015850000}"/>
    <cellStyle name="Normal 37 2 12 2 2" xfId="36355" xr:uid="{00000000-0005-0000-0000-000016850000}"/>
    <cellStyle name="Normal 37 2 12 3" xfId="18993" xr:uid="{00000000-0005-0000-0000-000017850000}"/>
    <cellStyle name="Normal 37 2 12 3 2" xfId="36356" xr:uid="{00000000-0005-0000-0000-000018850000}"/>
    <cellStyle name="Normal 37 2 12 4" xfId="18994" xr:uid="{00000000-0005-0000-0000-000019850000}"/>
    <cellStyle name="Normal 37 2 12 4 2" xfId="36357" xr:uid="{00000000-0005-0000-0000-00001A850000}"/>
    <cellStyle name="Normal 37 2 12 5" xfId="18995" xr:uid="{00000000-0005-0000-0000-00001B850000}"/>
    <cellStyle name="Normal 37 2 12 5 2" xfId="36358" xr:uid="{00000000-0005-0000-0000-00001C850000}"/>
    <cellStyle name="Normal 37 2 12 6" xfId="18996" xr:uid="{00000000-0005-0000-0000-00001D850000}"/>
    <cellStyle name="Normal 37 2 12 6 2" xfId="36359" xr:uid="{00000000-0005-0000-0000-00001E850000}"/>
    <cellStyle name="Normal 37 2 12 7" xfId="18997" xr:uid="{00000000-0005-0000-0000-00001F850000}"/>
    <cellStyle name="Normal 37 2 12 7 2" xfId="36360" xr:uid="{00000000-0005-0000-0000-000020850000}"/>
    <cellStyle name="Normal 37 2 12 8" xfId="18998" xr:uid="{00000000-0005-0000-0000-000021850000}"/>
    <cellStyle name="Normal 37 2 12 8 2" xfId="36361" xr:uid="{00000000-0005-0000-0000-000022850000}"/>
    <cellStyle name="Normal 37 2 12 9" xfId="18999" xr:uid="{00000000-0005-0000-0000-000023850000}"/>
    <cellStyle name="Normal 37 2 12 9 2" xfId="36362" xr:uid="{00000000-0005-0000-0000-000024850000}"/>
    <cellStyle name="Normal 37 2 13" xfId="19000" xr:uid="{00000000-0005-0000-0000-000025850000}"/>
    <cellStyle name="Normal 37 2 13 10" xfId="19001" xr:uid="{00000000-0005-0000-0000-000026850000}"/>
    <cellStyle name="Normal 37 2 13 10 2" xfId="36364" xr:uid="{00000000-0005-0000-0000-000027850000}"/>
    <cellStyle name="Normal 37 2 13 11" xfId="19002" xr:uid="{00000000-0005-0000-0000-000028850000}"/>
    <cellStyle name="Normal 37 2 13 11 2" xfId="36365" xr:uid="{00000000-0005-0000-0000-000029850000}"/>
    <cellStyle name="Normal 37 2 13 12" xfId="19003" xr:uid="{00000000-0005-0000-0000-00002A850000}"/>
    <cellStyle name="Normal 37 2 13 12 2" xfId="36366" xr:uid="{00000000-0005-0000-0000-00002B850000}"/>
    <cellStyle name="Normal 37 2 13 13" xfId="19004" xr:uid="{00000000-0005-0000-0000-00002C850000}"/>
    <cellStyle name="Normal 37 2 13 13 2" xfId="36367" xr:uid="{00000000-0005-0000-0000-00002D850000}"/>
    <cellStyle name="Normal 37 2 13 14" xfId="19005" xr:uid="{00000000-0005-0000-0000-00002E850000}"/>
    <cellStyle name="Normal 37 2 13 14 2" xfId="36368" xr:uid="{00000000-0005-0000-0000-00002F850000}"/>
    <cellStyle name="Normal 37 2 13 15" xfId="36363" xr:uid="{00000000-0005-0000-0000-000030850000}"/>
    <cellStyle name="Normal 37 2 13 2" xfId="19006" xr:uid="{00000000-0005-0000-0000-000031850000}"/>
    <cellStyle name="Normal 37 2 13 2 2" xfId="36369" xr:uid="{00000000-0005-0000-0000-000032850000}"/>
    <cellStyle name="Normal 37 2 13 3" xfId="19007" xr:uid="{00000000-0005-0000-0000-000033850000}"/>
    <cellStyle name="Normal 37 2 13 3 2" xfId="36370" xr:uid="{00000000-0005-0000-0000-000034850000}"/>
    <cellStyle name="Normal 37 2 13 4" xfId="19008" xr:uid="{00000000-0005-0000-0000-000035850000}"/>
    <cellStyle name="Normal 37 2 13 4 2" xfId="36371" xr:uid="{00000000-0005-0000-0000-000036850000}"/>
    <cellStyle name="Normal 37 2 13 5" xfId="19009" xr:uid="{00000000-0005-0000-0000-000037850000}"/>
    <cellStyle name="Normal 37 2 13 5 2" xfId="36372" xr:uid="{00000000-0005-0000-0000-000038850000}"/>
    <cellStyle name="Normal 37 2 13 6" xfId="19010" xr:uid="{00000000-0005-0000-0000-000039850000}"/>
    <cellStyle name="Normal 37 2 13 6 2" xfId="36373" xr:uid="{00000000-0005-0000-0000-00003A850000}"/>
    <cellStyle name="Normal 37 2 13 7" xfId="19011" xr:uid="{00000000-0005-0000-0000-00003B850000}"/>
    <cellStyle name="Normal 37 2 13 7 2" xfId="36374" xr:uid="{00000000-0005-0000-0000-00003C850000}"/>
    <cellStyle name="Normal 37 2 13 8" xfId="19012" xr:uid="{00000000-0005-0000-0000-00003D850000}"/>
    <cellStyle name="Normal 37 2 13 8 2" xfId="36375" xr:uid="{00000000-0005-0000-0000-00003E850000}"/>
    <cellStyle name="Normal 37 2 13 9" xfId="19013" xr:uid="{00000000-0005-0000-0000-00003F850000}"/>
    <cellStyle name="Normal 37 2 13 9 2" xfId="36376" xr:uid="{00000000-0005-0000-0000-000040850000}"/>
    <cellStyle name="Normal 37 2 14" xfId="19014" xr:uid="{00000000-0005-0000-0000-000041850000}"/>
    <cellStyle name="Normal 37 2 14 10" xfId="19015" xr:uid="{00000000-0005-0000-0000-000042850000}"/>
    <cellStyle name="Normal 37 2 14 10 2" xfId="36378" xr:uid="{00000000-0005-0000-0000-000043850000}"/>
    <cellStyle name="Normal 37 2 14 11" xfId="19016" xr:uid="{00000000-0005-0000-0000-000044850000}"/>
    <cellStyle name="Normal 37 2 14 11 2" xfId="36379" xr:uid="{00000000-0005-0000-0000-000045850000}"/>
    <cellStyle name="Normal 37 2 14 12" xfId="19017" xr:uid="{00000000-0005-0000-0000-000046850000}"/>
    <cellStyle name="Normal 37 2 14 12 2" xfId="36380" xr:uid="{00000000-0005-0000-0000-000047850000}"/>
    <cellStyle name="Normal 37 2 14 13" xfId="19018" xr:uid="{00000000-0005-0000-0000-000048850000}"/>
    <cellStyle name="Normal 37 2 14 13 2" xfId="36381" xr:uid="{00000000-0005-0000-0000-000049850000}"/>
    <cellStyle name="Normal 37 2 14 14" xfId="19019" xr:uid="{00000000-0005-0000-0000-00004A850000}"/>
    <cellStyle name="Normal 37 2 14 14 2" xfId="36382" xr:uid="{00000000-0005-0000-0000-00004B850000}"/>
    <cellStyle name="Normal 37 2 14 15" xfId="36377" xr:uid="{00000000-0005-0000-0000-00004C850000}"/>
    <cellStyle name="Normal 37 2 14 2" xfId="19020" xr:uid="{00000000-0005-0000-0000-00004D850000}"/>
    <cellStyle name="Normal 37 2 14 2 2" xfId="36383" xr:uid="{00000000-0005-0000-0000-00004E850000}"/>
    <cellStyle name="Normal 37 2 14 3" xfId="19021" xr:uid="{00000000-0005-0000-0000-00004F850000}"/>
    <cellStyle name="Normal 37 2 14 3 2" xfId="36384" xr:uid="{00000000-0005-0000-0000-000050850000}"/>
    <cellStyle name="Normal 37 2 14 4" xfId="19022" xr:uid="{00000000-0005-0000-0000-000051850000}"/>
    <cellStyle name="Normal 37 2 14 4 2" xfId="36385" xr:uid="{00000000-0005-0000-0000-000052850000}"/>
    <cellStyle name="Normal 37 2 14 5" xfId="19023" xr:uid="{00000000-0005-0000-0000-000053850000}"/>
    <cellStyle name="Normal 37 2 14 5 2" xfId="36386" xr:uid="{00000000-0005-0000-0000-000054850000}"/>
    <cellStyle name="Normal 37 2 14 6" xfId="19024" xr:uid="{00000000-0005-0000-0000-000055850000}"/>
    <cellStyle name="Normal 37 2 14 6 2" xfId="36387" xr:uid="{00000000-0005-0000-0000-000056850000}"/>
    <cellStyle name="Normal 37 2 14 7" xfId="19025" xr:uid="{00000000-0005-0000-0000-000057850000}"/>
    <cellStyle name="Normal 37 2 14 7 2" xfId="36388" xr:uid="{00000000-0005-0000-0000-000058850000}"/>
    <cellStyle name="Normal 37 2 14 8" xfId="19026" xr:uid="{00000000-0005-0000-0000-000059850000}"/>
    <cellStyle name="Normal 37 2 14 8 2" xfId="36389" xr:uid="{00000000-0005-0000-0000-00005A850000}"/>
    <cellStyle name="Normal 37 2 14 9" xfId="19027" xr:uid="{00000000-0005-0000-0000-00005B850000}"/>
    <cellStyle name="Normal 37 2 14 9 2" xfId="36390" xr:uid="{00000000-0005-0000-0000-00005C850000}"/>
    <cellStyle name="Normal 37 2 15" xfId="19028" xr:uid="{00000000-0005-0000-0000-00005D850000}"/>
    <cellStyle name="Normal 37 2 15 10" xfId="19029" xr:uid="{00000000-0005-0000-0000-00005E850000}"/>
    <cellStyle name="Normal 37 2 15 10 2" xfId="36392" xr:uid="{00000000-0005-0000-0000-00005F850000}"/>
    <cellStyle name="Normal 37 2 15 11" xfId="19030" xr:uid="{00000000-0005-0000-0000-000060850000}"/>
    <cellStyle name="Normal 37 2 15 11 2" xfId="36393" xr:uid="{00000000-0005-0000-0000-000061850000}"/>
    <cellStyle name="Normal 37 2 15 12" xfId="19031" xr:uid="{00000000-0005-0000-0000-000062850000}"/>
    <cellStyle name="Normal 37 2 15 12 2" xfId="36394" xr:uid="{00000000-0005-0000-0000-000063850000}"/>
    <cellStyle name="Normal 37 2 15 13" xfId="19032" xr:uid="{00000000-0005-0000-0000-000064850000}"/>
    <cellStyle name="Normal 37 2 15 13 2" xfId="36395" xr:uid="{00000000-0005-0000-0000-000065850000}"/>
    <cellStyle name="Normal 37 2 15 14" xfId="19033" xr:uid="{00000000-0005-0000-0000-000066850000}"/>
    <cellStyle name="Normal 37 2 15 14 2" xfId="36396" xr:uid="{00000000-0005-0000-0000-000067850000}"/>
    <cellStyle name="Normal 37 2 15 15" xfId="36391" xr:uid="{00000000-0005-0000-0000-000068850000}"/>
    <cellStyle name="Normal 37 2 15 2" xfId="19034" xr:uid="{00000000-0005-0000-0000-000069850000}"/>
    <cellStyle name="Normal 37 2 15 2 2" xfId="36397" xr:uid="{00000000-0005-0000-0000-00006A850000}"/>
    <cellStyle name="Normal 37 2 15 3" xfId="19035" xr:uid="{00000000-0005-0000-0000-00006B850000}"/>
    <cellStyle name="Normal 37 2 15 3 2" xfId="36398" xr:uid="{00000000-0005-0000-0000-00006C850000}"/>
    <cellStyle name="Normal 37 2 15 4" xfId="19036" xr:uid="{00000000-0005-0000-0000-00006D850000}"/>
    <cellStyle name="Normal 37 2 15 4 2" xfId="36399" xr:uid="{00000000-0005-0000-0000-00006E850000}"/>
    <cellStyle name="Normal 37 2 15 5" xfId="19037" xr:uid="{00000000-0005-0000-0000-00006F850000}"/>
    <cellStyle name="Normal 37 2 15 5 2" xfId="36400" xr:uid="{00000000-0005-0000-0000-000070850000}"/>
    <cellStyle name="Normal 37 2 15 6" xfId="19038" xr:uid="{00000000-0005-0000-0000-000071850000}"/>
    <cellStyle name="Normal 37 2 15 6 2" xfId="36401" xr:uid="{00000000-0005-0000-0000-000072850000}"/>
    <cellStyle name="Normal 37 2 15 7" xfId="19039" xr:uid="{00000000-0005-0000-0000-000073850000}"/>
    <cellStyle name="Normal 37 2 15 7 2" xfId="36402" xr:uid="{00000000-0005-0000-0000-000074850000}"/>
    <cellStyle name="Normal 37 2 15 8" xfId="19040" xr:uid="{00000000-0005-0000-0000-000075850000}"/>
    <cellStyle name="Normal 37 2 15 8 2" xfId="36403" xr:uid="{00000000-0005-0000-0000-000076850000}"/>
    <cellStyle name="Normal 37 2 15 9" xfId="19041" xr:uid="{00000000-0005-0000-0000-000077850000}"/>
    <cellStyle name="Normal 37 2 15 9 2" xfId="36404" xr:uid="{00000000-0005-0000-0000-000078850000}"/>
    <cellStyle name="Normal 37 2 16" xfId="19042" xr:uid="{00000000-0005-0000-0000-000079850000}"/>
    <cellStyle name="Normal 37 2 16 10" xfId="19043" xr:uid="{00000000-0005-0000-0000-00007A850000}"/>
    <cellStyle name="Normal 37 2 16 10 2" xfId="36406" xr:uid="{00000000-0005-0000-0000-00007B850000}"/>
    <cellStyle name="Normal 37 2 16 11" xfId="19044" xr:uid="{00000000-0005-0000-0000-00007C850000}"/>
    <cellStyle name="Normal 37 2 16 11 2" xfId="36407" xr:uid="{00000000-0005-0000-0000-00007D850000}"/>
    <cellStyle name="Normal 37 2 16 12" xfId="19045" xr:uid="{00000000-0005-0000-0000-00007E850000}"/>
    <cellStyle name="Normal 37 2 16 12 2" xfId="36408" xr:uid="{00000000-0005-0000-0000-00007F850000}"/>
    <cellStyle name="Normal 37 2 16 13" xfId="19046" xr:uid="{00000000-0005-0000-0000-000080850000}"/>
    <cellStyle name="Normal 37 2 16 13 2" xfId="36409" xr:uid="{00000000-0005-0000-0000-000081850000}"/>
    <cellStyle name="Normal 37 2 16 14" xfId="19047" xr:uid="{00000000-0005-0000-0000-000082850000}"/>
    <cellStyle name="Normal 37 2 16 14 2" xfId="36410" xr:uid="{00000000-0005-0000-0000-000083850000}"/>
    <cellStyle name="Normal 37 2 16 15" xfId="36405" xr:uid="{00000000-0005-0000-0000-000084850000}"/>
    <cellStyle name="Normal 37 2 16 2" xfId="19048" xr:uid="{00000000-0005-0000-0000-000085850000}"/>
    <cellStyle name="Normal 37 2 16 2 2" xfId="36411" xr:uid="{00000000-0005-0000-0000-000086850000}"/>
    <cellStyle name="Normal 37 2 16 3" xfId="19049" xr:uid="{00000000-0005-0000-0000-000087850000}"/>
    <cellStyle name="Normal 37 2 16 3 2" xfId="36412" xr:uid="{00000000-0005-0000-0000-000088850000}"/>
    <cellStyle name="Normal 37 2 16 4" xfId="19050" xr:uid="{00000000-0005-0000-0000-000089850000}"/>
    <cellStyle name="Normal 37 2 16 4 2" xfId="36413" xr:uid="{00000000-0005-0000-0000-00008A850000}"/>
    <cellStyle name="Normal 37 2 16 5" xfId="19051" xr:uid="{00000000-0005-0000-0000-00008B850000}"/>
    <cellStyle name="Normal 37 2 16 5 2" xfId="36414" xr:uid="{00000000-0005-0000-0000-00008C850000}"/>
    <cellStyle name="Normal 37 2 16 6" xfId="19052" xr:uid="{00000000-0005-0000-0000-00008D850000}"/>
    <cellStyle name="Normal 37 2 16 6 2" xfId="36415" xr:uid="{00000000-0005-0000-0000-00008E850000}"/>
    <cellStyle name="Normal 37 2 16 7" xfId="19053" xr:uid="{00000000-0005-0000-0000-00008F850000}"/>
    <cellStyle name="Normal 37 2 16 7 2" xfId="36416" xr:uid="{00000000-0005-0000-0000-000090850000}"/>
    <cellStyle name="Normal 37 2 16 8" xfId="19054" xr:uid="{00000000-0005-0000-0000-000091850000}"/>
    <cellStyle name="Normal 37 2 16 8 2" xfId="36417" xr:uid="{00000000-0005-0000-0000-000092850000}"/>
    <cellStyle name="Normal 37 2 16 9" xfId="19055" xr:uid="{00000000-0005-0000-0000-000093850000}"/>
    <cellStyle name="Normal 37 2 16 9 2" xfId="36418" xr:uid="{00000000-0005-0000-0000-000094850000}"/>
    <cellStyle name="Normal 37 2 17" xfId="19056" xr:uid="{00000000-0005-0000-0000-000095850000}"/>
    <cellStyle name="Normal 37 2 17 10" xfId="19057" xr:uid="{00000000-0005-0000-0000-000096850000}"/>
    <cellStyle name="Normal 37 2 17 10 2" xfId="36420" xr:uid="{00000000-0005-0000-0000-000097850000}"/>
    <cellStyle name="Normal 37 2 17 11" xfId="19058" xr:uid="{00000000-0005-0000-0000-000098850000}"/>
    <cellStyle name="Normal 37 2 17 11 2" xfId="36421" xr:uid="{00000000-0005-0000-0000-000099850000}"/>
    <cellStyle name="Normal 37 2 17 12" xfId="19059" xr:uid="{00000000-0005-0000-0000-00009A850000}"/>
    <cellStyle name="Normal 37 2 17 12 2" xfId="36422" xr:uid="{00000000-0005-0000-0000-00009B850000}"/>
    <cellStyle name="Normal 37 2 17 13" xfId="19060" xr:uid="{00000000-0005-0000-0000-00009C850000}"/>
    <cellStyle name="Normal 37 2 17 13 2" xfId="36423" xr:uid="{00000000-0005-0000-0000-00009D850000}"/>
    <cellStyle name="Normal 37 2 17 14" xfId="19061" xr:uid="{00000000-0005-0000-0000-00009E850000}"/>
    <cellStyle name="Normal 37 2 17 14 2" xfId="36424" xr:uid="{00000000-0005-0000-0000-00009F850000}"/>
    <cellStyle name="Normal 37 2 17 15" xfId="36419" xr:uid="{00000000-0005-0000-0000-0000A0850000}"/>
    <cellStyle name="Normal 37 2 17 2" xfId="19062" xr:uid="{00000000-0005-0000-0000-0000A1850000}"/>
    <cellStyle name="Normal 37 2 17 2 2" xfId="36425" xr:uid="{00000000-0005-0000-0000-0000A2850000}"/>
    <cellStyle name="Normal 37 2 17 3" xfId="19063" xr:uid="{00000000-0005-0000-0000-0000A3850000}"/>
    <cellStyle name="Normal 37 2 17 3 2" xfId="36426" xr:uid="{00000000-0005-0000-0000-0000A4850000}"/>
    <cellStyle name="Normal 37 2 17 4" xfId="19064" xr:uid="{00000000-0005-0000-0000-0000A5850000}"/>
    <cellStyle name="Normal 37 2 17 4 2" xfId="36427" xr:uid="{00000000-0005-0000-0000-0000A6850000}"/>
    <cellStyle name="Normal 37 2 17 5" xfId="19065" xr:uid="{00000000-0005-0000-0000-0000A7850000}"/>
    <cellStyle name="Normal 37 2 17 5 2" xfId="36428" xr:uid="{00000000-0005-0000-0000-0000A8850000}"/>
    <cellStyle name="Normal 37 2 17 6" xfId="19066" xr:uid="{00000000-0005-0000-0000-0000A9850000}"/>
    <cellStyle name="Normal 37 2 17 6 2" xfId="36429" xr:uid="{00000000-0005-0000-0000-0000AA850000}"/>
    <cellStyle name="Normal 37 2 17 7" xfId="19067" xr:uid="{00000000-0005-0000-0000-0000AB850000}"/>
    <cellStyle name="Normal 37 2 17 7 2" xfId="36430" xr:uid="{00000000-0005-0000-0000-0000AC850000}"/>
    <cellStyle name="Normal 37 2 17 8" xfId="19068" xr:uid="{00000000-0005-0000-0000-0000AD850000}"/>
    <cellStyle name="Normal 37 2 17 8 2" xfId="36431" xr:uid="{00000000-0005-0000-0000-0000AE850000}"/>
    <cellStyle name="Normal 37 2 17 9" xfId="19069" xr:uid="{00000000-0005-0000-0000-0000AF850000}"/>
    <cellStyle name="Normal 37 2 17 9 2" xfId="36432" xr:uid="{00000000-0005-0000-0000-0000B0850000}"/>
    <cellStyle name="Normal 37 2 18" xfId="19070" xr:uid="{00000000-0005-0000-0000-0000B1850000}"/>
    <cellStyle name="Normal 37 2 18 2" xfId="36433" xr:uid="{00000000-0005-0000-0000-0000B2850000}"/>
    <cellStyle name="Normal 37 2 19" xfId="19071" xr:uid="{00000000-0005-0000-0000-0000B3850000}"/>
    <cellStyle name="Normal 37 2 19 2" xfId="36434" xr:uid="{00000000-0005-0000-0000-0000B4850000}"/>
    <cellStyle name="Normal 37 2 2" xfId="19072" xr:uid="{00000000-0005-0000-0000-0000B5850000}"/>
    <cellStyle name="Normal 37 2 20" xfId="19073" xr:uid="{00000000-0005-0000-0000-0000B6850000}"/>
    <cellStyle name="Normal 37 2 20 2" xfId="36435" xr:uid="{00000000-0005-0000-0000-0000B7850000}"/>
    <cellStyle name="Normal 37 2 21" xfId="19074" xr:uid="{00000000-0005-0000-0000-0000B8850000}"/>
    <cellStyle name="Normal 37 2 21 2" xfId="36436" xr:uid="{00000000-0005-0000-0000-0000B9850000}"/>
    <cellStyle name="Normal 37 2 22" xfId="19075" xr:uid="{00000000-0005-0000-0000-0000BA850000}"/>
    <cellStyle name="Normal 37 2 22 2" xfId="36437" xr:uid="{00000000-0005-0000-0000-0000BB850000}"/>
    <cellStyle name="Normal 37 2 23" xfId="19076" xr:uid="{00000000-0005-0000-0000-0000BC850000}"/>
    <cellStyle name="Normal 37 2 23 2" xfId="36438" xr:uid="{00000000-0005-0000-0000-0000BD850000}"/>
    <cellStyle name="Normal 37 2 24" xfId="19077" xr:uid="{00000000-0005-0000-0000-0000BE850000}"/>
    <cellStyle name="Normal 37 2 24 2" xfId="36439" xr:uid="{00000000-0005-0000-0000-0000BF850000}"/>
    <cellStyle name="Normal 37 2 25" xfId="19078" xr:uid="{00000000-0005-0000-0000-0000C0850000}"/>
    <cellStyle name="Normal 37 2 25 2" xfId="36440" xr:uid="{00000000-0005-0000-0000-0000C1850000}"/>
    <cellStyle name="Normal 37 2 26" xfId="19079" xr:uid="{00000000-0005-0000-0000-0000C2850000}"/>
    <cellStyle name="Normal 37 2 26 2" xfId="36441" xr:uid="{00000000-0005-0000-0000-0000C3850000}"/>
    <cellStyle name="Normal 37 2 27" xfId="19080" xr:uid="{00000000-0005-0000-0000-0000C4850000}"/>
    <cellStyle name="Normal 37 2 27 2" xfId="36442" xr:uid="{00000000-0005-0000-0000-0000C5850000}"/>
    <cellStyle name="Normal 37 2 28" xfId="19081" xr:uid="{00000000-0005-0000-0000-0000C6850000}"/>
    <cellStyle name="Normal 37 2 28 2" xfId="36443" xr:uid="{00000000-0005-0000-0000-0000C7850000}"/>
    <cellStyle name="Normal 37 2 29" xfId="19082" xr:uid="{00000000-0005-0000-0000-0000C8850000}"/>
    <cellStyle name="Normal 37 2 29 2" xfId="36444" xr:uid="{00000000-0005-0000-0000-0000C9850000}"/>
    <cellStyle name="Normal 37 2 3" xfId="19083" xr:uid="{00000000-0005-0000-0000-0000CA850000}"/>
    <cellStyle name="Normal 37 2 30" xfId="19084" xr:uid="{00000000-0005-0000-0000-0000CB850000}"/>
    <cellStyle name="Normal 37 2 30 2" xfId="36445" xr:uid="{00000000-0005-0000-0000-0000CC850000}"/>
    <cellStyle name="Normal 37 2 31" xfId="18957" xr:uid="{00000000-0005-0000-0000-0000CD850000}"/>
    <cellStyle name="Normal 37 2 32" xfId="36320" xr:uid="{00000000-0005-0000-0000-0000CE850000}"/>
    <cellStyle name="Normal 37 2 4" xfId="19085" xr:uid="{00000000-0005-0000-0000-0000CF850000}"/>
    <cellStyle name="Normal 37 2 4 10" xfId="19086" xr:uid="{00000000-0005-0000-0000-0000D0850000}"/>
    <cellStyle name="Normal 37 2 4 10 2" xfId="36447" xr:uid="{00000000-0005-0000-0000-0000D1850000}"/>
    <cellStyle name="Normal 37 2 4 11" xfId="19087" xr:uid="{00000000-0005-0000-0000-0000D2850000}"/>
    <cellStyle name="Normal 37 2 4 11 2" xfId="36448" xr:uid="{00000000-0005-0000-0000-0000D3850000}"/>
    <cellStyle name="Normal 37 2 4 12" xfId="19088" xr:uid="{00000000-0005-0000-0000-0000D4850000}"/>
    <cellStyle name="Normal 37 2 4 12 2" xfId="36449" xr:uid="{00000000-0005-0000-0000-0000D5850000}"/>
    <cellStyle name="Normal 37 2 4 13" xfId="19089" xr:uid="{00000000-0005-0000-0000-0000D6850000}"/>
    <cellStyle name="Normal 37 2 4 13 2" xfId="36450" xr:uid="{00000000-0005-0000-0000-0000D7850000}"/>
    <cellStyle name="Normal 37 2 4 14" xfId="19090" xr:uid="{00000000-0005-0000-0000-0000D8850000}"/>
    <cellStyle name="Normal 37 2 4 14 2" xfId="36451" xr:uid="{00000000-0005-0000-0000-0000D9850000}"/>
    <cellStyle name="Normal 37 2 4 15" xfId="19091" xr:uid="{00000000-0005-0000-0000-0000DA850000}"/>
    <cellStyle name="Normal 37 2 4 15 2" xfId="36452" xr:uid="{00000000-0005-0000-0000-0000DB850000}"/>
    <cellStyle name="Normal 37 2 4 16" xfId="36446" xr:uid="{00000000-0005-0000-0000-0000DC850000}"/>
    <cellStyle name="Normal 37 2 4 2" xfId="19092" xr:uid="{00000000-0005-0000-0000-0000DD850000}"/>
    <cellStyle name="Normal 37 2 4 2 10" xfId="19093" xr:uid="{00000000-0005-0000-0000-0000DE850000}"/>
    <cellStyle name="Normal 37 2 4 2 10 2" xfId="36454" xr:uid="{00000000-0005-0000-0000-0000DF850000}"/>
    <cellStyle name="Normal 37 2 4 2 11" xfId="19094" xr:uid="{00000000-0005-0000-0000-0000E0850000}"/>
    <cellStyle name="Normal 37 2 4 2 11 2" xfId="36455" xr:uid="{00000000-0005-0000-0000-0000E1850000}"/>
    <cellStyle name="Normal 37 2 4 2 12" xfId="19095" xr:uid="{00000000-0005-0000-0000-0000E2850000}"/>
    <cellStyle name="Normal 37 2 4 2 12 2" xfId="36456" xr:uid="{00000000-0005-0000-0000-0000E3850000}"/>
    <cellStyle name="Normal 37 2 4 2 13" xfId="19096" xr:uid="{00000000-0005-0000-0000-0000E4850000}"/>
    <cellStyle name="Normal 37 2 4 2 13 2" xfId="36457" xr:uid="{00000000-0005-0000-0000-0000E5850000}"/>
    <cellStyle name="Normal 37 2 4 2 14" xfId="19097" xr:uid="{00000000-0005-0000-0000-0000E6850000}"/>
    <cellStyle name="Normal 37 2 4 2 14 2" xfId="36458" xr:uid="{00000000-0005-0000-0000-0000E7850000}"/>
    <cellStyle name="Normal 37 2 4 2 15" xfId="36453" xr:uid="{00000000-0005-0000-0000-0000E8850000}"/>
    <cellStyle name="Normal 37 2 4 2 2" xfId="19098" xr:uid="{00000000-0005-0000-0000-0000E9850000}"/>
    <cellStyle name="Normal 37 2 4 2 2 2" xfId="36459" xr:uid="{00000000-0005-0000-0000-0000EA850000}"/>
    <cellStyle name="Normal 37 2 4 2 3" xfId="19099" xr:uid="{00000000-0005-0000-0000-0000EB850000}"/>
    <cellStyle name="Normal 37 2 4 2 3 2" xfId="36460" xr:uid="{00000000-0005-0000-0000-0000EC850000}"/>
    <cellStyle name="Normal 37 2 4 2 4" xfId="19100" xr:uid="{00000000-0005-0000-0000-0000ED850000}"/>
    <cellStyle name="Normal 37 2 4 2 4 2" xfId="36461" xr:uid="{00000000-0005-0000-0000-0000EE850000}"/>
    <cellStyle name="Normal 37 2 4 2 5" xfId="19101" xr:uid="{00000000-0005-0000-0000-0000EF850000}"/>
    <cellStyle name="Normal 37 2 4 2 5 2" xfId="36462" xr:uid="{00000000-0005-0000-0000-0000F0850000}"/>
    <cellStyle name="Normal 37 2 4 2 6" xfId="19102" xr:uid="{00000000-0005-0000-0000-0000F1850000}"/>
    <cellStyle name="Normal 37 2 4 2 6 2" xfId="36463" xr:uid="{00000000-0005-0000-0000-0000F2850000}"/>
    <cellStyle name="Normal 37 2 4 2 7" xfId="19103" xr:uid="{00000000-0005-0000-0000-0000F3850000}"/>
    <cellStyle name="Normal 37 2 4 2 7 2" xfId="36464" xr:uid="{00000000-0005-0000-0000-0000F4850000}"/>
    <cellStyle name="Normal 37 2 4 2 8" xfId="19104" xr:uid="{00000000-0005-0000-0000-0000F5850000}"/>
    <cellStyle name="Normal 37 2 4 2 8 2" xfId="36465" xr:uid="{00000000-0005-0000-0000-0000F6850000}"/>
    <cellStyle name="Normal 37 2 4 2 9" xfId="19105" xr:uid="{00000000-0005-0000-0000-0000F7850000}"/>
    <cellStyle name="Normal 37 2 4 2 9 2" xfId="36466" xr:uid="{00000000-0005-0000-0000-0000F8850000}"/>
    <cellStyle name="Normal 37 2 4 3" xfId="19106" xr:uid="{00000000-0005-0000-0000-0000F9850000}"/>
    <cellStyle name="Normal 37 2 4 3 2" xfId="36467" xr:uid="{00000000-0005-0000-0000-0000FA850000}"/>
    <cellStyle name="Normal 37 2 4 4" xfId="19107" xr:uid="{00000000-0005-0000-0000-0000FB850000}"/>
    <cellStyle name="Normal 37 2 4 4 2" xfId="36468" xr:uid="{00000000-0005-0000-0000-0000FC850000}"/>
    <cellStyle name="Normal 37 2 4 5" xfId="19108" xr:uid="{00000000-0005-0000-0000-0000FD850000}"/>
    <cellStyle name="Normal 37 2 4 5 2" xfId="36469" xr:uid="{00000000-0005-0000-0000-0000FE850000}"/>
    <cellStyle name="Normal 37 2 4 6" xfId="19109" xr:uid="{00000000-0005-0000-0000-0000FF850000}"/>
    <cellStyle name="Normal 37 2 4 6 2" xfId="36470" xr:uid="{00000000-0005-0000-0000-000000860000}"/>
    <cellStyle name="Normal 37 2 4 7" xfId="19110" xr:uid="{00000000-0005-0000-0000-000001860000}"/>
    <cellStyle name="Normal 37 2 4 7 2" xfId="36471" xr:uid="{00000000-0005-0000-0000-000002860000}"/>
    <cellStyle name="Normal 37 2 4 8" xfId="19111" xr:uid="{00000000-0005-0000-0000-000003860000}"/>
    <cellStyle name="Normal 37 2 4 8 2" xfId="36472" xr:uid="{00000000-0005-0000-0000-000004860000}"/>
    <cellStyle name="Normal 37 2 4 9" xfId="19112" xr:uid="{00000000-0005-0000-0000-000005860000}"/>
    <cellStyle name="Normal 37 2 4 9 2" xfId="36473" xr:uid="{00000000-0005-0000-0000-000006860000}"/>
    <cellStyle name="Normal 37 2 5" xfId="19113" xr:uid="{00000000-0005-0000-0000-000007860000}"/>
    <cellStyle name="Normal 37 2 5 10" xfId="19114" xr:uid="{00000000-0005-0000-0000-000008860000}"/>
    <cellStyle name="Normal 37 2 5 10 2" xfId="36475" xr:uid="{00000000-0005-0000-0000-000009860000}"/>
    <cellStyle name="Normal 37 2 5 11" xfId="19115" xr:uid="{00000000-0005-0000-0000-00000A860000}"/>
    <cellStyle name="Normal 37 2 5 11 2" xfId="36476" xr:uid="{00000000-0005-0000-0000-00000B860000}"/>
    <cellStyle name="Normal 37 2 5 12" xfId="19116" xr:uid="{00000000-0005-0000-0000-00000C860000}"/>
    <cellStyle name="Normal 37 2 5 12 2" xfId="36477" xr:uid="{00000000-0005-0000-0000-00000D860000}"/>
    <cellStyle name="Normal 37 2 5 13" xfId="19117" xr:uid="{00000000-0005-0000-0000-00000E860000}"/>
    <cellStyle name="Normal 37 2 5 13 2" xfId="36478" xr:uid="{00000000-0005-0000-0000-00000F860000}"/>
    <cellStyle name="Normal 37 2 5 14" xfId="19118" xr:uid="{00000000-0005-0000-0000-000010860000}"/>
    <cellStyle name="Normal 37 2 5 14 2" xfId="36479" xr:uid="{00000000-0005-0000-0000-000011860000}"/>
    <cellStyle name="Normal 37 2 5 15" xfId="19119" xr:uid="{00000000-0005-0000-0000-000012860000}"/>
    <cellStyle name="Normal 37 2 5 15 2" xfId="36480" xr:uid="{00000000-0005-0000-0000-000013860000}"/>
    <cellStyle name="Normal 37 2 5 16" xfId="36474" xr:uid="{00000000-0005-0000-0000-000014860000}"/>
    <cellStyle name="Normal 37 2 5 2" xfId="19120" xr:uid="{00000000-0005-0000-0000-000015860000}"/>
    <cellStyle name="Normal 37 2 5 2 10" xfId="19121" xr:uid="{00000000-0005-0000-0000-000016860000}"/>
    <cellStyle name="Normal 37 2 5 2 10 2" xfId="36482" xr:uid="{00000000-0005-0000-0000-000017860000}"/>
    <cellStyle name="Normal 37 2 5 2 11" xfId="19122" xr:uid="{00000000-0005-0000-0000-000018860000}"/>
    <cellStyle name="Normal 37 2 5 2 11 2" xfId="36483" xr:uid="{00000000-0005-0000-0000-000019860000}"/>
    <cellStyle name="Normal 37 2 5 2 12" xfId="19123" xr:uid="{00000000-0005-0000-0000-00001A860000}"/>
    <cellStyle name="Normal 37 2 5 2 12 2" xfId="36484" xr:uid="{00000000-0005-0000-0000-00001B860000}"/>
    <cellStyle name="Normal 37 2 5 2 13" xfId="19124" xr:uid="{00000000-0005-0000-0000-00001C860000}"/>
    <cellStyle name="Normal 37 2 5 2 13 2" xfId="36485" xr:uid="{00000000-0005-0000-0000-00001D860000}"/>
    <cellStyle name="Normal 37 2 5 2 14" xfId="19125" xr:uid="{00000000-0005-0000-0000-00001E860000}"/>
    <cellStyle name="Normal 37 2 5 2 14 2" xfId="36486" xr:uid="{00000000-0005-0000-0000-00001F860000}"/>
    <cellStyle name="Normal 37 2 5 2 15" xfId="36481" xr:uid="{00000000-0005-0000-0000-000020860000}"/>
    <cellStyle name="Normal 37 2 5 2 2" xfId="19126" xr:uid="{00000000-0005-0000-0000-000021860000}"/>
    <cellStyle name="Normal 37 2 5 2 2 2" xfId="36487" xr:uid="{00000000-0005-0000-0000-000022860000}"/>
    <cellStyle name="Normal 37 2 5 2 3" xfId="19127" xr:uid="{00000000-0005-0000-0000-000023860000}"/>
    <cellStyle name="Normal 37 2 5 2 3 2" xfId="36488" xr:uid="{00000000-0005-0000-0000-000024860000}"/>
    <cellStyle name="Normal 37 2 5 2 4" xfId="19128" xr:uid="{00000000-0005-0000-0000-000025860000}"/>
    <cellStyle name="Normal 37 2 5 2 4 2" xfId="36489" xr:uid="{00000000-0005-0000-0000-000026860000}"/>
    <cellStyle name="Normal 37 2 5 2 5" xfId="19129" xr:uid="{00000000-0005-0000-0000-000027860000}"/>
    <cellStyle name="Normal 37 2 5 2 5 2" xfId="36490" xr:uid="{00000000-0005-0000-0000-000028860000}"/>
    <cellStyle name="Normal 37 2 5 2 6" xfId="19130" xr:uid="{00000000-0005-0000-0000-000029860000}"/>
    <cellStyle name="Normal 37 2 5 2 6 2" xfId="36491" xr:uid="{00000000-0005-0000-0000-00002A860000}"/>
    <cellStyle name="Normal 37 2 5 2 7" xfId="19131" xr:uid="{00000000-0005-0000-0000-00002B860000}"/>
    <cellStyle name="Normal 37 2 5 2 7 2" xfId="36492" xr:uid="{00000000-0005-0000-0000-00002C860000}"/>
    <cellStyle name="Normal 37 2 5 2 8" xfId="19132" xr:uid="{00000000-0005-0000-0000-00002D860000}"/>
    <cellStyle name="Normal 37 2 5 2 8 2" xfId="36493" xr:uid="{00000000-0005-0000-0000-00002E860000}"/>
    <cellStyle name="Normal 37 2 5 2 9" xfId="19133" xr:uid="{00000000-0005-0000-0000-00002F860000}"/>
    <cellStyle name="Normal 37 2 5 2 9 2" xfId="36494" xr:uid="{00000000-0005-0000-0000-000030860000}"/>
    <cellStyle name="Normal 37 2 5 3" xfId="19134" xr:uid="{00000000-0005-0000-0000-000031860000}"/>
    <cellStyle name="Normal 37 2 5 3 2" xfId="36495" xr:uid="{00000000-0005-0000-0000-000032860000}"/>
    <cellStyle name="Normal 37 2 5 4" xfId="19135" xr:uid="{00000000-0005-0000-0000-000033860000}"/>
    <cellStyle name="Normal 37 2 5 4 2" xfId="36496" xr:uid="{00000000-0005-0000-0000-000034860000}"/>
    <cellStyle name="Normal 37 2 5 5" xfId="19136" xr:uid="{00000000-0005-0000-0000-000035860000}"/>
    <cellStyle name="Normal 37 2 5 5 2" xfId="36497" xr:uid="{00000000-0005-0000-0000-000036860000}"/>
    <cellStyle name="Normal 37 2 5 6" xfId="19137" xr:uid="{00000000-0005-0000-0000-000037860000}"/>
    <cellStyle name="Normal 37 2 5 6 2" xfId="36498" xr:uid="{00000000-0005-0000-0000-000038860000}"/>
    <cellStyle name="Normal 37 2 5 7" xfId="19138" xr:uid="{00000000-0005-0000-0000-000039860000}"/>
    <cellStyle name="Normal 37 2 5 7 2" xfId="36499" xr:uid="{00000000-0005-0000-0000-00003A860000}"/>
    <cellStyle name="Normal 37 2 5 8" xfId="19139" xr:uid="{00000000-0005-0000-0000-00003B860000}"/>
    <cellStyle name="Normal 37 2 5 8 2" xfId="36500" xr:uid="{00000000-0005-0000-0000-00003C860000}"/>
    <cellStyle name="Normal 37 2 5 9" xfId="19140" xr:uid="{00000000-0005-0000-0000-00003D860000}"/>
    <cellStyle name="Normal 37 2 5 9 2" xfId="36501" xr:uid="{00000000-0005-0000-0000-00003E860000}"/>
    <cellStyle name="Normal 37 2 6" xfId="19141" xr:uid="{00000000-0005-0000-0000-00003F860000}"/>
    <cellStyle name="Normal 37 2 6 10" xfId="19142" xr:uid="{00000000-0005-0000-0000-000040860000}"/>
    <cellStyle name="Normal 37 2 6 10 2" xfId="36503" xr:uid="{00000000-0005-0000-0000-000041860000}"/>
    <cellStyle name="Normal 37 2 6 11" xfId="19143" xr:uid="{00000000-0005-0000-0000-000042860000}"/>
    <cellStyle name="Normal 37 2 6 11 2" xfId="36504" xr:uid="{00000000-0005-0000-0000-000043860000}"/>
    <cellStyle name="Normal 37 2 6 12" xfId="19144" xr:uid="{00000000-0005-0000-0000-000044860000}"/>
    <cellStyle name="Normal 37 2 6 12 2" xfId="36505" xr:uid="{00000000-0005-0000-0000-000045860000}"/>
    <cellStyle name="Normal 37 2 6 13" xfId="19145" xr:uid="{00000000-0005-0000-0000-000046860000}"/>
    <cellStyle name="Normal 37 2 6 13 2" xfId="36506" xr:uid="{00000000-0005-0000-0000-000047860000}"/>
    <cellStyle name="Normal 37 2 6 14" xfId="19146" xr:uid="{00000000-0005-0000-0000-000048860000}"/>
    <cellStyle name="Normal 37 2 6 14 2" xfId="36507" xr:uid="{00000000-0005-0000-0000-000049860000}"/>
    <cellStyle name="Normal 37 2 6 15" xfId="19147" xr:uid="{00000000-0005-0000-0000-00004A860000}"/>
    <cellStyle name="Normal 37 2 6 15 2" xfId="36508" xr:uid="{00000000-0005-0000-0000-00004B860000}"/>
    <cellStyle name="Normal 37 2 6 16" xfId="36502" xr:uid="{00000000-0005-0000-0000-00004C860000}"/>
    <cellStyle name="Normal 37 2 6 2" xfId="19148" xr:uid="{00000000-0005-0000-0000-00004D860000}"/>
    <cellStyle name="Normal 37 2 6 2 10" xfId="19149" xr:uid="{00000000-0005-0000-0000-00004E860000}"/>
    <cellStyle name="Normal 37 2 6 2 10 2" xfId="36510" xr:uid="{00000000-0005-0000-0000-00004F860000}"/>
    <cellStyle name="Normal 37 2 6 2 11" xfId="19150" xr:uid="{00000000-0005-0000-0000-000050860000}"/>
    <cellStyle name="Normal 37 2 6 2 11 2" xfId="36511" xr:uid="{00000000-0005-0000-0000-000051860000}"/>
    <cellStyle name="Normal 37 2 6 2 12" xfId="19151" xr:uid="{00000000-0005-0000-0000-000052860000}"/>
    <cellStyle name="Normal 37 2 6 2 12 2" xfId="36512" xr:uid="{00000000-0005-0000-0000-000053860000}"/>
    <cellStyle name="Normal 37 2 6 2 13" xfId="19152" xr:uid="{00000000-0005-0000-0000-000054860000}"/>
    <cellStyle name="Normal 37 2 6 2 13 2" xfId="36513" xr:uid="{00000000-0005-0000-0000-000055860000}"/>
    <cellStyle name="Normal 37 2 6 2 14" xfId="19153" xr:uid="{00000000-0005-0000-0000-000056860000}"/>
    <cellStyle name="Normal 37 2 6 2 14 2" xfId="36514" xr:uid="{00000000-0005-0000-0000-000057860000}"/>
    <cellStyle name="Normal 37 2 6 2 15" xfId="36509" xr:uid="{00000000-0005-0000-0000-000058860000}"/>
    <cellStyle name="Normal 37 2 6 2 2" xfId="19154" xr:uid="{00000000-0005-0000-0000-000059860000}"/>
    <cellStyle name="Normal 37 2 6 2 2 2" xfId="36515" xr:uid="{00000000-0005-0000-0000-00005A860000}"/>
    <cellStyle name="Normal 37 2 6 2 3" xfId="19155" xr:uid="{00000000-0005-0000-0000-00005B860000}"/>
    <cellStyle name="Normal 37 2 6 2 3 2" xfId="36516" xr:uid="{00000000-0005-0000-0000-00005C860000}"/>
    <cellStyle name="Normal 37 2 6 2 4" xfId="19156" xr:uid="{00000000-0005-0000-0000-00005D860000}"/>
    <cellStyle name="Normal 37 2 6 2 4 2" xfId="36517" xr:uid="{00000000-0005-0000-0000-00005E860000}"/>
    <cellStyle name="Normal 37 2 6 2 5" xfId="19157" xr:uid="{00000000-0005-0000-0000-00005F860000}"/>
    <cellStyle name="Normal 37 2 6 2 5 2" xfId="36518" xr:uid="{00000000-0005-0000-0000-000060860000}"/>
    <cellStyle name="Normal 37 2 6 2 6" xfId="19158" xr:uid="{00000000-0005-0000-0000-000061860000}"/>
    <cellStyle name="Normal 37 2 6 2 6 2" xfId="36519" xr:uid="{00000000-0005-0000-0000-000062860000}"/>
    <cellStyle name="Normal 37 2 6 2 7" xfId="19159" xr:uid="{00000000-0005-0000-0000-000063860000}"/>
    <cellStyle name="Normal 37 2 6 2 7 2" xfId="36520" xr:uid="{00000000-0005-0000-0000-000064860000}"/>
    <cellStyle name="Normal 37 2 6 2 8" xfId="19160" xr:uid="{00000000-0005-0000-0000-000065860000}"/>
    <cellStyle name="Normal 37 2 6 2 8 2" xfId="36521" xr:uid="{00000000-0005-0000-0000-000066860000}"/>
    <cellStyle name="Normal 37 2 6 2 9" xfId="19161" xr:uid="{00000000-0005-0000-0000-000067860000}"/>
    <cellStyle name="Normal 37 2 6 2 9 2" xfId="36522" xr:uid="{00000000-0005-0000-0000-000068860000}"/>
    <cellStyle name="Normal 37 2 6 3" xfId="19162" xr:uid="{00000000-0005-0000-0000-000069860000}"/>
    <cellStyle name="Normal 37 2 6 3 2" xfId="36523" xr:uid="{00000000-0005-0000-0000-00006A860000}"/>
    <cellStyle name="Normal 37 2 6 4" xfId="19163" xr:uid="{00000000-0005-0000-0000-00006B860000}"/>
    <cellStyle name="Normal 37 2 6 4 2" xfId="36524" xr:uid="{00000000-0005-0000-0000-00006C860000}"/>
    <cellStyle name="Normal 37 2 6 5" xfId="19164" xr:uid="{00000000-0005-0000-0000-00006D860000}"/>
    <cellStyle name="Normal 37 2 6 5 2" xfId="36525" xr:uid="{00000000-0005-0000-0000-00006E860000}"/>
    <cellStyle name="Normal 37 2 6 6" xfId="19165" xr:uid="{00000000-0005-0000-0000-00006F860000}"/>
    <cellStyle name="Normal 37 2 6 6 2" xfId="36526" xr:uid="{00000000-0005-0000-0000-000070860000}"/>
    <cellStyle name="Normal 37 2 6 7" xfId="19166" xr:uid="{00000000-0005-0000-0000-000071860000}"/>
    <cellStyle name="Normal 37 2 6 7 2" xfId="36527" xr:uid="{00000000-0005-0000-0000-000072860000}"/>
    <cellStyle name="Normal 37 2 6 8" xfId="19167" xr:uid="{00000000-0005-0000-0000-000073860000}"/>
    <cellStyle name="Normal 37 2 6 8 2" xfId="36528" xr:uid="{00000000-0005-0000-0000-000074860000}"/>
    <cellStyle name="Normal 37 2 6 9" xfId="19168" xr:uid="{00000000-0005-0000-0000-000075860000}"/>
    <cellStyle name="Normal 37 2 6 9 2" xfId="36529" xr:uid="{00000000-0005-0000-0000-000076860000}"/>
    <cellStyle name="Normal 37 2 7" xfId="19169" xr:uid="{00000000-0005-0000-0000-000077860000}"/>
    <cellStyle name="Normal 37 2 7 10" xfId="19170" xr:uid="{00000000-0005-0000-0000-000078860000}"/>
    <cellStyle name="Normal 37 2 7 10 2" xfId="36531" xr:uid="{00000000-0005-0000-0000-000079860000}"/>
    <cellStyle name="Normal 37 2 7 11" xfId="19171" xr:uid="{00000000-0005-0000-0000-00007A860000}"/>
    <cellStyle name="Normal 37 2 7 11 2" xfId="36532" xr:uid="{00000000-0005-0000-0000-00007B860000}"/>
    <cellStyle name="Normal 37 2 7 12" xfId="19172" xr:uid="{00000000-0005-0000-0000-00007C860000}"/>
    <cellStyle name="Normal 37 2 7 12 2" xfId="36533" xr:uid="{00000000-0005-0000-0000-00007D860000}"/>
    <cellStyle name="Normal 37 2 7 13" xfId="19173" xr:uid="{00000000-0005-0000-0000-00007E860000}"/>
    <cellStyle name="Normal 37 2 7 13 2" xfId="36534" xr:uid="{00000000-0005-0000-0000-00007F860000}"/>
    <cellStyle name="Normal 37 2 7 14" xfId="19174" xr:uid="{00000000-0005-0000-0000-000080860000}"/>
    <cellStyle name="Normal 37 2 7 14 2" xfId="36535" xr:uid="{00000000-0005-0000-0000-000081860000}"/>
    <cellStyle name="Normal 37 2 7 15" xfId="36530" xr:uid="{00000000-0005-0000-0000-000082860000}"/>
    <cellStyle name="Normal 37 2 7 2" xfId="19175" xr:uid="{00000000-0005-0000-0000-000083860000}"/>
    <cellStyle name="Normal 37 2 7 2 2" xfId="36536" xr:uid="{00000000-0005-0000-0000-000084860000}"/>
    <cellStyle name="Normal 37 2 7 3" xfId="19176" xr:uid="{00000000-0005-0000-0000-000085860000}"/>
    <cellStyle name="Normal 37 2 7 3 2" xfId="36537" xr:uid="{00000000-0005-0000-0000-000086860000}"/>
    <cellStyle name="Normal 37 2 7 4" xfId="19177" xr:uid="{00000000-0005-0000-0000-000087860000}"/>
    <cellStyle name="Normal 37 2 7 4 2" xfId="36538" xr:uid="{00000000-0005-0000-0000-000088860000}"/>
    <cellStyle name="Normal 37 2 7 5" xfId="19178" xr:uid="{00000000-0005-0000-0000-000089860000}"/>
    <cellStyle name="Normal 37 2 7 5 2" xfId="36539" xr:uid="{00000000-0005-0000-0000-00008A860000}"/>
    <cellStyle name="Normal 37 2 7 6" xfId="19179" xr:uid="{00000000-0005-0000-0000-00008B860000}"/>
    <cellStyle name="Normal 37 2 7 6 2" xfId="36540" xr:uid="{00000000-0005-0000-0000-00008C860000}"/>
    <cellStyle name="Normal 37 2 7 7" xfId="19180" xr:uid="{00000000-0005-0000-0000-00008D860000}"/>
    <cellStyle name="Normal 37 2 7 7 2" xfId="36541" xr:uid="{00000000-0005-0000-0000-00008E860000}"/>
    <cellStyle name="Normal 37 2 7 8" xfId="19181" xr:uid="{00000000-0005-0000-0000-00008F860000}"/>
    <cellStyle name="Normal 37 2 7 8 2" xfId="36542" xr:uid="{00000000-0005-0000-0000-000090860000}"/>
    <cellStyle name="Normal 37 2 7 9" xfId="19182" xr:uid="{00000000-0005-0000-0000-000091860000}"/>
    <cellStyle name="Normal 37 2 7 9 2" xfId="36543" xr:uid="{00000000-0005-0000-0000-000092860000}"/>
    <cellStyle name="Normal 37 2 8" xfId="19183" xr:uid="{00000000-0005-0000-0000-000093860000}"/>
    <cellStyle name="Normal 37 2 8 10" xfId="19184" xr:uid="{00000000-0005-0000-0000-000094860000}"/>
    <cellStyle name="Normal 37 2 8 10 2" xfId="36545" xr:uid="{00000000-0005-0000-0000-000095860000}"/>
    <cellStyle name="Normal 37 2 8 11" xfId="19185" xr:uid="{00000000-0005-0000-0000-000096860000}"/>
    <cellStyle name="Normal 37 2 8 11 2" xfId="36546" xr:uid="{00000000-0005-0000-0000-000097860000}"/>
    <cellStyle name="Normal 37 2 8 12" xfId="19186" xr:uid="{00000000-0005-0000-0000-000098860000}"/>
    <cellStyle name="Normal 37 2 8 12 2" xfId="36547" xr:uid="{00000000-0005-0000-0000-000099860000}"/>
    <cellStyle name="Normal 37 2 8 13" xfId="19187" xr:uid="{00000000-0005-0000-0000-00009A860000}"/>
    <cellStyle name="Normal 37 2 8 13 2" xfId="36548" xr:uid="{00000000-0005-0000-0000-00009B860000}"/>
    <cellStyle name="Normal 37 2 8 14" xfId="19188" xr:uid="{00000000-0005-0000-0000-00009C860000}"/>
    <cellStyle name="Normal 37 2 8 14 2" xfId="36549" xr:uid="{00000000-0005-0000-0000-00009D860000}"/>
    <cellStyle name="Normal 37 2 8 15" xfId="36544" xr:uid="{00000000-0005-0000-0000-00009E860000}"/>
    <cellStyle name="Normal 37 2 8 2" xfId="19189" xr:uid="{00000000-0005-0000-0000-00009F860000}"/>
    <cellStyle name="Normal 37 2 8 2 2" xfId="36550" xr:uid="{00000000-0005-0000-0000-0000A0860000}"/>
    <cellStyle name="Normal 37 2 8 3" xfId="19190" xr:uid="{00000000-0005-0000-0000-0000A1860000}"/>
    <cellStyle name="Normal 37 2 8 3 2" xfId="36551" xr:uid="{00000000-0005-0000-0000-0000A2860000}"/>
    <cellStyle name="Normal 37 2 8 4" xfId="19191" xr:uid="{00000000-0005-0000-0000-0000A3860000}"/>
    <cellStyle name="Normal 37 2 8 4 2" xfId="36552" xr:uid="{00000000-0005-0000-0000-0000A4860000}"/>
    <cellStyle name="Normal 37 2 8 5" xfId="19192" xr:uid="{00000000-0005-0000-0000-0000A5860000}"/>
    <cellStyle name="Normal 37 2 8 5 2" xfId="36553" xr:uid="{00000000-0005-0000-0000-0000A6860000}"/>
    <cellStyle name="Normal 37 2 8 6" xfId="19193" xr:uid="{00000000-0005-0000-0000-0000A7860000}"/>
    <cellStyle name="Normal 37 2 8 6 2" xfId="36554" xr:uid="{00000000-0005-0000-0000-0000A8860000}"/>
    <cellStyle name="Normal 37 2 8 7" xfId="19194" xr:uid="{00000000-0005-0000-0000-0000A9860000}"/>
    <cellStyle name="Normal 37 2 8 7 2" xfId="36555" xr:uid="{00000000-0005-0000-0000-0000AA860000}"/>
    <cellStyle name="Normal 37 2 8 8" xfId="19195" xr:uid="{00000000-0005-0000-0000-0000AB860000}"/>
    <cellStyle name="Normal 37 2 8 8 2" xfId="36556" xr:uid="{00000000-0005-0000-0000-0000AC860000}"/>
    <cellStyle name="Normal 37 2 8 9" xfId="19196" xr:uid="{00000000-0005-0000-0000-0000AD860000}"/>
    <cellStyle name="Normal 37 2 8 9 2" xfId="36557" xr:uid="{00000000-0005-0000-0000-0000AE860000}"/>
    <cellStyle name="Normal 37 2 9" xfId="19197" xr:uid="{00000000-0005-0000-0000-0000AF860000}"/>
    <cellStyle name="Normal 37 2 9 10" xfId="19198" xr:uid="{00000000-0005-0000-0000-0000B0860000}"/>
    <cellStyle name="Normal 37 2 9 10 2" xfId="36559" xr:uid="{00000000-0005-0000-0000-0000B1860000}"/>
    <cellStyle name="Normal 37 2 9 11" xfId="19199" xr:uid="{00000000-0005-0000-0000-0000B2860000}"/>
    <cellStyle name="Normal 37 2 9 11 2" xfId="36560" xr:uid="{00000000-0005-0000-0000-0000B3860000}"/>
    <cellStyle name="Normal 37 2 9 12" xfId="19200" xr:uid="{00000000-0005-0000-0000-0000B4860000}"/>
    <cellStyle name="Normal 37 2 9 12 2" xfId="36561" xr:uid="{00000000-0005-0000-0000-0000B5860000}"/>
    <cellStyle name="Normal 37 2 9 13" xfId="19201" xr:uid="{00000000-0005-0000-0000-0000B6860000}"/>
    <cellStyle name="Normal 37 2 9 13 2" xfId="36562" xr:uid="{00000000-0005-0000-0000-0000B7860000}"/>
    <cellStyle name="Normal 37 2 9 14" xfId="19202" xr:uid="{00000000-0005-0000-0000-0000B8860000}"/>
    <cellStyle name="Normal 37 2 9 14 2" xfId="36563" xr:uid="{00000000-0005-0000-0000-0000B9860000}"/>
    <cellStyle name="Normal 37 2 9 15" xfId="36558" xr:uid="{00000000-0005-0000-0000-0000BA860000}"/>
    <cellStyle name="Normal 37 2 9 2" xfId="19203" xr:uid="{00000000-0005-0000-0000-0000BB860000}"/>
    <cellStyle name="Normal 37 2 9 2 2" xfId="36564" xr:uid="{00000000-0005-0000-0000-0000BC860000}"/>
    <cellStyle name="Normal 37 2 9 3" xfId="19204" xr:uid="{00000000-0005-0000-0000-0000BD860000}"/>
    <cellStyle name="Normal 37 2 9 3 2" xfId="36565" xr:uid="{00000000-0005-0000-0000-0000BE860000}"/>
    <cellStyle name="Normal 37 2 9 4" xfId="19205" xr:uid="{00000000-0005-0000-0000-0000BF860000}"/>
    <cellStyle name="Normal 37 2 9 4 2" xfId="36566" xr:uid="{00000000-0005-0000-0000-0000C0860000}"/>
    <cellStyle name="Normal 37 2 9 5" xfId="19206" xr:uid="{00000000-0005-0000-0000-0000C1860000}"/>
    <cellStyle name="Normal 37 2 9 5 2" xfId="36567" xr:uid="{00000000-0005-0000-0000-0000C2860000}"/>
    <cellStyle name="Normal 37 2 9 6" xfId="19207" xr:uid="{00000000-0005-0000-0000-0000C3860000}"/>
    <cellStyle name="Normal 37 2 9 6 2" xfId="36568" xr:uid="{00000000-0005-0000-0000-0000C4860000}"/>
    <cellStyle name="Normal 37 2 9 7" xfId="19208" xr:uid="{00000000-0005-0000-0000-0000C5860000}"/>
    <cellStyle name="Normal 37 2 9 7 2" xfId="36569" xr:uid="{00000000-0005-0000-0000-0000C6860000}"/>
    <cellStyle name="Normal 37 2 9 8" xfId="19209" xr:uid="{00000000-0005-0000-0000-0000C7860000}"/>
    <cellStyle name="Normal 37 2 9 8 2" xfId="36570" xr:uid="{00000000-0005-0000-0000-0000C8860000}"/>
    <cellStyle name="Normal 37 2 9 9" xfId="19210" xr:uid="{00000000-0005-0000-0000-0000C9860000}"/>
    <cellStyle name="Normal 37 2 9 9 2" xfId="36571" xr:uid="{00000000-0005-0000-0000-0000CA860000}"/>
    <cellStyle name="Normal 37 3" xfId="19211" xr:uid="{00000000-0005-0000-0000-0000CB860000}"/>
    <cellStyle name="Normal 37 4" xfId="19212" xr:uid="{00000000-0005-0000-0000-0000CC860000}"/>
    <cellStyle name="Normal 37 4 10" xfId="19213" xr:uid="{00000000-0005-0000-0000-0000CD860000}"/>
    <cellStyle name="Normal 37 4 10 10" xfId="19214" xr:uid="{00000000-0005-0000-0000-0000CE860000}"/>
    <cellStyle name="Normal 37 4 10 10 2" xfId="36574" xr:uid="{00000000-0005-0000-0000-0000CF860000}"/>
    <cellStyle name="Normal 37 4 10 11" xfId="19215" xr:uid="{00000000-0005-0000-0000-0000D0860000}"/>
    <cellStyle name="Normal 37 4 10 11 2" xfId="36575" xr:uid="{00000000-0005-0000-0000-0000D1860000}"/>
    <cellStyle name="Normal 37 4 10 12" xfId="19216" xr:uid="{00000000-0005-0000-0000-0000D2860000}"/>
    <cellStyle name="Normal 37 4 10 12 2" xfId="36576" xr:uid="{00000000-0005-0000-0000-0000D3860000}"/>
    <cellStyle name="Normal 37 4 10 13" xfId="19217" xr:uid="{00000000-0005-0000-0000-0000D4860000}"/>
    <cellStyle name="Normal 37 4 10 13 2" xfId="36577" xr:uid="{00000000-0005-0000-0000-0000D5860000}"/>
    <cellStyle name="Normal 37 4 10 14" xfId="19218" xr:uid="{00000000-0005-0000-0000-0000D6860000}"/>
    <cellStyle name="Normal 37 4 10 14 2" xfId="36578" xr:uid="{00000000-0005-0000-0000-0000D7860000}"/>
    <cellStyle name="Normal 37 4 10 15" xfId="36573" xr:uid="{00000000-0005-0000-0000-0000D8860000}"/>
    <cellStyle name="Normal 37 4 10 2" xfId="19219" xr:uid="{00000000-0005-0000-0000-0000D9860000}"/>
    <cellStyle name="Normal 37 4 10 2 2" xfId="36579" xr:uid="{00000000-0005-0000-0000-0000DA860000}"/>
    <cellStyle name="Normal 37 4 10 3" xfId="19220" xr:uid="{00000000-0005-0000-0000-0000DB860000}"/>
    <cellStyle name="Normal 37 4 10 3 2" xfId="36580" xr:uid="{00000000-0005-0000-0000-0000DC860000}"/>
    <cellStyle name="Normal 37 4 10 4" xfId="19221" xr:uid="{00000000-0005-0000-0000-0000DD860000}"/>
    <cellStyle name="Normal 37 4 10 4 2" xfId="36581" xr:uid="{00000000-0005-0000-0000-0000DE860000}"/>
    <cellStyle name="Normal 37 4 10 5" xfId="19222" xr:uid="{00000000-0005-0000-0000-0000DF860000}"/>
    <cellStyle name="Normal 37 4 10 5 2" xfId="36582" xr:uid="{00000000-0005-0000-0000-0000E0860000}"/>
    <cellStyle name="Normal 37 4 10 6" xfId="19223" xr:uid="{00000000-0005-0000-0000-0000E1860000}"/>
    <cellStyle name="Normal 37 4 10 6 2" xfId="36583" xr:uid="{00000000-0005-0000-0000-0000E2860000}"/>
    <cellStyle name="Normal 37 4 10 7" xfId="19224" xr:uid="{00000000-0005-0000-0000-0000E3860000}"/>
    <cellStyle name="Normal 37 4 10 7 2" xfId="36584" xr:uid="{00000000-0005-0000-0000-0000E4860000}"/>
    <cellStyle name="Normal 37 4 10 8" xfId="19225" xr:uid="{00000000-0005-0000-0000-0000E5860000}"/>
    <cellStyle name="Normal 37 4 10 8 2" xfId="36585" xr:uid="{00000000-0005-0000-0000-0000E6860000}"/>
    <cellStyle name="Normal 37 4 10 9" xfId="19226" xr:uid="{00000000-0005-0000-0000-0000E7860000}"/>
    <cellStyle name="Normal 37 4 10 9 2" xfId="36586" xr:uid="{00000000-0005-0000-0000-0000E8860000}"/>
    <cellStyle name="Normal 37 4 11" xfId="19227" xr:uid="{00000000-0005-0000-0000-0000E9860000}"/>
    <cellStyle name="Normal 37 4 11 10" xfId="19228" xr:uid="{00000000-0005-0000-0000-0000EA860000}"/>
    <cellStyle name="Normal 37 4 11 10 2" xfId="36588" xr:uid="{00000000-0005-0000-0000-0000EB860000}"/>
    <cellStyle name="Normal 37 4 11 11" xfId="19229" xr:uid="{00000000-0005-0000-0000-0000EC860000}"/>
    <cellStyle name="Normal 37 4 11 11 2" xfId="36589" xr:uid="{00000000-0005-0000-0000-0000ED860000}"/>
    <cellStyle name="Normal 37 4 11 12" xfId="19230" xr:uid="{00000000-0005-0000-0000-0000EE860000}"/>
    <cellStyle name="Normal 37 4 11 12 2" xfId="36590" xr:uid="{00000000-0005-0000-0000-0000EF860000}"/>
    <cellStyle name="Normal 37 4 11 13" xfId="19231" xr:uid="{00000000-0005-0000-0000-0000F0860000}"/>
    <cellStyle name="Normal 37 4 11 13 2" xfId="36591" xr:uid="{00000000-0005-0000-0000-0000F1860000}"/>
    <cellStyle name="Normal 37 4 11 14" xfId="19232" xr:uid="{00000000-0005-0000-0000-0000F2860000}"/>
    <cellStyle name="Normal 37 4 11 14 2" xfId="36592" xr:uid="{00000000-0005-0000-0000-0000F3860000}"/>
    <cellStyle name="Normal 37 4 11 15" xfId="36587" xr:uid="{00000000-0005-0000-0000-0000F4860000}"/>
    <cellStyle name="Normal 37 4 11 2" xfId="19233" xr:uid="{00000000-0005-0000-0000-0000F5860000}"/>
    <cellStyle name="Normal 37 4 11 2 2" xfId="36593" xr:uid="{00000000-0005-0000-0000-0000F6860000}"/>
    <cellStyle name="Normal 37 4 11 3" xfId="19234" xr:uid="{00000000-0005-0000-0000-0000F7860000}"/>
    <cellStyle name="Normal 37 4 11 3 2" xfId="36594" xr:uid="{00000000-0005-0000-0000-0000F8860000}"/>
    <cellStyle name="Normal 37 4 11 4" xfId="19235" xr:uid="{00000000-0005-0000-0000-0000F9860000}"/>
    <cellStyle name="Normal 37 4 11 4 2" xfId="36595" xr:uid="{00000000-0005-0000-0000-0000FA860000}"/>
    <cellStyle name="Normal 37 4 11 5" xfId="19236" xr:uid="{00000000-0005-0000-0000-0000FB860000}"/>
    <cellStyle name="Normal 37 4 11 5 2" xfId="36596" xr:uid="{00000000-0005-0000-0000-0000FC860000}"/>
    <cellStyle name="Normal 37 4 11 6" xfId="19237" xr:uid="{00000000-0005-0000-0000-0000FD860000}"/>
    <cellStyle name="Normal 37 4 11 6 2" xfId="36597" xr:uid="{00000000-0005-0000-0000-0000FE860000}"/>
    <cellStyle name="Normal 37 4 11 7" xfId="19238" xr:uid="{00000000-0005-0000-0000-0000FF860000}"/>
    <cellStyle name="Normal 37 4 11 7 2" xfId="36598" xr:uid="{00000000-0005-0000-0000-000000870000}"/>
    <cellStyle name="Normal 37 4 11 8" xfId="19239" xr:uid="{00000000-0005-0000-0000-000001870000}"/>
    <cellStyle name="Normal 37 4 11 8 2" xfId="36599" xr:uid="{00000000-0005-0000-0000-000002870000}"/>
    <cellStyle name="Normal 37 4 11 9" xfId="19240" xr:uid="{00000000-0005-0000-0000-000003870000}"/>
    <cellStyle name="Normal 37 4 11 9 2" xfId="36600" xr:uid="{00000000-0005-0000-0000-000004870000}"/>
    <cellStyle name="Normal 37 4 12" xfId="19241" xr:uid="{00000000-0005-0000-0000-000005870000}"/>
    <cellStyle name="Normal 37 4 12 10" xfId="19242" xr:uid="{00000000-0005-0000-0000-000006870000}"/>
    <cellStyle name="Normal 37 4 12 10 2" xfId="36602" xr:uid="{00000000-0005-0000-0000-000007870000}"/>
    <cellStyle name="Normal 37 4 12 11" xfId="19243" xr:uid="{00000000-0005-0000-0000-000008870000}"/>
    <cellStyle name="Normal 37 4 12 11 2" xfId="36603" xr:uid="{00000000-0005-0000-0000-000009870000}"/>
    <cellStyle name="Normal 37 4 12 12" xfId="19244" xr:uid="{00000000-0005-0000-0000-00000A870000}"/>
    <cellStyle name="Normal 37 4 12 12 2" xfId="36604" xr:uid="{00000000-0005-0000-0000-00000B870000}"/>
    <cellStyle name="Normal 37 4 12 13" xfId="19245" xr:uid="{00000000-0005-0000-0000-00000C870000}"/>
    <cellStyle name="Normal 37 4 12 13 2" xfId="36605" xr:uid="{00000000-0005-0000-0000-00000D870000}"/>
    <cellStyle name="Normal 37 4 12 14" xfId="19246" xr:uid="{00000000-0005-0000-0000-00000E870000}"/>
    <cellStyle name="Normal 37 4 12 14 2" xfId="36606" xr:uid="{00000000-0005-0000-0000-00000F870000}"/>
    <cellStyle name="Normal 37 4 12 15" xfId="36601" xr:uid="{00000000-0005-0000-0000-000010870000}"/>
    <cellStyle name="Normal 37 4 12 2" xfId="19247" xr:uid="{00000000-0005-0000-0000-000011870000}"/>
    <cellStyle name="Normal 37 4 12 2 2" xfId="36607" xr:uid="{00000000-0005-0000-0000-000012870000}"/>
    <cellStyle name="Normal 37 4 12 3" xfId="19248" xr:uid="{00000000-0005-0000-0000-000013870000}"/>
    <cellStyle name="Normal 37 4 12 3 2" xfId="36608" xr:uid="{00000000-0005-0000-0000-000014870000}"/>
    <cellStyle name="Normal 37 4 12 4" xfId="19249" xr:uid="{00000000-0005-0000-0000-000015870000}"/>
    <cellStyle name="Normal 37 4 12 4 2" xfId="36609" xr:uid="{00000000-0005-0000-0000-000016870000}"/>
    <cellStyle name="Normal 37 4 12 5" xfId="19250" xr:uid="{00000000-0005-0000-0000-000017870000}"/>
    <cellStyle name="Normal 37 4 12 5 2" xfId="36610" xr:uid="{00000000-0005-0000-0000-000018870000}"/>
    <cellStyle name="Normal 37 4 12 6" xfId="19251" xr:uid="{00000000-0005-0000-0000-000019870000}"/>
    <cellStyle name="Normal 37 4 12 6 2" xfId="36611" xr:uid="{00000000-0005-0000-0000-00001A870000}"/>
    <cellStyle name="Normal 37 4 12 7" xfId="19252" xr:uid="{00000000-0005-0000-0000-00001B870000}"/>
    <cellStyle name="Normal 37 4 12 7 2" xfId="36612" xr:uid="{00000000-0005-0000-0000-00001C870000}"/>
    <cellStyle name="Normal 37 4 12 8" xfId="19253" xr:uid="{00000000-0005-0000-0000-00001D870000}"/>
    <cellStyle name="Normal 37 4 12 8 2" xfId="36613" xr:uid="{00000000-0005-0000-0000-00001E870000}"/>
    <cellStyle name="Normal 37 4 12 9" xfId="19254" xr:uid="{00000000-0005-0000-0000-00001F870000}"/>
    <cellStyle name="Normal 37 4 12 9 2" xfId="36614" xr:uid="{00000000-0005-0000-0000-000020870000}"/>
    <cellStyle name="Normal 37 4 13" xfId="19255" xr:uid="{00000000-0005-0000-0000-000021870000}"/>
    <cellStyle name="Normal 37 4 13 10" xfId="19256" xr:uid="{00000000-0005-0000-0000-000022870000}"/>
    <cellStyle name="Normal 37 4 13 10 2" xfId="36616" xr:uid="{00000000-0005-0000-0000-000023870000}"/>
    <cellStyle name="Normal 37 4 13 11" xfId="19257" xr:uid="{00000000-0005-0000-0000-000024870000}"/>
    <cellStyle name="Normal 37 4 13 11 2" xfId="36617" xr:uid="{00000000-0005-0000-0000-000025870000}"/>
    <cellStyle name="Normal 37 4 13 12" xfId="19258" xr:uid="{00000000-0005-0000-0000-000026870000}"/>
    <cellStyle name="Normal 37 4 13 12 2" xfId="36618" xr:uid="{00000000-0005-0000-0000-000027870000}"/>
    <cellStyle name="Normal 37 4 13 13" xfId="19259" xr:uid="{00000000-0005-0000-0000-000028870000}"/>
    <cellStyle name="Normal 37 4 13 13 2" xfId="36619" xr:uid="{00000000-0005-0000-0000-000029870000}"/>
    <cellStyle name="Normal 37 4 13 14" xfId="19260" xr:uid="{00000000-0005-0000-0000-00002A870000}"/>
    <cellStyle name="Normal 37 4 13 14 2" xfId="36620" xr:uid="{00000000-0005-0000-0000-00002B870000}"/>
    <cellStyle name="Normal 37 4 13 15" xfId="36615" xr:uid="{00000000-0005-0000-0000-00002C870000}"/>
    <cellStyle name="Normal 37 4 13 2" xfId="19261" xr:uid="{00000000-0005-0000-0000-00002D870000}"/>
    <cellStyle name="Normal 37 4 13 2 2" xfId="36621" xr:uid="{00000000-0005-0000-0000-00002E870000}"/>
    <cellStyle name="Normal 37 4 13 3" xfId="19262" xr:uid="{00000000-0005-0000-0000-00002F870000}"/>
    <cellStyle name="Normal 37 4 13 3 2" xfId="36622" xr:uid="{00000000-0005-0000-0000-000030870000}"/>
    <cellStyle name="Normal 37 4 13 4" xfId="19263" xr:uid="{00000000-0005-0000-0000-000031870000}"/>
    <cellStyle name="Normal 37 4 13 4 2" xfId="36623" xr:uid="{00000000-0005-0000-0000-000032870000}"/>
    <cellStyle name="Normal 37 4 13 5" xfId="19264" xr:uid="{00000000-0005-0000-0000-000033870000}"/>
    <cellStyle name="Normal 37 4 13 5 2" xfId="36624" xr:uid="{00000000-0005-0000-0000-000034870000}"/>
    <cellStyle name="Normal 37 4 13 6" xfId="19265" xr:uid="{00000000-0005-0000-0000-000035870000}"/>
    <cellStyle name="Normal 37 4 13 6 2" xfId="36625" xr:uid="{00000000-0005-0000-0000-000036870000}"/>
    <cellStyle name="Normal 37 4 13 7" xfId="19266" xr:uid="{00000000-0005-0000-0000-000037870000}"/>
    <cellStyle name="Normal 37 4 13 7 2" xfId="36626" xr:uid="{00000000-0005-0000-0000-000038870000}"/>
    <cellStyle name="Normal 37 4 13 8" xfId="19267" xr:uid="{00000000-0005-0000-0000-000039870000}"/>
    <cellStyle name="Normal 37 4 13 8 2" xfId="36627" xr:uid="{00000000-0005-0000-0000-00003A870000}"/>
    <cellStyle name="Normal 37 4 13 9" xfId="19268" xr:uid="{00000000-0005-0000-0000-00003B870000}"/>
    <cellStyle name="Normal 37 4 13 9 2" xfId="36628" xr:uid="{00000000-0005-0000-0000-00003C870000}"/>
    <cellStyle name="Normal 37 4 14" xfId="19269" xr:uid="{00000000-0005-0000-0000-00003D870000}"/>
    <cellStyle name="Normal 37 4 14 10" xfId="19270" xr:uid="{00000000-0005-0000-0000-00003E870000}"/>
    <cellStyle name="Normal 37 4 14 10 2" xfId="36630" xr:uid="{00000000-0005-0000-0000-00003F870000}"/>
    <cellStyle name="Normal 37 4 14 11" xfId="19271" xr:uid="{00000000-0005-0000-0000-000040870000}"/>
    <cellStyle name="Normal 37 4 14 11 2" xfId="36631" xr:uid="{00000000-0005-0000-0000-000041870000}"/>
    <cellStyle name="Normal 37 4 14 12" xfId="19272" xr:uid="{00000000-0005-0000-0000-000042870000}"/>
    <cellStyle name="Normal 37 4 14 12 2" xfId="36632" xr:uid="{00000000-0005-0000-0000-000043870000}"/>
    <cellStyle name="Normal 37 4 14 13" xfId="19273" xr:uid="{00000000-0005-0000-0000-000044870000}"/>
    <cellStyle name="Normal 37 4 14 13 2" xfId="36633" xr:uid="{00000000-0005-0000-0000-000045870000}"/>
    <cellStyle name="Normal 37 4 14 14" xfId="19274" xr:uid="{00000000-0005-0000-0000-000046870000}"/>
    <cellStyle name="Normal 37 4 14 14 2" xfId="36634" xr:uid="{00000000-0005-0000-0000-000047870000}"/>
    <cellStyle name="Normal 37 4 14 15" xfId="36629" xr:uid="{00000000-0005-0000-0000-000048870000}"/>
    <cellStyle name="Normal 37 4 14 2" xfId="19275" xr:uid="{00000000-0005-0000-0000-000049870000}"/>
    <cellStyle name="Normal 37 4 14 2 2" xfId="36635" xr:uid="{00000000-0005-0000-0000-00004A870000}"/>
    <cellStyle name="Normal 37 4 14 3" xfId="19276" xr:uid="{00000000-0005-0000-0000-00004B870000}"/>
    <cellStyle name="Normal 37 4 14 3 2" xfId="36636" xr:uid="{00000000-0005-0000-0000-00004C870000}"/>
    <cellStyle name="Normal 37 4 14 4" xfId="19277" xr:uid="{00000000-0005-0000-0000-00004D870000}"/>
    <cellStyle name="Normal 37 4 14 4 2" xfId="36637" xr:uid="{00000000-0005-0000-0000-00004E870000}"/>
    <cellStyle name="Normal 37 4 14 5" xfId="19278" xr:uid="{00000000-0005-0000-0000-00004F870000}"/>
    <cellStyle name="Normal 37 4 14 5 2" xfId="36638" xr:uid="{00000000-0005-0000-0000-000050870000}"/>
    <cellStyle name="Normal 37 4 14 6" xfId="19279" xr:uid="{00000000-0005-0000-0000-000051870000}"/>
    <cellStyle name="Normal 37 4 14 6 2" xfId="36639" xr:uid="{00000000-0005-0000-0000-000052870000}"/>
    <cellStyle name="Normal 37 4 14 7" xfId="19280" xr:uid="{00000000-0005-0000-0000-000053870000}"/>
    <cellStyle name="Normal 37 4 14 7 2" xfId="36640" xr:uid="{00000000-0005-0000-0000-000054870000}"/>
    <cellStyle name="Normal 37 4 14 8" xfId="19281" xr:uid="{00000000-0005-0000-0000-000055870000}"/>
    <cellStyle name="Normal 37 4 14 8 2" xfId="36641" xr:uid="{00000000-0005-0000-0000-000056870000}"/>
    <cellStyle name="Normal 37 4 14 9" xfId="19282" xr:uid="{00000000-0005-0000-0000-000057870000}"/>
    <cellStyle name="Normal 37 4 14 9 2" xfId="36642" xr:uid="{00000000-0005-0000-0000-000058870000}"/>
    <cellStyle name="Normal 37 4 15" xfId="19283" xr:uid="{00000000-0005-0000-0000-000059870000}"/>
    <cellStyle name="Normal 37 4 15 10" xfId="19284" xr:uid="{00000000-0005-0000-0000-00005A870000}"/>
    <cellStyle name="Normal 37 4 15 10 2" xfId="36644" xr:uid="{00000000-0005-0000-0000-00005B870000}"/>
    <cellStyle name="Normal 37 4 15 11" xfId="19285" xr:uid="{00000000-0005-0000-0000-00005C870000}"/>
    <cellStyle name="Normal 37 4 15 11 2" xfId="36645" xr:uid="{00000000-0005-0000-0000-00005D870000}"/>
    <cellStyle name="Normal 37 4 15 12" xfId="19286" xr:uid="{00000000-0005-0000-0000-00005E870000}"/>
    <cellStyle name="Normal 37 4 15 12 2" xfId="36646" xr:uid="{00000000-0005-0000-0000-00005F870000}"/>
    <cellStyle name="Normal 37 4 15 13" xfId="19287" xr:uid="{00000000-0005-0000-0000-000060870000}"/>
    <cellStyle name="Normal 37 4 15 13 2" xfId="36647" xr:uid="{00000000-0005-0000-0000-000061870000}"/>
    <cellStyle name="Normal 37 4 15 14" xfId="19288" xr:uid="{00000000-0005-0000-0000-000062870000}"/>
    <cellStyle name="Normal 37 4 15 14 2" xfId="36648" xr:uid="{00000000-0005-0000-0000-000063870000}"/>
    <cellStyle name="Normal 37 4 15 15" xfId="36643" xr:uid="{00000000-0005-0000-0000-000064870000}"/>
    <cellStyle name="Normal 37 4 15 2" xfId="19289" xr:uid="{00000000-0005-0000-0000-000065870000}"/>
    <cellStyle name="Normal 37 4 15 2 2" xfId="36649" xr:uid="{00000000-0005-0000-0000-000066870000}"/>
    <cellStyle name="Normal 37 4 15 3" xfId="19290" xr:uid="{00000000-0005-0000-0000-000067870000}"/>
    <cellStyle name="Normal 37 4 15 3 2" xfId="36650" xr:uid="{00000000-0005-0000-0000-000068870000}"/>
    <cellStyle name="Normal 37 4 15 4" xfId="19291" xr:uid="{00000000-0005-0000-0000-000069870000}"/>
    <cellStyle name="Normal 37 4 15 4 2" xfId="36651" xr:uid="{00000000-0005-0000-0000-00006A870000}"/>
    <cellStyle name="Normal 37 4 15 5" xfId="19292" xr:uid="{00000000-0005-0000-0000-00006B870000}"/>
    <cellStyle name="Normal 37 4 15 5 2" xfId="36652" xr:uid="{00000000-0005-0000-0000-00006C870000}"/>
    <cellStyle name="Normal 37 4 15 6" xfId="19293" xr:uid="{00000000-0005-0000-0000-00006D870000}"/>
    <cellStyle name="Normal 37 4 15 6 2" xfId="36653" xr:uid="{00000000-0005-0000-0000-00006E870000}"/>
    <cellStyle name="Normal 37 4 15 7" xfId="19294" xr:uid="{00000000-0005-0000-0000-00006F870000}"/>
    <cellStyle name="Normal 37 4 15 7 2" xfId="36654" xr:uid="{00000000-0005-0000-0000-000070870000}"/>
    <cellStyle name="Normal 37 4 15 8" xfId="19295" xr:uid="{00000000-0005-0000-0000-000071870000}"/>
    <cellStyle name="Normal 37 4 15 8 2" xfId="36655" xr:uid="{00000000-0005-0000-0000-000072870000}"/>
    <cellStyle name="Normal 37 4 15 9" xfId="19296" xr:uid="{00000000-0005-0000-0000-000073870000}"/>
    <cellStyle name="Normal 37 4 15 9 2" xfId="36656" xr:uid="{00000000-0005-0000-0000-000074870000}"/>
    <cellStyle name="Normal 37 4 16" xfId="19297" xr:uid="{00000000-0005-0000-0000-000075870000}"/>
    <cellStyle name="Normal 37 4 16 2" xfId="36657" xr:uid="{00000000-0005-0000-0000-000076870000}"/>
    <cellStyle name="Normal 37 4 17" xfId="19298" xr:uid="{00000000-0005-0000-0000-000077870000}"/>
    <cellStyle name="Normal 37 4 17 2" xfId="36658" xr:uid="{00000000-0005-0000-0000-000078870000}"/>
    <cellStyle name="Normal 37 4 18" xfId="19299" xr:uid="{00000000-0005-0000-0000-000079870000}"/>
    <cellStyle name="Normal 37 4 18 2" xfId="36659" xr:uid="{00000000-0005-0000-0000-00007A870000}"/>
    <cellStyle name="Normal 37 4 19" xfId="19300" xr:uid="{00000000-0005-0000-0000-00007B870000}"/>
    <cellStyle name="Normal 37 4 19 2" xfId="36660" xr:uid="{00000000-0005-0000-0000-00007C870000}"/>
    <cellStyle name="Normal 37 4 2" xfId="19301" xr:uid="{00000000-0005-0000-0000-00007D870000}"/>
    <cellStyle name="Normal 37 4 2 10" xfId="19302" xr:uid="{00000000-0005-0000-0000-00007E870000}"/>
    <cellStyle name="Normal 37 4 2 10 2" xfId="36662" xr:uid="{00000000-0005-0000-0000-00007F870000}"/>
    <cellStyle name="Normal 37 4 2 11" xfId="19303" xr:uid="{00000000-0005-0000-0000-000080870000}"/>
    <cellStyle name="Normal 37 4 2 11 2" xfId="36663" xr:uid="{00000000-0005-0000-0000-000081870000}"/>
    <cellStyle name="Normal 37 4 2 12" xfId="19304" xr:uid="{00000000-0005-0000-0000-000082870000}"/>
    <cellStyle name="Normal 37 4 2 12 2" xfId="36664" xr:uid="{00000000-0005-0000-0000-000083870000}"/>
    <cellStyle name="Normal 37 4 2 13" xfId="19305" xr:uid="{00000000-0005-0000-0000-000084870000}"/>
    <cellStyle name="Normal 37 4 2 13 2" xfId="36665" xr:uid="{00000000-0005-0000-0000-000085870000}"/>
    <cellStyle name="Normal 37 4 2 14" xfId="19306" xr:uid="{00000000-0005-0000-0000-000086870000}"/>
    <cellStyle name="Normal 37 4 2 14 2" xfId="36666" xr:uid="{00000000-0005-0000-0000-000087870000}"/>
    <cellStyle name="Normal 37 4 2 15" xfId="19307" xr:uid="{00000000-0005-0000-0000-000088870000}"/>
    <cellStyle name="Normal 37 4 2 15 2" xfId="36667" xr:uid="{00000000-0005-0000-0000-000089870000}"/>
    <cellStyle name="Normal 37 4 2 16" xfId="36661" xr:uid="{00000000-0005-0000-0000-00008A870000}"/>
    <cellStyle name="Normal 37 4 2 2" xfId="19308" xr:uid="{00000000-0005-0000-0000-00008B870000}"/>
    <cellStyle name="Normal 37 4 2 2 10" xfId="19309" xr:uid="{00000000-0005-0000-0000-00008C870000}"/>
    <cellStyle name="Normal 37 4 2 2 10 2" xfId="36669" xr:uid="{00000000-0005-0000-0000-00008D870000}"/>
    <cellStyle name="Normal 37 4 2 2 11" xfId="19310" xr:uid="{00000000-0005-0000-0000-00008E870000}"/>
    <cellStyle name="Normal 37 4 2 2 11 2" xfId="36670" xr:uid="{00000000-0005-0000-0000-00008F870000}"/>
    <cellStyle name="Normal 37 4 2 2 12" xfId="19311" xr:uid="{00000000-0005-0000-0000-000090870000}"/>
    <cellStyle name="Normal 37 4 2 2 12 2" xfId="36671" xr:uid="{00000000-0005-0000-0000-000091870000}"/>
    <cellStyle name="Normal 37 4 2 2 13" xfId="19312" xr:uid="{00000000-0005-0000-0000-000092870000}"/>
    <cellStyle name="Normal 37 4 2 2 13 2" xfId="36672" xr:uid="{00000000-0005-0000-0000-000093870000}"/>
    <cellStyle name="Normal 37 4 2 2 14" xfId="19313" xr:uid="{00000000-0005-0000-0000-000094870000}"/>
    <cellStyle name="Normal 37 4 2 2 14 2" xfId="36673" xr:uid="{00000000-0005-0000-0000-000095870000}"/>
    <cellStyle name="Normal 37 4 2 2 15" xfId="36668" xr:uid="{00000000-0005-0000-0000-000096870000}"/>
    <cellStyle name="Normal 37 4 2 2 2" xfId="19314" xr:uid="{00000000-0005-0000-0000-000097870000}"/>
    <cellStyle name="Normal 37 4 2 2 2 2" xfId="36674" xr:uid="{00000000-0005-0000-0000-000098870000}"/>
    <cellStyle name="Normal 37 4 2 2 3" xfId="19315" xr:uid="{00000000-0005-0000-0000-000099870000}"/>
    <cellStyle name="Normal 37 4 2 2 3 2" xfId="36675" xr:uid="{00000000-0005-0000-0000-00009A870000}"/>
    <cellStyle name="Normal 37 4 2 2 4" xfId="19316" xr:uid="{00000000-0005-0000-0000-00009B870000}"/>
    <cellStyle name="Normal 37 4 2 2 4 2" xfId="36676" xr:uid="{00000000-0005-0000-0000-00009C870000}"/>
    <cellStyle name="Normal 37 4 2 2 5" xfId="19317" xr:uid="{00000000-0005-0000-0000-00009D870000}"/>
    <cellStyle name="Normal 37 4 2 2 5 2" xfId="36677" xr:uid="{00000000-0005-0000-0000-00009E870000}"/>
    <cellStyle name="Normal 37 4 2 2 6" xfId="19318" xr:uid="{00000000-0005-0000-0000-00009F870000}"/>
    <cellStyle name="Normal 37 4 2 2 6 2" xfId="36678" xr:uid="{00000000-0005-0000-0000-0000A0870000}"/>
    <cellStyle name="Normal 37 4 2 2 7" xfId="19319" xr:uid="{00000000-0005-0000-0000-0000A1870000}"/>
    <cellStyle name="Normal 37 4 2 2 7 2" xfId="36679" xr:uid="{00000000-0005-0000-0000-0000A2870000}"/>
    <cellStyle name="Normal 37 4 2 2 8" xfId="19320" xr:uid="{00000000-0005-0000-0000-0000A3870000}"/>
    <cellStyle name="Normal 37 4 2 2 8 2" xfId="36680" xr:uid="{00000000-0005-0000-0000-0000A4870000}"/>
    <cellStyle name="Normal 37 4 2 2 9" xfId="19321" xr:uid="{00000000-0005-0000-0000-0000A5870000}"/>
    <cellStyle name="Normal 37 4 2 2 9 2" xfId="36681" xr:uid="{00000000-0005-0000-0000-0000A6870000}"/>
    <cellStyle name="Normal 37 4 2 3" xfId="19322" xr:uid="{00000000-0005-0000-0000-0000A7870000}"/>
    <cellStyle name="Normal 37 4 2 3 2" xfId="36682" xr:uid="{00000000-0005-0000-0000-0000A8870000}"/>
    <cellStyle name="Normal 37 4 2 4" xfId="19323" xr:uid="{00000000-0005-0000-0000-0000A9870000}"/>
    <cellStyle name="Normal 37 4 2 4 2" xfId="36683" xr:uid="{00000000-0005-0000-0000-0000AA870000}"/>
    <cellStyle name="Normal 37 4 2 5" xfId="19324" xr:uid="{00000000-0005-0000-0000-0000AB870000}"/>
    <cellStyle name="Normal 37 4 2 5 2" xfId="36684" xr:uid="{00000000-0005-0000-0000-0000AC870000}"/>
    <cellStyle name="Normal 37 4 2 6" xfId="19325" xr:uid="{00000000-0005-0000-0000-0000AD870000}"/>
    <cellStyle name="Normal 37 4 2 6 2" xfId="36685" xr:uid="{00000000-0005-0000-0000-0000AE870000}"/>
    <cellStyle name="Normal 37 4 2 7" xfId="19326" xr:uid="{00000000-0005-0000-0000-0000AF870000}"/>
    <cellStyle name="Normal 37 4 2 7 2" xfId="36686" xr:uid="{00000000-0005-0000-0000-0000B0870000}"/>
    <cellStyle name="Normal 37 4 2 8" xfId="19327" xr:uid="{00000000-0005-0000-0000-0000B1870000}"/>
    <cellStyle name="Normal 37 4 2 8 2" xfId="36687" xr:uid="{00000000-0005-0000-0000-0000B2870000}"/>
    <cellStyle name="Normal 37 4 2 9" xfId="19328" xr:uid="{00000000-0005-0000-0000-0000B3870000}"/>
    <cellStyle name="Normal 37 4 2 9 2" xfId="36688" xr:uid="{00000000-0005-0000-0000-0000B4870000}"/>
    <cellStyle name="Normal 37 4 20" xfId="19329" xr:uid="{00000000-0005-0000-0000-0000B5870000}"/>
    <cellStyle name="Normal 37 4 20 2" xfId="36689" xr:uid="{00000000-0005-0000-0000-0000B6870000}"/>
    <cellStyle name="Normal 37 4 21" xfId="19330" xr:uid="{00000000-0005-0000-0000-0000B7870000}"/>
    <cellStyle name="Normal 37 4 21 2" xfId="36690" xr:uid="{00000000-0005-0000-0000-0000B8870000}"/>
    <cellStyle name="Normal 37 4 22" xfId="19331" xr:uid="{00000000-0005-0000-0000-0000B9870000}"/>
    <cellStyle name="Normal 37 4 22 2" xfId="36691" xr:uid="{00000000-0005-0000-0000-0000BA870000}"/>
    <cellStyle name="Normal 37 4 23" xfId="19332" xr:uid="{00000000-0005-0000-0000-0000BB870000}"/>
    <cellStyle name="Normal 37 4 23 2" xfId="36692" xr:uid="{00000000-0005-0000-0000-0000BC870000}"/>
    <cellStyle name="Normal 37 4 24" xfId="19333" xr:uid="{00000000-0005-0000-0000-0000BD870000}"/>
    <cellStyle name="Normal 37 4 24 2" xfId="36693" xr:uid="{00000000-0005-0000-0000-0000BE870000}"/>
    <cellStyle name="Normal 37 4 25" xfId="19334" xr:uid="{00000000-0005-0000-0000-0000BF870000}"/>
    <cellStyle name="Normal 37 4 25 2" xfId="36694" xr:uid="{00000000-0005-0000-0000-0000C0870000}"/>
    <cellStyle name="Normal 37 4 26" xfId="19335" xr:uid="{00000000-0005-0000-0000-0000C1870000}"/>
    <cellStyle name="Normal 37 4 26 2" xfId="36695" xr:uid="{00000000-0005-0000-0000-0000C2870000}"/>
    <cellStyle name="Normal 37 4 27" xfId="19336" xr:uid="{00000000-0005-0000-0000-0000C3870000}"/>
    <cellStyle name="Normal 37 4 27 2" xfId="36696" xr:uid="{00000000-0005-0000-0000-0000C4870000}"/>
    <cellStyle name="Normal 37 4 28" xfId="19337" xr:uid="{00000000-0005-0000-0000-0000C5870000}"/>
    <cellStyle name="Normal 37 4 28 2" xfId="36697" xr:uid="{00000000-0005-0000-0000-0000C6870000}"/>
    <cellStyle name="Normal 37 4 29" xfId="36572" xr:uid="{00000000-0005-0000-0000-0000C7870000}"/>
    <cellStyle name="Normal 37 4 3" xfId="19338" xr:uid="{00000000-0005-0000-0000-0000C8870000}"/>
    <cellStyle name="Normal 37 4 3 10" xfId="19339" xr:uid="{00000000-0005-0000-0000-0000C9870000}"/>
    <cellStyle name="Normal 37 4 3 10 2" xfId="36699" xr:uid="{00000000-0005-0000-0000-0000CA870000}"/>
    <cellStyle name="Normal 37 4 3 11" xfId="19340" xr:uid="{00000000-0005-0000-0000-0000CB870000}"/>
    <cellStyle name="Normal 37 4 3 11 2" xfId="36700" xr:uid="{00000000-0005-0000-0000-0000CC870000}"/>
    <cellStyle name="Normal 37 4 3 12" xfId="19341" xr:uid="{00000000-0005-0000-0000-0000CD870000}"/>
    <cellStyle name="Normal 37 4 3 12 2" xfId="36701" xr:uid="{00000000-0005-0000-0000-0000CE870000}"/>
    <cellStyle name="Normal 37 4 3 13" xfId="19342" xr:uid="{00000000-0005-0000-0000-0000CF870000}"/>
    <cellStyle name="Normal 37 4 3 13 2" xfId="36702" xr:uid="{00000000-0005-0000-0000-0000D0870000}"/>
    <cellStyle name="Normal 37 4 3 14" xfId="19343" xr:uid="{00000000-0005-0000-0000-0000D1870000}"/>
    <cellStyle name="Normal 37 4 3 14 2" xfId="36703" xr:uid="{00000000-0005-0000-0000-0000D2870000}"/>
    <cellStyle name="Normal 37 4 3 15" xfId="19344" xr:uid="{00000000-0005-0000-0000-0000D3870000}"/>
    <cellStyle name="Normal 37 4 3 15 2" xfId="36704" xr:uid="{00000000-0005-0000-0000-0000D4870000}"/>
    <cellStyle name="Normal 37 4 3 16" xfId="36698" xr:uid="{00000000-0005-0000-0000-0000D5870000}"/>
    <cellStyle name="Normal 37 4 3 2" xfId="19345" xr:uid="{00000000-0005-0000-0000-0000D6870000}"/>
    <cellStyle name="Normal 37 4 3 2 10" xfId="19346" xr:uid="{00000000-0005-0000-0000-0000D7870000}"/>
    <cellStyle name="Normal 37 4 3 2 10 2" xfId="36706" xr:uid="{00000000-0005-0000-0000-0000D8870000}"/>
    <cellStyle name="Normal 37 4 3 2 11" xfId="19347" xr:uid="{00000000-0005-0000-0000-0000D9870000}"/>
    <cellStyle name="Normal 37 4 3 2 11 2" xfId="36707" xr:uid="{00000000-0005-0000-0000-0000DA870000}"/>
    <cellStyle name="Normal 37 4 3 2 12" xfId="19348" xr:uid="{00000000-0005-0000-0000-0000DB870000}"/>
    <cellStyle name="Normal 37 4 3 2 12 2" xfId="36708" xr:uid="{00000000-0005-0000-0000-0000DC870000}"/>
    <cellStyle name="Normal 37 4 3 2 13" xfId="19349" xr:uid="{00000000-0005-0000-0000-0000DD870000}"/>
    <cellStyle name="Normal 37 4 3 2 13 2" xfId="36709" xr:uid="{00000000-0005-0000-0000-0000DE870000}"/>
    <cellStyle name="Normal 37 4 3 2 14" xfId="19350" xr:uid="{00000000-0005-0000-0000-0000DF870000}"/>
    <cellStyle name="Normal 37 4 3 2 14 2" xfId="36710" xr:uid="{00000000-0005-0000-0000-0000E0870000}"/>
    <cellStyle name="Normal 37 4 3 2 15" xfId="36705" xr:uid="{00000000-0005-0000-0000-0000E1870000}"/>
    <cellStyle name="Normal 37 4 3 2 2" xfId="19351" xr:uid="{00000000-0005-0000-0000-0000E2870000}"/>
    <cellStyle name="Normal 37 4 3 2 2 2" xfId="36711" xr:uid="{00000000-0005-0000-0000-0000E3870000}"/>
    <cellStyle name="Normal 37 4 3 2 3" xfId="19352" xr:uid="{00000000-0005-0000-0000-0000E4870000}"/>
    <cellStyle name="Normal 37 4 3 2 3 2" xfId="36712" xr:uid="{00000000-0005-0000-0000-0000E5870000}"/>
    <cellStyle name="Normal 37 4 3 2 4" xfId="19353" xr:uid="{00000000-0005-0000-0000-0000E6870000}"/>
    <cellStyle name="Normal 37 4 3 2 4 2" xfId="36713" xr:uid="{00000000-0005-0000-0000-0000E7870000}"/>
    <cellStyle name="Normal 37 4 3 2 5" xfId="19354" xr:uid="{00000000-0005-0000-0000-0000E8870000}"/>
    <cellStyle name="Normal 37 4 3 2 5 2" xfId="36714" xr:uid="{00000000-0005-0000-0000-0000E9870000}"/>
    <cellStyle name="Normal 37 4 3 2 6" xfId="19355" xr:uid="{00000000-0005-0000-0000-0000EA870000}"/>
    <cellStyle name="Normal 37 4 3 2 6 2" xfId="36715" xr:uid="{00000000-0005-0000-0000-0000EB870000}"/>
    <cellStyle name="Normal 37 4 3 2 7" xfId="19356" xr:uid="{00000000-0005-0000-0000-0000EC870000}"/>
    <cellStyle name="Normal 37 4 3 2 7 2" xfId="36716" xr:uid="{00000000-0005-0000-0000-0000ED870000}"/>
    <cellStyle name="Normal 37 4 3 2 8" xfId="19357" xr:uid="{00000000-0005-0000-0000-0000EE870000}"/>
    <cellStyle name="Normal 37 4 3 2 8 2" xfId="36717" xr:uid="{00000000-0005-0000-0000-0000EF870000}"/>
    <cellStyle name="Normal 37 4 3 2 9" xfId="19358" xr:uid="{00000000-0005-0000-0000-0000F0870000}"/>
    <cellStyle name="Normal 37 4 3 2 9 2" xfId="36718" xr:uid="{00000000-0005-0000-0000-0000F1870000}"/>
    <cellStyle name="Normal 37 4 3 3" xfId="19359" xr:uid="{00000000-0005-0000-0000-0000F2870000}"/>
    <cellStyle name="Normal 37 4 3 3 2" xfId="36719" xr:uid="{00000000-0005-0000-0000-0000F3870000}"/>
    <cellStyle name="Normal 37 4 3 4" xfId="19360" xr:uid="{00000000-0005-0000-0000-0000F4870000}"/>
    <cellStyle name="Normal 37 4 3 4 2" xfId="36720" xr:uid="{00000000-0005-0000-0000-0000F5870000}"/>
    <cellStyle name="Normal 37 4 3 5" xfId="19361" xr:uid="{00000000-0005-0000-0000-0000F6870000}"/>
    <cellStyle name="Normal 37 4 3 5 2" xfId="36721" xr:uid="{00000000-0005-0000-0000-0000F7870000}"/>
    <cellStyle name="Normal 37 4 3 6" xfId="19362" xr:uid="{00000000-0005-0000-0000-0000F8870000}"/>
    <cellStyle name="Normal 37 4 3 6 2" xfId="36722" xr:uid="{00000000-0005-0000-0000-0000F9870000}"/>
    <cellStyle name="Normal 37 4 3 7" xfId="19363" xr:uid="{00000000-0005-0000-0000-0000FA870000}"/>
    <cellStyle name="Normal 37 4 3 7 2" xfId="36723" xr:uid="{00000000-0005-0000-0000-0000FB870000}"/>
    <cellStyle name="Normal 37 4 3 8" xfId="19364" xr:uid="{00000000-0005-0000-0000-0000FC870000}"/>
    <cellStyle name="Normal 37 4 3 8 2" xfId="36724" xr:uid="{00000000-0005-0000-0000-0000FD870000}"/>
    <cellStyle name="Normal 37 4 3 9" xfId="19365" xr:uid="{00000000-0005-0000-0000-0000FE870000}"/>
    <cellStyle name="Normal 37 4 3 9 2" xfId="36725" xr:uid="{00000000-0005-0000-0000-0000FF870000}"/>
    <cellStyle name="Normal 37 4 4" xfId="19366" xr:uid="{00000000-0005-0000-0000-000000880000}"/>
    <cellStyle name="Normal 37 4 4 10" xfId="19367" xr:uid="{00000000-0005-0000-0000-000001880000}"/>
    <cellStyle name="Normal 37 4 4 10 2" xfId="36727" xr:uid="{00000000-0005-0000-0000-000002880000}"/>
    <cellStyle name="Normal 37 4 4 11" xfId="19368" xr:uid="{00000000-0005-0000-0000-000003880000}"/>
    <cellStyle name="Normal 37 4 4 11 2" xfId="36728" xr:uid="{00000000-0005-0000-0000-000004880000}"/>
    <cellStyle name="Normal 37 4 4 12" xfId="19369" xr:uid="{00000000-0005-0000-0000-000005880000}"/>
    <cellStyle name="Normal 37 4 4 12 2" xfId="36729" xr:uid="{00000000-0005-0000-0000-000006880000}"/>
    <cellStyle name="Normal 37 4 4 13" xfId="19370" xr:uid="{00000000-0005-0000-0000-000007880000}"/>
    <cellStyle name="Normal 37 4 4 13 2" xfId="36730" xr:uid="{00000000-0005-0000-0000-000008880000}"/>
    <cellStyle name="Normal 37 4 4 14" xfId="19371" xr:uid="{00000000-0005-0000-0000-000009880000}"/>
    <cellStyle name="Normal 37 4 4 14 2" xfId="36731" xr:uid="{00000000-0005-0000-0000-00000A880000}"/>
    <cellStyle name="Normal 37 4 4 15" xfId="19372" xr:uid="{00000000-0005-0000-0000-00000B880000}"/>
    <cellStyle name="Normal 37 4 4 15 2" xfId="36732" xr:uid="{00000000-0005-0000-0000-00000C880000}"/>
    <cellStyle name="Normal 37 4 4 16" xfId="36726" xr:uid="{00000000-0005-0000-0000-00000D880000}"/>
    <cellStyle name="Normal 37 4 4 2" xfId="19373" xr:uid="{00000000-0005-0000-0000-00000E880000}"/>
    <cellStyle name="Normal 37 4 4 2 10" xfId="19374" xr:uid="{00000000-0005-0000-0000-00000F880000}"/>
    <cellStyle name="Normal 37 4 4 2 10 2" xfId="36734" xr:uid="{00000000-0005-0000-0000-000010880000}"/>
    <cellStyle name="Normal 37 4 4 2 11" xfId="19375" xr:uid="{00000000-0005-0000-0000-000011880000}"/>
    <cellStyle name="Normal 37 4 4 2 11 2" xfId="36735" xr:uid="{00000000-0005-0000-0000-000012880000}"/>
    <cellStyle name="Normal 37 4 4 2 12" xfId="19376" xr:uid="{00000000-0005-0000-0000-000013880000}"/>
    <cellStyle name="Normal 37 4 4 2 12 2" xfId="36736" xr:uid="{00000000-0005-0000-0000-000014880000}"/>
    <cellStyle name="Normal 37 4 4 2 13" xfId="19377" xr:uid="{00000000-0005-0000-0000-000015880000}"/>
    <cellStyle name="Normal 37 4 4 2 13 2" xfId="36737" xr:uid="{00000000-0005-0000-0000-000016880000}"/>
    <cellStyle name="Normal 37 4 4 2 14" xfId="19378" xr:uid="{00000000-0005-0000-0000-000017880000}"/>
    <cellStyle name="Normal 37 4 4 2 14 2" xfId="36738" xr:uid="{00000000-0005-0000-0000-000018880000}"/>
    <cellStyle name="Normal 37 4 4 2 15" xfId="36733" xr:uid="{00000000-0005-0000-0000-000019880000}"/>
    <cellStyle name="Normal 37 4 4 2 2" xfId="19379" xr:uid="{00000000-0005-0000-0000-00001A880000}"/>
    <cellStyle name="Normal 37 4 4 2 2 2" xfId="36739" xr:uid="{00000000-0005-0000-0000-00001B880000}"/>
    <cellStyle name="Normal 37 4 4 2 3" xfId="19380" xr:uid="{00000000-0005-0000-0000-00001C880000}"/>
    <cellStyle name="Normal 37 4 4 2 3 2" xfId="36740" xr:uid="{00000000-0005-0000-0000-00001D880000}"/>
    <cellStyle name="Normal 37 4 4 2 4" xfId="19381" xr:uid="{00000000-0005-0000-0000-00001E880000}"/>
    <cellStyle name="Normal 37 4 4 2 4 2" xfId="36741" xr:uid="{00000000-0005-0000-0000-00001F880000}"/>
    <cellStyle name="Normal 37 4 4 2 5" xfId="19382" xr:uid="{00000000-0005-0000-0000-000020880000}"/>
    <cellStyle name="Normal 37 4 4 2 5 2" xfId="36742" xr:uid="{00000000-0005-0000-0000-000021880000}"/>
    <cellStyle name="Normal 37 4 4 2 6" xfId="19383" xr:uid="{00000000-0005-0000-0000-000022880000}"/>
    <cellStyle name="Normal 37 4 4 2 6 2" xfId="36743" xr:uid="{00000000-0005-0000-0000-000023880000}"/>
    <cellStyle name="Normal 37 4 4 2 7" xfId="19384" xr:uid="{00000000-0005-0000-0000-000024880000}"/>
    <cellStyle name="Normal 37 4 4 2 7 2" xfId="36744" xr:uid="{00000000-0005-0000-0000-000025880000}"/>
    <cellStyle name="Normal 37 4 4 2 8" xfId="19385" xr:uid="{00000000-0005-0000-0000-000026880000}"/>
    <cellStyle name="Normal 37 4 4 2 8 2" xfId="36745" xr:uid="{00000000-0005-0000-0000-000027880000}"/>
    <cellStyle name="Normal 37 4 4 2 9" xfId="19386" xr:uid="{00000000-0005-0000-0000-000028880000}"/>
    <cellStyle name="Normal 37 4 4 2 9 2" xfId="36746" xr:uid="{00000000-0005-0000-0000-000029880000}"/>
    <cellStyle name="Normal 37 4 4 3" xfId="19387" xr:uid="{00000000-0005-0000-0000-00002A880000}"/>
    <cellStyle name="Normal 37 4 4 3 2" xfId="36747" xr:uid="{00000000-0005-0000-0000-00002B880000}"/>
    <cellStyle name="Normal 37 4 4 4" xfId="19388" xr:uid="{00000000-0005-0000-0000-00002C880000}"/>
    <cellStyle name="Normal 37 4 4 4 2" xfId="36748" xr:uid="{00000000-0005-0000-0000-00002D880000}"/>
    <cellStyle name="Normal 37 4 4 5" xfId="19389" xr:uid="{00000000-0005-0000-0000-00002E880000}"/>
    <cellStyle name="Normal 37 4 4 5 2" xfId="36749" xr:uid="{00000000-0005-0000-0000-00002F880000}"/>
    <cellStyle name="Normal 37 4 4 6" xfId="19390" xr:uid="{00000000-0005-0000-0000-000030880000}"/>
    <cellStyle name="Normal 37 4 4 6 2" xfId="36750" xr:uid="{00000000-0005-0000-0000-000031880000}"/>
    <cellStyle name="Normal 37 4 4 7" xfId="19391" xr:uid="{00000000-0005-0000-0000-000032880000}"/>
    <cellStyle name="Normal 37 4 4 7 2" xfId="36751" xr:uid="{00000000-0005-0000-0000-000033880000}"/>
    <cellStyle name="Normal 37 4 4 8" xfId="19392" xr:uid="{00000000-0005-0000-0000-000034880000}"/>
    <cellStyle name="Normal 37 4 4 8 2" xfId="36752" xr:uid="{00000000-0005-0000-0000-000035880000}"/>
    <cellStyle name="Normal 37 4 4 9" xfId="19393" xr:uid="{00000000-0005-0000-0000-000036880000}"/>
    <cellStyle name="Normal 37 4 4 9 2" xfId="36753" xr:uid="{00000000-0005-0000-0000-000037880000}"/>
    <cellStyle name="Normal 37 4 5" xfId="19394" xr:uid="{00000000-0005-0000-0000-000038880000}"/>
    <cellStyle name="Normal 37 4 5 10" xfId="19395" xr:uid="{00000000-0005-0000-0000-000039880000}"/>
    <cellStyle name="Normal 37 4 5 10 2" xfId="36755" xr:uid="{00000000-0005-0000-0000-00003A880000}"/>
    <cellStyle name="Normal 37 4 5 11" xfId="19396" xr:uid="{00000000-0005-0000-0000-00003B880000}"/>
    <cellStyle name="Normal 37 4 5 11 2" xfId="36756" xr:uid="{00000000-0005-0000-0000-00003C880000}"/>
    <cellStyle name="Normal 37 4 5 12" xfId="19397" xr:uid="{00000000-0005-0000-0000-00003D880000}"/>
    <cellStyle name="Normal 37 4 5 12 2" xfId="36757" xr:uid="{00000000-0005-0000-0000-00003E880000}"/>
    <cellStyle name="Normal 37 4 5 13" xfId="19398" xr:uid="{00000000-0005-0000-0000-00003F880000}"/>
    <cellStyle name="Normal 37 4 5 13 2" xfId="36758" xr:uid="{00000000-0005-0000-0000-000040880000}"/>
    <cellStyle name="Normal 37 4 5 14" xfId="19399" xr:uid="{00000000-0005-0000-0000-000041880000}"/>
    <cellStyle name="Normal 37 4 5 14 2" xfId="36759" xr:uid="{00000000-0005-0000-0000-000042880000}"/>
    <cellStyle name="Normal 37 4 5 15" xfId="36754" xr:uid="{00000000-0005-0000-0000-000043880000}"/>
    <cellStyle name="Normal 37 4 5 2" xfId="19400" xr:uid="{00000000-0005-0000-0000-000044880000}"/>
    <cellStyle name="Normal 37 4 5 2 2" xfId="36760" xr:uid="{00000000-0005-0000-0000-000045880000}"/>
    <cellStyle name="Normal 37 4 5 3" xfId="19401" xr:uid="{00000000-0005-0000-0000-000046880000}"/>
    <cellStyle name="Normal 37 4 5 3 2" xfId="36761" xr:uid="{00000000-0005-0000-0000-000047880000}"/>
    <cellStyle name="Normal 37 4 5 4" xfId="19402" xr:uid="{00000000-0005-0000-0000-000048880000}"/>
    <cellStyle name="Normal 37 4 5 4 2" xfId="36762" xr:uid="{00000000-0005-0000-0000-000049880000}"/>
    <cellStyle name="Normal 37 4 5 5" xfId="19403" xr:uid="{00000000-0005-0000-0000-00004A880000}"/>
    <cellStyle name="Normal 37 4 5 5 2" xfId="36763" xr:uid="{00000000-0005-0000-0000-00004B880000}"/>
    <cellStyle name="Normal 37 4 5 6" xfId="19404" xr:uid="{00000000-0005-0000-0000-00004C880000}"/>
    <cellStyle name="Normal 37 4 5 6 2" xfId="36764" xr:uid="{00000000-0005-0000-0000-00004D880000}"/>
    <cellStyle name="Normal 37 4 5 7" xfId="19405" xr:uid="{00000000-0005-0000-0000-00004E880000}"/>
    <cellStyle name="Normal 37 4 5 7 2" xfId="36765" xr:uid="{00000000-0005-0000-0000-00004F880000}"/>
    <cellStyle name="Normal 37 4 5 8" xfId="19406" xr:uid="{00000000-0005-0000-0000-000050880000}"/>
    <cellStyle name="Normal 37 4 5 8 2" xfId="36766" xr:uid="{00000000-0005-0000-0000-000051880000}"/>
    <cellStyle name="Normal 37 4 5 9" xfId="19407" xr:uid="{00000000-0005-0000-0000-000052880000}"/>
    <cellStyle name="Normal 37 4 5 9 2" xfId="36767" xr:uid="{00000000-0005-0000-0000-000053880000}"/>
    <cellStyle name="Normal 37 4 6" xfId="19408" xr:uid="{00000000-0005-0000-0000-000054880000}"/>
    <cellStyle name="Normal 37 4 6 10" xfId="19409" xr:uid="{00000000-0005-0000-0000-000055880000}"/>
    <cellStyle name="Normal 37 4 6 10 2" xfId="36769" xr:uid="{00000000-0005-0000-0000-000056880000}"/>
    <cellStyle name="Normal 37 4 6 11" xfId="19410" xr:uid="{00000000-0005-0000-0000-000057880000}"/>
    <cellStyle name="Normal 37 4 6 11 2" xfId="36770" xr:uid="{00000000-0005-0000-0000-000058880000}"/>
    <cellStyle name="Normal 37 4 6 12" xfId="19411" xr:uid="{00000000-0005-0000-0000-000059880000}"/>
    <cellStyle name="Normal 37 4 6 12 2" xfId="36771" xr:uid="{00000000-0005-0000-0000-00005A880000}"/>
    <cellStyle name="Normal 37 4 6 13" xfId="19412" xr:uid="{00000000-0005-0000-0000-00005B880000}"/>
    <cellStyle name="Normal 37 4 6 13 2" xfId="36772" xr:uid="{00000000-0005-0000-0000-00005C880000}"/>
    <cellStyle name="Normal 37 4 6 14" xfId="19413" xr:uid="{00000000-0005-0000-0000-00005D880000}"/>
    <cellStyle name="Normal 37 4 6 14 2" xfId="36773" xr:uid="{00000000-0005-0000-0000-00005E880000}"/>
    <cellStyle name="Normal 37 4 6 15" xfId="36768" xr:uid="{00000000-0005-0000-0000-00005F880000}"/>
    <cellStyle name="Normal 37 4 6 2" xfId="19414" xr:uid="{00000000-0005-0000-0000-000060880000}"/>
    <cellStyle name="Normal 37 4 6 2 2" xfId="36774" xr:uid="{00000000-0005-0000-0000-000061880000}"/>
    <cellStyle name="Normal 37 4 6 3" xfId="19415" xr:uid="{00000000-0005-0000-0000-000062880000}"/>
    <cellStyle name="Normal 37 4 6 3 2" xfId="36775" xr:uid="{00000000-0005-0000-0000-000063880000}"/>
    <cellStyle name="Normal 37 4 6 4" xfId="19416" xr:uid="{00000000-0005-0000-0000-000064880000}"/>
    <cellStyle name="Normal 37 4 6 4 2" xfId="36776" xr:uid="{00000000-0005-0000-0000-000065880000}"/>
    <cellStyle name="Normal 37 4 6 5" xfId="19417" xr:uid="{00000000-0005-0000-0000-000066880000}"/>
    <cellStyle name="Normal 37 4 6 5 2" xfId="36777" xr:uid="{00000000-0005-0000-0000-000067880000}"/>
    <cellStyle name="Normal 37 4 6 6" xfId="19418" xr:uid="{00000000-0005-0000-0000-000068880000}"/>
    <cellStyle name="Normal 37 4 6 6 2" xfId="36778" xr:uid="{00000000-0005-0000-0000-000069880000}"/>
    <cellStyle name="Normal 37 4 6 7" xfId="19419" xr:uid="{00000000-0005-0000-0000-00006A880000}"/>
    <cellStyle name="Normal 37 4 6 7 2" xfId="36779" xr:uid="{00000000-0005-0000-0000-00006B880000}"/>
    <cellStyle name="Normal 37 4 6 8" xfId="19420" xr:uid="{00000000-0005-0000-0000-00006C880000}"/>
    <cellStyle name="Normal 37 4 6 8 2" xfId="36780" xr:uid="{00000000-0005-0000-0000-00006D880000}"/>
    <cellStyle name="Normal 37 4 6 9" xfId="19421" xr:uid="{00000000-0005-0000-0000-00006E880000}"/>
    <cellStyle name="Normal 37 4 6 9 2" xfId="36781" xr:uid="{00000000-0005-0000-0000-00006F880000}"/>
    <cellStyle name="Normal 37 4 7" xfId="19422" xr:uid="{00000000-0005-0000-0000-000070880000}"/>
    <cellStyle name="Normal 37 4 7 10" xfId="19423" xr:uid="{00000000-0005-0000-0000-000071880000}"/>
    <cellStyle name="Normal 37 4 7 10 2" xfId="36783" xr:uid="{00000000-0005-0000-0000-000072880000}"/>
    <cellStyle name="Normal 37 4 7 11" xfId="19424" xr:uid="{00000000-0005-0000-0000-000073880000}"/>
    <cellStyle name="Normal 37 4 7 11 2" xfId="36784" xr:uid="{00000000-0005-0000-0000-000074880000}"/>
    <cellStyle name="Normal 37 4 7 12" xfId="19425" xr:uid="{00000000-0005-0000-0000-000075880000}"/>
    <cellStyle name="Normal 37 4 7 12 2" xfId="36785" xr:uid="{00000000-0005-0000-0000-000076880000}"/>
    <cellStyle name="Normal 37 4 7 13" xfId="19426" xr:uid="{00000000-0005-0000-0000-000077880000}"/>
    <cellStyle name="Normal 37 4 7 13 2" xfId="36786" xr:uid="{00000000-0005-0000-0000-000078880000}"/>
    <cellStyle name="Normal 37 4 7 14" xfId="19427" xr:uid="{00000000-0005-0000-0000-000079880000}"/>
    <cellStyle name="Normal 37 4 7 14 2" xfId="36787" xr:uid="{00000000-0005-0000-0000-00007A880000}"/>
    <cellStyle name="Normal 37 4 7 15" xfId="36782" xr:uid="{00000000-0005-0000-0000-00007B880000}"/>
    <cellStyle name="Normal 37 4 7 2" xfId="19428" xr:uid="{00000000-0005-0000-0000-00007C880000}"/>
    <cellStyle name="Normal 37 4 7 2 2" xfId="36788" xr:uid="{00000000-0005-0000-0000-00007D880000}"/>
    <cellStyle name="Normal 37 4 7 3" xfId="19429" xr:uid="{00000000-0005-0000-0000-00007E880000}"/>
    <cellStyle name="Normal 37 4 7 3 2" xfId="36789" xr:uid="{00000000-0005-0000-0000-00007F880000}"/>
    <cellStyle name="Normal 37 4 7 4" xfId="19430" xr:uid="{00000000-0005-0000-0000-000080880000}"/>
    <cellStyle name="Normal 37 4 7 4 2" xfId="36790" xr:uid="{00000000-0005-0000-0000-000081880000}"/>
    <cellStyle name="Normal 37 4 7 5" xfId="19431" xr:uid="{00000000-0005-0000-0000-000082880000}"/>
    <cellStyle name="Normal 37 4 7 5 2" xfId="36791" xr:uid="{00000000-0005-0000-0000-000083880000}"/>
    <cellStyle name="Normal 37 4 7 6" xfId="19432" xr:uid="{00000000-0005-0000-0000-000084880000}"/>
    <cellStyle name="Normal 37 4 7 6 2" xfId="36792" xr:uid="{00000000-0005-0000-0000-000085880000}"/>
    <cellStyle name="Normal 37 4 7 7" xfId="19433" xr:uid="{00000000-0005-0000-0000-000086880000}"/>
    <cellStyle name="Normal 37 4 7 7 2" xfId="36793" xr:uid="{00000000-0005-0000-0000-000087880000}"/>
    <cellStyle name="Normal 37 4 7 8" xfId="19434" xr:uid="{00000000-0005-0000-0000-000088880000}"/>
    <cellStyle name="Normal 37 4 7 8 2" xfId="36794" xr:uid="{00000000-0005-0000-0000-000089880000}"/>
    <cellStyle name="Normal 37 4 7 9" xfId="19435" xr:uid="{00000000-0005-0000-0000-00008A880000}"/>
    <cellStyle name="Normal 37 4 7 9 2" xfId="36795" xr:uid="{00000000-0005-0000-0000-00008B880000}"/>
    <cellStyle name="Normal 37 4 8" xfId="19436" xr:uid="{00000000-0005-0000-0000-00008C880000}"/>
    <cellStyle name="Normal 37 4 8 10" xfId="19437" xr:uid="{00000000-0005-0000-0000-00008D880000}"/>
    <cellStyle name="Normal 37 4 8 10 2" xfId="36797" xr:uid="{00000000-0005-0000-0000-00008E880000}"/>
    <cellStyle name="Normal 37 4 8 11" xfId="19438" xr:uid="{00000000-0005-0000-0000-00008F880000}"/>
    <cellStyle name="Normal 37 4 8 11 2" xfId="36798" xr:uid="{00000000-0005-0000-0000-000090880000}"/>
    <cellStyle name="Normal 37 4 8 12" xfId="19439" xr:uid="{00000000-0005-0000-0000-000091880000}"/>
    <cellStyle name="Normal 37 4 8 12 2" xfId="36799" xr:uid="{00000000-0005-0000-0000-000092880000}"/>
    <cellStyle name="Normal 37 4 8 13" xfId="19440" xr:uid="{00000000-0005-0000-0000-000093880000}"/>
    <cellStyle name="Normal 37 4 8 13 2" xfId="36800" xr:uid="{00000000-0005-0000-0000-000094880000}"/>
    <cellStyle name="Normal 37 4 8 14" xfId="19441" xr:uid="{00000000-0005-0000-0000-000095880000}"/>
    <cellStyle name="Normal 37 4 8 14 2" xfId="36801" xr:uid="{00000000-0005-0000-0000-000096880000}"/>
    <cellStyle name="Normal 37 4 8 15" xfId="36796" xr:uid="{00000000-0005-0000-0000-000097880000}"/>
    <cellStyle name="Normal 37 4 8 2" xfId="19442" xr:uid="{00000000-0005-0000-0000-000098880000}"/>
    <cellStyle name="Normal 37 4 8 2 2" xfId="36802" xr:uid="{00000000-0005-0000-0000-000099880000}"/>
    <cellStyle name="Normal 37 4 8 3" xfId="19443" xr:uid="{00000000-0005-0000-0000-00009A880000}"/>
    <cellStyle name="Normal 37 4 8 3 2" xfId="36803" xr:uid="{00000000-0005-0000-0000-00009B880000}"/>
    <cellStyle name="Normal 37 4 8 4" xfId="19444" xr:uid="{00000000-0005-0000-0000-00009C880000}"/>
    <cellStyle name="Normal 37 4 8 4 2" xfId="36804" xr:uid="{00000000-0005-0000-0000-00009D880000}"/>
    <cellStyle name="Normal 37 4 8 5" xfId="19445" xr:uid="{00000000-0005-0000-0000-00009E880000}"/>
    <cellStyle name="Normal 37 4 8 5 2" xfId="36805" xr:uid="{00000000-0005-0000-0000-00009F880000}"/>
    <cellStyle name="Normal 37 4 8 6" xfId="19446" xr:uid="{00000000-0005-0000-0000-0000A0880000}"/>
    <cellStyle name="Normal 37 4 8 6 2" xfId="36806" xr:uid="{00000000-0005-0000-0000-0000A1880000}"/>
    <cellStyle name="Normal 37 4 8 7" xfId="19447" xr:uid="{00000000-0005-0000-0000-0000A2880000}"/>
    <cellStyle name="Normal 37 4 8 7 2" xfId="36807" xr:uid="{00000000-0005-0000-0000-0000A3880000}"/>
    <cellStyle name="Normal 37 4 8 8" xfId="19448" xr:uid="{00000000-0005-0000-0000-0000A4880000}"/>
    <cellStyle name="Normal 37 4 8 8 2" xfId="36808" xr:uid="{00000000-0005-0000-0000-0000A5880000}"/>
    <cellStyle name="Normal 37 4 8 9" xfId="19449" xr:uid="{00000000-0005-0000-0000-0000A6880000}"/>
    <cellStyle name="Normal 37 4 8 9 2" xfId="36809" xr:uid="{00000000-0005-0000-0000-0000A7880000}"/>
    <cellStyle name="Normal 37 4 9" xfId="19450" xr:uid="{00000000-0005-0000-0000-0000A8880000}"/>
    <cellStyle name="Normal 37 4 9 10" xfId="19451" xr:uid="{00000000-0005-0000-0000-0000A9880000}"/>
    <cellStyle name="Normal 37 4 9 10 2" xfId="36811" xr:uid="{00000000-0005-0000-0000-0000AA880000}"/>
    <cellStyle name="Normal 37 4 9 11" xfId="19452" xr:uid="{00000000-0005-0000-0000-0000AB880000}"/>
    <cellStyle name="Normal 37 4 9 11 2" xfId="36812" xr:uid="{00000000-0005-0000-0000-0000AC880000}"/>
    <cellStyle name="Normal 37 4 9 12" xfId="19453" xr:uid="{00000000-0005-0000-0000-0000AD880000}"/>
    <cellStyle name="Normal 37 4 9 12 2" xfId="36813" xr:uid="{00000000-0005-0000-0000-0000AE880000}"/>
    <cellStyle name="Normal 37 4 9 13" xfId="19454" xr:uid="{00000000-0005-0000-0000-0000AF880000}"/>
    <cellStyle name="Normal 37 4 9 13 2" xfId="36814" xr:uid="{00000000-0005-0000-0000-0000B0880000}"/>
    <cellStyle name="Normal 37 4 9 14" xfId="19455" xr:uid="{00000000-0005-0000-0000-0000B1880000}"/>
    <cellStyle name="Normal 37 4 9 14 2" xfId="36815" xr:uid="{00000000-0005-0000-0000-0000B2880000}"/>
    <cellStyle name="Normal 37 4 9 15" xfId="36810" xr:uid="{00000000-0005-0000-0000-0000B3880000}"/>
    <cellStyle name="Normal 37 4 9 2" xfId="19456" xr:uid="{00000000-0005-0000-0000-0000B4880000}"/>
    <cellStyle name="Normal 37 4 9 2 2" xfId="36816" xr:uid="{00000000-0005-0000-0000-0000B5880000}"/>
    <cellStyle name="Normal 37 4 9 3" xfId="19457" xr:uid="{00000000-0005-0000-0000-0000B6880000}"/>
    <cellStyle name="Normal 37 4 9 3 2" xfId="36817" xr:uid="{00000000-0005-0000-0000-0000B7880000}"/>
    <cellStyle name="Normal 37 4 9 4" xfId="19458" xr:uid="{00000000-0005-0000-0000-0000B8880000}"/>
    <cellStyle name="Normal 37 4 9 4 2" xfId="36818" xr:uid="{00000000-0005-0000-0000-0000B9880000}"/>
    <cellStyle name="Normal 37 4 9 5" xfId="19459" xr:uid="{00000000-0005-0000-0000-0000BA880000}"/>
    <cellStyle name="Normal 37 4 9 5 2" xfId="36819" xr:uid="{00000000-0005-0000-0000-0000BB880000}"/>
    <cellStyle name="Normal 37 4 9 6" xfId="19460" xr:uid="{00000000-0005-0000-0000-0000BC880000}"/>
    <cellStyle name="Normal 37 4 9 6 2" xfId="36820" xr:uid="{00000000-0005-0000-0000-0000BD880000}"/>
    <cellStyle name="Normal 37 4 9 7" xfId="19461" xr:uid="{00000000-0005-0000-0000-0000BE880000}"/>
    <cellStyle name="Normal 37 4 9 7 2" xfId="36821" xr:uid="{00000000-0005-0000-0000-0000BF880000}"/>
    <cellStyle name="Normal 37 4 9 8" xfId="19462" xr:uid="{00000000-0005-0000-0000-0000C0880000}"/>
    <cellStyle name="Normal 37 4 9 8 2" xfId="36822" xr:uid="{00000000-0005-0000-0000-0000C1880000}"/>
    <cellStyle name="Normal 37 4 9 9" xfId="19463" xr:uid="{00000000-0005-0000-0000-0000C2880000}"/>
    <cellStyle name="Normal 37 4 9 9 2" xfId="36823" xr:uid="{00000000-0005-0000-0000-0000C3880000}"/>
    <cellStyle name="Normal 38" xfId="66" xr:uid="{00000000-0005-0000-0000-0000C4880000}"/>
    <cellStyle name="Normal 38 10" xfId="19464" xr:uid="{00000000-0005-0000-0000-0000C5880000}"/>
    <cellStyle name="Normal 38 10 10" xfId="19465" xr:uid="{00000000-0005-0000-0000-0000C6880000}"/>
    <cellStyle name="Normal 38 10 10 2" xfId="36826" xr:uid="{00000000-0005-0000-0000-0000C7880000}"/>
    <cellStyle name="Normal 38 10 11" xfId="19466" xr:uid="{00000000-0005-0000-0000-0000C8880000}"/>
    <cellStyle name="Normal 38 10 11 2" xfId="36827" xr:uid="{00000000-0005-0000-0000-0000C9880000}"/>
    <cellStyle name="Normal 38 10 12" xfId="19467" xr:uid="{00000000-0005-0000-0000-0000CA880000}"/>
    <cellStyle name="Normal 38 10 12 2" xfId="36828" xr:uid="{00000000-0005-0000-0000-0000CB880000}"/>
    <cellStyle name="Normal 38 10 13" xfId="19468" xr:uid="{00000000-0005-0000-0000-0000CC880000}"/>
    <cellStyle name="Normal 38 10 13 2" xfId="36829" xr:uid="{00000000-0005-0000-0000-0000CD880000}"/>
    <cellStyle name="Normal 38 10 14" xfId="19469" xr:uid="{00000000-0005-0000-0000-0000CE880000}"/>
    <cellStyle name="Normal 38 10 14 2" xfId="36830" xr:uid="{00000000-0005-0000-0000-0000CF880000}"/>
    <cellStyle name="Normal 38 10 15" xfId="36825" xr:uid="{00000000-0005-0000-0000-0000D0880000}"/>
    <cellStyle name="Normal 38 10 2" xfId="19470" xr:uid="{00000000-0005-0000-0000-0000D1880000}"/>
    <cellStyle name="Normal 38 10 2 2" xfId="36831" xr:uid="{00000000-0005-0000-0000-0000D2880000}"/>
    <cellStyle name="Normal 38 10 3" xfId="19471" xr:uid="{00000000-0005-0000-0000-0000D3880000}"/>
    <cellStyle name="Normal 38 10 3 2" xfId="36832" xr:uid="{00000000-0005-0000-0000-0000D4880000}"/>
    <cellStyle name="Normal 38 10 4" xfId="19472" xr:uid="{00000000-0005-0000-0000-0000D5880000}"/>
    <cellStyle name="Normal 38 10 4 2" xfId="36833" xr:uid="{00000000-0005-0000-0000-0000D6880000}"/>
    <cellStyle name="Normal 38 10 5" xfId="19473" xr:uid="{00000000-0005-0000-0000-0000D7880000}"/>
    <cellStyle name="Normal 38 10 5 2" xfId="36834" xr:uid="{00000000-0005-0000-0000-0000D8880000}"/>
    <cellStyle name="Normal 38 10 6" xfId="19474" xr:uid="{00000000-0005-0000-0000-0000D9880000}"/>
    <cellStyle name="Normal 38 10 6 2" xfId="36835" xr:uid="{00000000-0005-0000-0000-0000DA880000}"/>
    <cellStyle name="Normal 38 10 7" xfId="19475" xr:uid="{00000000-0005-0000-0000-0000DB880000}"/>
    <cellStyle name="Normal 38 10 7 2" xfId="36836" xr:uid="{00000000-0005-0000-0000-0000DC880000}"/>
    <cellStyle name="Normal 38 10 8" xfId="19476" xr:uid="{00000000-0005-0000-0000-0000DD880000}"/>
    <cellStyle name="Normal 38 10 8 2" xfId="36837" xr:uid="{00000000-0005-0000-0000-0000DE880000}"/>
    <cellStyle name="Normal 38 10 9" xfId="19477" xr:uid="{00000000-0005-0000-0000-0000DF880000}"/>
    <cellStyle name="Normal 38 10 9 2" xfId="36838" xr:uid="{00000000-0005-0000-0000-0000E0880000}"/>
    <cellStyle name="Normal 38 11" xfId="19478" xr:uid="{00000000-0005-0000-0000-0000E1880000}"/>
    <cellStyle name="Normal 38 11 10" xfId="19479" xr:uid="{00000000-0005-0000-0000-0000E2880000}"/>
    <cellStyle name="Normal 38 11 10 2" xfId="36840" xr:uid="{00000000-0005-0000-0000-0000E3880000}"/>
    <cellStyle name="Normal 38 11 11" xfId="19480" xr:uid="{00000000-0005-0000-0000-0000E4880000}"/>
    <cellStyle name="Normal 38 11 11 2" xfId="36841" xr:uid="{00000000-0005-0000-0000-0000E5880000}"/>
    <cellStyle name="Normal 38 11 12" xfId="19481" xr:uid="{00000000-0005-0000-0000-0000E6880000}"/>
    <cellStyle name="Normal 38 11 12 2" xfId="36842" xr:uid="{00000000-0005-0000-0000-0000E7880000}"/>
    <cellStyle name="Normal 38 11 13" xfId="19482" xr:uid="{00000000-0005-0000-0000-0000E8880000}"/>
    <cellStyle name="Normal 38 11 13 2" xfId="36843" xr:uid="{00000000-0005-0000-0000-0000E9880000}"/>
    <cellStyle name="Normal 38 11 14" xfId="19483" xr:uid="{00000000-0005-0000-0000-0000EA880000}"/>
    <cellStyle name="Normal 38 11 14 2" xfId="36844" xr:uid="{00000000-0005-0000-0000-0000EB880000}"/>
    <cellStyle name="Normal 38 11 15" xfId="36839" xr:uid="{00000000-0005-0000-0000-0000EC880000}"/>
    <cellStyle name="Normal 38 11 2" xfId="19484" xr:uid="{00000000-0005-0000-0000-0000ED880000}"/>
    <cellStyle name="Normal 38 11 2 2" xfId="36845" xr:uid="{00000000-0005-0000-0000-0000EE880000}"/>
    <cellStyle name="Normal 38 11 3" xfId="19485" xr:uid="{00000000-0005-0000-0000-0000EF880000}"/>
    <cellStyle name="Normal 38 11 3 2" xfId="36846" xr:uid="{00000000-0005-0000-0000-0000F0880000}"/>
    <cellStyle name="Normal 38 11 4" xfId="19486" xr:uid="{00000000-0005-0000-0000-0000F1880000}"/>
    <cellStyle name="Normal 38 11 4 2" xfId="36847" xr:uid="{00000000-0005-0000-0000-0000F2880000}"/>
    <cellStyle name="Normal 38 11 5" xfId="19487" xr:uid="{00000000-0005-0000-0000-0000F3880000}"/>
    <cellStyle name="Normal 38 11 5 2" xfId="36848" xr:uid="{00000000-0005-0000-0000-0000F4880000}"/>
    <cellStyle name="Normal 38 11 6" xfId="19488" xr:uid="{00000000-0005-0000-0000-0000F5880000}"/>
    <cellStyle name="Normal 38 11 6 2" xfId="36849" xr:uid="{00000000-0005-0000-0000-0000F6880000}"/>
    <cellStyle name="Normal 38 11 7" xfId="19489" xr:uid="{00000000-0005-0000-0000-0000F7880000}"/>
    <cellStyle name="Normal 38 11 7 2" xfId="36850" xr:uid="{00000000-0005-0000-0000-0000F8880000}"/>
    <cellStyle name="Normal 38 11 8" xfId="19490" xr:uid="{00000000-0005-0000-0000-0000F9880000}"/>
    <cellStyle name="Normal 38 11 8 2" xfId="36851" xr:uid="{00000000-0005-0000-0000-0000FA880000}"/>
    <cellStyle name="Normal 38 11 9" xfId="19491" xr:uid="{00000000-0005-0000-0000-0000FB880000}"/>
    <cellStyle name="Normal 38 11 9 2" xfId="36852" xr:uid="{00000000-0005-0000-0000-0000FC880000}"/>
    <cellStyle name="Normal 38 12" xfId="19492" xr:uid="{00000000-0005-0000-0000-0000FD880000}"/>
    <cellStyle name="Normal 38 12 10" xfId="19493" xr:uid="{00000000-0005-0000-0000-0000FE880000}"/>
    <cellStyle name="Normal 38 12 10 2" xfId="36854" xr:uid="{00000000-0005-0000-0000-0000FF880000}"/>
    <cellStyle name="Normal 38 12 11" xfId="19494" xr:uid="{00000000-0005-0000-0000-000000890000}"/>
    <cellStyle name="Normal 38 12 11 2" xfId="36855" xr:uid="{00000000-0005-0000-0000-000001890000}"/>
    <cellStyle name="Normal 38 12 12" xfId="19495" xr:uid="{00000000-0005-0000-0000-000002890000}"/>
    <cellStyle name="Normal 38 12 12 2" xfId="36856" xr:uid="{00000000-0005-0000-0000-000003890000}"/>
    <cellStyle name="Normal 38 12 13" xfId="19496" xr:uid="{00000000-0005-0000-0000-000004890000}"/>
    <cellStyle name="Normal 38 12 13 2" xfId="36857" xr:uid="{00000000-0005-0000-0000-000005890000}"/>
    <cellStyle name="Normal 38 12 14" xfId="19497" xr:uid="{00000000-0005-0000-0000-000006890000}"/>
    <cellStyle name="Normal 38 12 14 2" xfId="36858" xr:uid="{00000000-0005-0000-0000-000007890000}"/>
    <cellStyle name="Normal 38 12 15" xfId="36853" xr:uid="{00000000-0005-0000-0000-000008890000}"/>
    <cellStyle name="Normal 38 12 2" xfId="19498" xr:uid="{00000000-0005-0000-0000-000009890000}"/>
    <cellStyle name="Normal 38 12 2 2" xfId="36859" xr:uid="{00000000-0005-0000-0000-00000A890000}"/>
    <cellStyle name="Normal 38 12 3" xfId="19499" xr:uid="{00000000-0005-0000-0000-00000B890000}"/>
    <cellStyle name="Normal 38 12 3 2" xfId="36860" xr:uid="{00000000-0005-0000-0000-00000C890000}"/>
    <cellStyle name="Normal 38 12 4" xfId="19500" xr:uid="{00000000-0005-0000-0000-00000D890000}"/>
    <cellStyle name="Normal 38 12 4 2" xfId="36861" xr:uid="{00000000-0005-0000-0000-00000E890000}"/>
    <cellStyle name="Normal 38 12 5" xfId="19501" xr:uid="{00000000-0005-0000-0000-00000F890000}"/>
    <cellStyle name="Normal 38 12 5 2" xfId="36862" xr:uid="{00000000-0005-0000-0000-000010890000}"/>
    <cellStyle name="Normal 38 12 6" xfId="19502" xr:uid="{00000000-0005-0000-0000-000011890000}"/>
    <cellStyle name="Normal 38 12 6 2" xfId="36863" xr:uid="{00000000-0005-0000-0000-000012890000}"/>
    <cellStyle name="Normal 38 12 7" xfId="19503" xr:uid="{00000000-0005-0000-0000-000013890000}"/>
    <cellStyle name="Normal 38 12 7 2" xfId="36864" xr:uid="{00000000-0005-0000-0000-000014890000}"/>
    <cellStyle name="Normal 38 12 8" xfId="19504" xr:uid="{00000000-0005-0000-0000-000015890000}"/>
    <cellStyle name="Normal 38 12 8 2" xfId="36865" xr:uid="{00000000-0005-0000-0000-000016890000}"/>
    <cellStyle name="Normal 38 12 9" xfId="19505" xr:uid="{00000000-0005-0000-0000-000017890000}"/>
    <cellStyle name="Normal 38 12 9 2" xfId="36866" xr:uid="{00000000-0005-0000-0000-000018890000}"/>
    <cellStyle name="Normal 38 13" xfId="19506" xr:uid="{00000000-0005-0000-0000-000019890000}"/>
    <cellStyle name="Normal 38 13 10" xfId="19507" xr:uid="{00000000-0005-0000-0000-00001A890000}"/>
    <cellStyle name="Normal 38 13 10 2" xfId="36868" xr:uid="{00000000-0005-0000-0000-00001B890000}"/>
    <cellStyle name="Normal 38 13 11" xfId="19508" xr:uid="{00000000-0005-0000-0000-00001C890000}"/>
    <cellStyle name="Normal 38 13 11 2" xfId="36869" xr:uid="{00000000-0005-0000-0000-00001D890000}"/>
    <cellStyle name="Normal 38 13 12" xfId="19509" xr:uid="{00000000-0005-0000-0000-00001E890000}"/>
    <cellStyle name="Normal 38 13 12 2" xfId="36870" xr:uid="{00000000-0005-0000-0000-00001F890000}"/>
    <cellStyle name="Normal 38 13 13" xfId="19510" xr:uid="{00000000-0005-0000-0000-000020890000}"/>
    <cellStyle name="Normal 38 13 13 2" xfId="36871" xr:uid="{00000000-0005-0000-0000-000021890000}"/>
    <cellStyle name="Normal 38 13 14" xfId="19511" xr:uid="{00000000-0005-0000-0000-000022890000}"/>
    <cellStyle name="Normal 38 13 14 2" xfId="36872" xr:uid="{00000000-0005-0000-0000-000023890000}"/>
    <cellStyle name="Normal 38 13 15" xfId="36867" xr:uid="{00000000-0005-0000-0000-000024890000}"/>
    <cellStyle name="Normal 38 13 2" xfId="19512" xr:uid="{00000000-0005-0000-0000-000025890000}"/>
    <cellStyle name="Normal 38 13 2 2" xfId="36873" xr:uid="{00000000-0005-0000-0000-000026890000}"/>
    <cellStyle name="Normal 38 13 3" xfId="19513" xr:uid="{00000000-0005-0000-0000-000027890000}"/>
    <cellStyle name="Normal 38 13 3 2" xfId="36874" xr:uid="{00000000-0005-0000-0000-000028890000}"/>
    <cellStyle name="Normal 38 13 4" xfId="19514" xr:uid="{00000000-0005-0000-0000-000029890000}"/>
    <cellStyle name="Normal 38 13 4 2" xfId="36875" xr:uid="{00000000-0005-0000-0000-00002A890000}"/>
    <cellStyle name="Normal 38 13 5" xfId="19515" xr:uid="{00000000-0005-0000-0000-00002B890000}"/>
    <cellStyle name="Normal 38 13 5 2" xfId="36876" xr:uid="{00000000-0005-0000-0000-00002C890000}"/>
    <cellStyle name="Normal 38 13 6" xfId="19516" xr:uid="{00000000-0005-0000-0000-00002D890000}"/>
    <cellStyle name="Normal 38 13 6 2" xfId="36877" xr:uid="{00000000-0005-0000-0000-00002E890000}"/>
    <cellStyle name="Normal 38 13 7" xfId="19517" xr:uid="{00000000-0005-0000-0000-00002F890000}"/>
    <cellStyle name="Normal 38 13 7 2" xfId="36878" xr:uid="{00000000-0005-0000-0000-000030890000}"/>
    <cellStyle name="Normal 38 13 8" xfId="19518" xr:uid="{00000000-0005-0000-0000-000031890000}"/>
    <cellStyle name="Normal 38 13 8 2" xfId="36879" xr:uid="{00000000-0005-0000-0000-000032890000}"/>
    <cellStyle name="Normal 38 13 9" xfId="19519" xr:uid="{00000000-0005-0000-0000-000033890000}"/>
    <cellStyle name="Normal 38 13 9 2" xfId="36880" xr:uid="{00000000-0005-0000-0000-000034890000}"/>
    <cellStyle name="Normal 38 14" xfId="19520" xr:uid="{00000000-0005-0000-0000-000035890000}"/>
    <cellStyle name="Normal 38 14 10" xfId="19521" xr:uid="{00000000-0005-0000-0000-000036890000}"/>
    <cellStyle name="Normal 38 14 10 2" xfId="36882" xr:uid="{00000000-0005-0000-0000-000037890000}"/>
    <cellStyle name="Normal 38 14 11" xfId="19522" xr:uid="{00000000-0005-0000-0000-000038890000}"/>
    <cellStyle name="Normal 38 14 11 2" xfId="36883" xr:uid="{00000000-0005-0000-0000-000039890000}"/>
    <cellStyle name="Normal 38 14 12" xfId="19523" xr:uid="{00000000-0005-0000-0000-00003A890000}"/>
    <cellStyle name="Normal 38 14 12 2" xfId="36884" xr:uid="{00000000-0005-0000-0000-00003B890000}"/>
    <cellStyle name="Normal 38 14 13" xfId="19524" xr:uid="{00000000-0005-0000-0000-00003C890000}"/>
    <cellStyle name="Normal 38 14 13 2" xfId="36885" xr:uid="{00000000-0005-0000-0000-00003D890000}"/>
    <cellStyle name="Normal 38 14 14" xfId="19525" xr:uid="{00000000-0005-0000-0000-00003E890000}"/>
    <cellStyle name="Normal 38 14 14 2" xfId="36886" xr:uid="{00000000-0005-0000-0000-00003F890000}"/>
    <cellStyle name="Normal 38 14 15" xfId="36881" xr:uid="{00000000-0005-0000-0000-000040890000}"/>
    <cellStyle name="Normal 38 14 2" xfId="19526" xr:uid="{00000000-0005-0000-0000-000041890000}"/>
    <cellStyle name="Normal 38 14 2 2" xfId="36887" xr:uid="{00000000-0005-0000-0000-000042890000}"/>
    <cellStyle name="Normal 38 14 3" xfId="19527" xr:uid="{00000000-0005-0000-0000-000043890000}"/>
    <cellStyle name="Normal 38 14 3 2" xfId="36888" xr:uid="{00000000-0005-0000-0000-000044890000}"/>
    <cellStyle name="Normal 38 14 4" xfId="19528" xr:uid="{00000000-0005-0000-0000-000045890000}"/>
    <cellStyle name="Normal 38 14 4 2" xfId="36889" xr:uid="{00000000-0005-0000-0000-000046890000}"/>
    <cellStyle name="Normal 38 14 5" xfId="19529" xr:uid="{00000000-0005-0000-0000-000047890000}"/>
    <cellStyle name="Normal 38 14 5 2" xfId="36890" xr:uid="{00000000-0005-0000-0000-000048890000}"/>
    <cellStyle name="Normal 38 14 6" xfId="19530" xr:uid="{00000000-0005-0000-0000-000049890000}"/>
    <cellStyle name="Normal 38 14 6 2" xfId="36891" xr:uid="{00000000-0005-0000-0000-00004A890000}"/>
    <cellStyle name="Normal 38 14 7" xfId="19531" xr:uid="{00000000-0005-0000-0000-00004B890000}"/>
    <cellStyle name="Normal 38 14 7 2" xfId="36892" xr:uid="{00000000-0005-0000-0000-00004C890000}"/>
    <cellStyle name="Normal 38 14 8" xfId="19532" xr:uid="{00000000-0005-0000-0000-00004D890000}"/>
    <cellStyle name="Normal 38 14 8 2" xfId="36893" xr:uid="{00000000-0005-0000-0000-00004E890000}"/>
    <cellStyle name="Normal 38 14 9" xfId="19533" xr:uid="{00000000-0005-0000-0000-00004F890000}"/>
    <cellStyle name="Normal 38 14 9 2" xfId="36894" xr:uid="{00000000-0005-0000-0000-000050890000}"/>
    <cellStyle name="Normal 38 15" xfId="19534" xr:uid="{00000000-0005-0000-0000-000051890000}"/>
    <cellStyle name="Normal 38 15 10" xfId="19535" xr:uid="{00000000-0005-0000-0000-000052890000}"/>
    <cellStyle name="Normal 38 15 10 2" xfId="36896" xr:uid="{00000000-0005-0000-0000-000053890000}"/>
    <cellStyle name="Normal 38 15 11" xfId="19536" xr:uid="{00000000-0005-0000-0000-000054890000}"/>
    <cellStyle name="Normal 38 15 11 2" xfId="36897" xr:uid="{00000000-0005-0000-0000-000055890000}"/>
    <cellStyle name="Normal 38 15 12" xfId="19537" xr:uid="{00000000-0005-0000-0000-000056890000}"/>
    <cellStyle name="Normal 38 15 12 2" xfId="36898" xr:uid="{00000000-0005-0000-0000-000057890000}"/>
    <cellStyle name="Normal 38 15 13" xfId="19538" xr:uid="{00000000-0005-0000-0000-000058890000}"/>
    <cellStyle name="Normal 38 15 13 2" xfId="36899" xr:uid="{00000000-0005-0000-0000-000059890000}"/>
    <cellStyle name="Normal 38 15 14" xfId="19539" xr:uid="{00000000-0005-0000-0000-00005A890000}"/>
    <cellStyle name="Normal 38 15 14 2" xfId="36900" xr:uid="{00000000-0005-0000-0000-00005B890000}"/>
    <cellStyle name="Normal 38 15 15" xfId="36895" xr:uid="{00000000-0005-0000-0000-00005C890000}"/>
    <cellStyle name="Normal 38 15 2" xfId="19540" xr:uid="{00000000-0005-0000-0000-00005D890000}"/>
    <cellStyle name="Normal 38 15 2 2" xfId="36901" xr:uid="{00000000-0005-0000-0000-00005E890000}"/>
    <cellStyle name="Normal 38 15 3" xfId="19541" xr:uid="{00000000-0005-0000-0000-00005F890000}"/>
    <cellStyle name="Normal 38 15 3 2" xfId="36902" xr:uid="{00000000-0005-0000-0000-000060890000}"/>
    <cellStyle name="Normal 38 15 4" xfId="19542" xr:uid="{00000000-0005-0000-0000-000061890000}"/>
    <cellStyle name="Normal 38 15 4 2" xfId="36903" xr:uid="{00000000-0005-0000-0000-000062890000}"/>
    <cellStyle name="Normal 38 15 5" xfId="19543" xr:uid="{00000000-0005-0000-0000-000063890000}"/>
    <cellStyle name="Normal 38 15 5 2" xfId="36904" xr:uid="{00000000-0005-0000-0000-000064890000}"/>
    <cellStyle name="Normal 38 15 6" xfId="19544" xr:uid="{00000000-0005-0000-0000-000065890000}"/>
    <cellStyle name="Normal 38 15 6 2" xfId="36905" xr:uid="{00000000-0005-0000-0000-000066890000}"/>
    <cellStyle name="Normal 38 15 7" xfId="19545" xr:uid="{00000000-0005-0000-0000-000067890000}"/>
    <cellStyle name="Normal 38 15 7 2" xfId="36906" xr:uid="{00000000-0005-0000-0000-000068890000}"/>
    <cellStyle name="Normal 38 15 8" xfId="19546" xr:uid="{00000000-0005-0000-0000-000069890000}"/>
    <cellStyle name="Normal 38 15 8 2" xfId="36907" xr:uid="{00000000-0005-0000-0000-00006A890000}"/>
    <cellStyle name="Normal 38 15 9" xfId="19547" xr:uid="{00000000-0005-0000-0000-00006B890000}"/>
    <cellStyle name="Normal 38 15 9 2" xfId="36908" xr:uid="{00000000-0005-0000-0000-00006C890000}"/>
    <cellStyle name="Normal 38 16" xfId="19548" xr:uid="{00000000-0005-0000-0000-00006D890000}"/>
    <cellStyle name="Normal 38 16 10" xfId="19549" xr:uid="{00000000-0005-0000-0000-00006E890000}"/>
    <cellStyle name="Normal 38 16 10 2" xfId="36910" xr:uid="{00000000-0005-0000-0000-00006F890000}"/>
    <cellStyle name="Normal 38 16 11" xfId="19550" xr:uid="{00000000-0005-0000-0000-000070890000}"/>
    <cellStyle name="Normal 38 16 11 2" xfId="36911" xr:uid="{00000000-0005-0000-0000-000071890000}"/>
    <cellStyle name="Normal 38 16 12" xfId="19551" xr:uid="{00000000-0005-0000-0000-000072890000}"/>
    <cellStyle name="Normal 38 16 12 2" xfId="36912" xr:uid="{00000000-0005-0000-0000-000073890000}"/>
    <cellStyle name="Normal 38 16 13" xfId="19552" xr:uid="{00000000-0005-0000-0000-000074890000}"/>
    <cellStyle name="Normal 38 16 13 2" xfId="36913" xr:uid="{00000000-0005-0000-0000-000075890000}"/>
    <cellStyle name="Normal 38 16 14" xfId="19553" xr:uid="{00000000-0005-0000-0000-000076890000}"/>
    <cellStyle name="Normal 38 16 14 2" xfId="36914" xr:uid="{00000000-0005-0000-0000-000077890000}"/>
    <cellStyle name="Normal 38 16 15" xfId="36909" xr:uid="{00000000-0005-0000-0000-000078890000}"/>
    <cellStyle name="Normal 38 16 2" xfId="19554" xr:uid="{00000000-0005-0000-0000-000079890000}"/>
    <cellStyle name="Normal 38 16 2 2" xfId="36915" xr:uid="{00000000-0005-0000-0000-00007A890000}"/>
    <cellStyle name="Normal 38 16 3" xfId="19555" xr:uid="{00000000-0005-0000-0000-00007B890000}"/>
    <cellStyle name="Normal 38 16 3 2" xfId="36916" xr:uid="{00000000-0005-0000-0000-00007C890000}"/>
    <cellStyle name="Normal 38 16 4" xfId="19556" xr:uid="{00000000-0005-0000-0000-00007D890000}"/>
    <cellStyle name="Normal 38 16 4 2" xfId="36917" xr:uid="{00000000-0005-0000-0000-00007E890000}"/>
    <cellStyle name="Normal 38 16 5" xfId="19557" xr:uid="{00000000-0005-0000-0000-00007F890000}"/>
    <cellStyle name="Normal 38 16 5 2" xfId="36918" xr:uid="{00000000-0005-0000-0000-000080890000}"/>
    <cellStyle name="Normal 38 16 6" xfId="19558" xr:uid="{00000000-0005-0000-0000-000081890000}"/>
    <cellStyle name="Normal 38 16 6 2" xfId="36919" xr:uid="{00000000-0005-0000-0000-000082890000}"/>
    <cellStyle name="Normal 38 16 7" xfId="19559" xr:uid="{00000000-0005-0000-0000-000083890000}"/>
    <cellStyle name="Normal 38 16 7 2" xfId="36920" xr:uid="{00000000-0005-0000-0000-000084890000}"/>
    <cellStyle name="Normal 38 16 8" xfId="19560" xr:uid="{00000000-0005-0000-0000-000085890000}"/>
    <cellStyle name="Normal 38 16 8 2" xfId="36921" xr:uid="{00000000-0005-0000-0000-000086890000}"/>
    <cellStyle name="Normal 38 16 9" xfId="19561" xr:uid="{00000000-0005-0000-0000-000087890000}"/>
    <cellStyle name="Normal 38 16 9 2" xfId="36922" xr:uid="{00000000-0005-0000-0000-000088890000}"/>
    <cellStyle name="Normal 38 17" xfId="19562" xr:uid="{00000000-0005-0000-0000-000089890000}"/>
    <cellStyle name="Normal 38 17 10" xfId="19563" xr:uid="{00000000-0005-0000-0000-00008A890000}"/>
    <cellStyle name="Normal 38 17 10 2" xfId="36924" xr:uid="{00000000-0005-0000-0000-00008B890000}"/>
    <cellStyle name="Normal 38 17 11" xfId="19564" xr:uid="{00000000-0005-0000-0000-00008C890000}"/>
    <cellStyle name="Normal 38 17 11 2" xfId="36925" xr:uid="{00000000-0005-0000-0000-00008D890000}"/>
    <cellStyle name="Normal 38 17 12" xfId="19565" xr:uid="{00000000-0005-0000-0000-00008E890000}"/>
    <cellStyle name="Normal 38 17 12 2" xfId="36926" xr:uid="{00000000-0005-0000-0000-00008F890000}"/>
    <cellStyle name="Normal 38 17 13" xfId="19566" xr:uid="{00000000-0005-0000-0000-000090890000}"/>
    <cellStyle name="Normal 38 17 13 2" xfId="36927" xr:uid="{00000000-0005-0000-0000-000091890000}"/>
    <cellStyle name="Normal 38 17 14" xfId="19567" xr:uid="{00000000-0005-0000-0000-000092890000}"/>
    <cellStyle name="Normal 38 17 14 2" xfId="36928" xr:uid="{00000000-0005-0000-0000-000093890000}"/>
    <cellStyle name="Normal 38 17 15" xfId="36923" xr:uid="{00000000-0005-0000-0000-000094890000}"/>
    <cellStyle name="Normal 38 17 2" xfId="19568" xr:uid="{00000000-0005-0000-0000-000095890000}"/>
    <cellStyle name="Normal 38 17 2 2" xfId="36929" xr:uid="{00000000-0005-0000-0000-000096890000}"/>
    <cellStyle name="Normal 38 17 3" xfId="19569" xr:uid="{00000000-0005-0000-0000-000097890000}"/>
    <cellStyle name="Normal 38 17 3 2" xfId="36930" xr:uid="{00000000-0005-0000-0000-000098890000}"/>
    <cellStyle name="Normal 38 17 4" xfId="19570" xr:uid="{00000000-0005-0000-0000-000099890000}"/>
    <cellStyle name="Normal 38 17 4 2" xfId="36931" xr:uid="{00000000-0005-0000-0000-00009A890000}"/>
    <cellStyle name="Normal 38 17 5" xfId="19571" xr:uid="{00000000-0005-0000-0000-00009B890000}"/>
    <cellStyle name="Normal 38 17 5 2" xfId="36932" xr:uid="{00000000-0005-0000-0000-00009C890000}"/>
    <cellStyle name="Normal 38 17 6" xfId="19572" xr:uid="{00000000-0005-0000-0000-00009D890000}"/>
    <cellStyle name="Normal 38 17 6 2" xfId="36933" xr:uid="{00000000-0005-0000-0000-00009E890000}"/>
    <cellStyle name="Normal 38 17 7" xfId="19573" xr:uid="{00000000-0005-0000-0000-00009F890000}"/>
    <cellStyle name="Normal 38 17 7 2" xfId="36934" xr:uid="{00000000-0005-0000-0000-0000A0890000}"/>
    <cellStyle name="Normal 38 17 8" xfId="19574" xr:uid="{00000000-0005-0000-0000-0000A1890000}"/>
    <cellStyle name="Normal 38 17 8 2" xfId="36935" xr:uid="{00000000-0005-0000-0000-0000A2890000}"/>
    <cellStyle name="Normal 38 17 9" xfId="19575" xr:uid="{00000000-0005-0000-0000-0000A3890000}"/>
    <cellStyle name="Normal 38 17 9 2" xfId="36936" xr:uid="{00000000-0005-0000-0000-0000A4890000}"/>
    <cellStyle name="Normal 38 18" xfId="19576" xr:uid="{00000000-0005-0000-0000-0000A5890000}"/>
    <cellStyle name="Normal 38 18 2" xfId="36937" xr:uid="{00000000-0005-0000-0000-0000A6890000}"/>
    <cellStyle name="Normal 38 19" xfId="19577" xr:uid="{00000000-0005-0000-0000-0000A7890000}"/>
    <cellStyle name="Normal 38 19 2" xfId="36938" xr:uid="{00000000-0005-0000-0000-0000A8890000}"/>
    <cellStyle name="Normal 38 2" xfId="226" xr:uid="{00000000-0005-0000-0000-0000A9890000}"/>
    <cellStyle name="Normal 38 20" xfId="19578" xr:uid="{00000000-0005-0000-0000-0000AA890000}"/>
    <cellStyle name="Normal 38 20 2" xfId="36939" xr:uid="{00000000-0005-0000-0000-0000AB890000}"/>
    <cellStyle name="Normal 38 21" xfId="19579" xr:uid="{00000000-0005-0000-0000-0000AC890000}"/>
    <cellStyle name="Normal 38 21 2" xfId="36940" xr:uid="{00000000-0005-0000-0000-0000AD890000}"/>
    <cellStyle name="Normal 38 22" xfId="19580" xr:uid="{00000000-0005-0000-0000-0000AE890000}"/>
    <cellStyle name="Normal 38 22 2" xfId="36941" xr:uid="{00000000-0005-0000-0000-0000AF890000}"/>
    <cellStyle name="Normal 38 23" xfId="19581" xr:uid="{00000000-0005-0000-0000-0000B0890000}"/>
    <cellStyle name="Normal 38 23 2" xfId="36942" xr:uid="{00000000-0005-0000-0000-0000B1890000}"/>
    <cellStyle name="Normal 38 24" xfId="19582" xr:uid="{00000000-0005-0000-0000-0000B2890000}"/>
    <cellStyle name="Normal 38 24 2" xfId="36943" xr:uid="{00000000-0005-0000-0000-0000B3890000}"/>
    <cellStyle name="Normal 38 25" xfId="19583" xr:uid="{00000000-0005-0000-0000-0000B4890000}"/>
    <cellStyle name="Normal 38 25 2" xfId="36944" xr:uid="{00000000-0005-0000-0000-0000B5890000}"/>
    <cellStyle name="Normal 38 26" xfId="19584" xr:uid="{00000000-0005-0000-0000-0000B6890000}"/>
    <cellStyle name="Normal 38 26 2" xfId="36945" xr:uid="{00000000-0005-0000-0000-0000B7890000}"/>
    <cellStyle name="Normal 38 27" xfId="19585" xr:uid="{00000000-0005-0000-0000-0000B8890000}"/>
    <cellStyle name="Normal 38 27 2" xfId="36946" xr:uid="{00000000-0005-0000-0000-0000B9890000}"/>
    <cellStyle name="Normal 38 28" xfId="19586" xr:uid="{00000000-0005-0000-0000-0000BA890000}"/>
    <cellStyle name="Normal 38 28 2" xfId="36947" xr:uid="{00000000-0005-0000-0000-0000BB890000}"/>
    <cellStyle name="Normal 38 29" xfId="19587" xr:uid="{00000000-0005-0000-0000-0000BC890000}"/>
    <cellStyle name="Normal 38 29 2" xfId="36948" xr:uid="{00000000-0005-0000-0000-0000BD890000}"/>
    <cellStyle name="Normal 38 3" xfId="19588" xr:uid="{00000000-0005-0000-0000-0000BE890000}"/>
    <cellStyle name="Normal 38 30" xfId="19589" xr:uid="{00000000-0005-0000-0000-0000BF890000}"/>
    <cellStyle name="Normal 38 30 2" xfId="36949" xr:uid="{00000000-0005-0000-0000-0000C0890000}"/>
    <cellStyle name="Normal 38 31" xfId="36824" xr:uid="{00000000-0005-0000-0000-0000C1890000}"/>
    <cellStyle name="Normal 38 4" xfId="19590" xr:uid="{00000000-0005-0000-0000-0000C2890000}"/>
    <cellStyle name="Normal 38 4 10" xfId="19591" xr:uid="{00000000-0005-0000-0000-0000C3890000}"/>
    <cellStyle name="Normal 38 4 10 2" xfId="36951" xr:uid="{00000000-0005-0000-0000-0000C4890000}"/>
    <cellStyle name="Normal 38 4 11" xfId="19592" xr:uid="{00000000-0005-0000-0000-0000C5890000}"/>
    <cellStyle name="Normal 38 4 11 2" xfId="36952" xr:uid="{00000000-0005-0000-0000-0000C6890000}"/>
    <cellStyle name="Normal 38 4 12" xfId="19593" xr:uid="{00000000-0005-0000-0000-0000C7890000}"/>
    <cellStyle name="Normal 38 4 12 2" xfId="36953" xr:uid="{00000000-0005-0000-0000-0000C8890000}"/>
    <cellStyle name="Normal 38 4 13" xfId="19594" xr:uid="{00000000-0005-0000-0000-0000C9890000}"/>
    <cellStyle name="Normal 38 4 13 2" xfId="36954" xr:uid="{00000000-0005-0000-0000-0000CA890000}"/>
    <cellStyle name="Normal 38 4 14" xfId="19595" xr:uid="{00000000-0005-0000-0000-0000CB890000}"/>
    <cellStyle name="Normal 38 4 14 2" xfId="36955" xr:uid="{00000000-0005-0000-0000-0000CC890000}"/>
    <cellStyle name="Normal 38 4 15" xfId="19596" xr:uid="{00000000-0005-0000-0000-0000CD890000}"/>
    <cellStyle name="Normal 38 4 15 2" xfId="36956" xr:uid="{00000000-0005-0000-0000-0000CE890000}"/>
    <cellStyle name="Normal 38 4 16" xfId="36950" xr:uid="{00000000-0005-0000-0000-0000CF890000}"/>
    <cellStyle name="Normal 38 4 2" xfId="19597" xr:uid="{00000000-0005-0000-0000-0000D0890000}"/>
    <cellStyle name="Normal 38 4 2 10" xfId="19598" xr:uid="{00000000-0005-0000-0000-0000D1890000}"/>
    <cellStyle name="Normal 38 4 2 10 2" xfId="36958" xr:uid="{00000000-0005-0000-0000-0000D2890000}"/>
    <cellStyle name="Normal 38 4 2 11" xfId="19599" xr:uid="{00000000-0005-0000-0000-0000D3890000}"/>
    <cellStyle name="Normal 38 4 2 11 2" xfId="36959" xr:uid="{00000000-0005-0000-0000-0000D4890000}"/>
    <cellStyle name="Normal 38 4 2 12" xfId="19600" xr:uid="{00000000-0005-0000-0000-0000D5890000}"/>
    <cellStyle name="Normal 38 4 2 12 2" xfId="36960" xr:uid="{00000000-0005-0000-0000-0000D6890000}"/>
    <cellStyle name="Normal 38 4 2 13" xfId="19601" xr:uid="{00000000-0005-0000-0000-0000D7890000}"/>
    <cellStyle name="Normal 38 4 2 13 2" xfId="36961" xr:uid="{00000000-0005-0000-0000-0000D8890000}"/>
    <cellStyle name="Normal 38 4 2 14" xfId="19602" xr:uid="{00000000-0005-0000-0000-0000D9890000}"/>
    <cellStyle name="Normal 38 4 2 14 2" xfId="36962" xr:uid="{00000000-0005-0000-0000-0000DA890000}"/>
    <cellStyle name="Normal 38 4 2 15" xfId="36957" xr:uid="{00000000-0005-0000-0000-0000DB890000}"/>
    <cellStyle name="Normal 38 4 2 2" xfId="19603" xr:uid="{00000000-0005-0000-0000-0000DC890000}"/>
    <cellStyle name="Normal 38 4 2 2 2" xfId="36963" xr:uid="{00000000-0005-0000-0000-0000DD890000}"/>
    <cellStyle name="Normal 38 4 2 3" xfId="19604" xr:uid="{00000000-0005-0000-0000-0000DE890000}"/>
    <cellStyle name="Normal 38 4 2 3 2" xfId="36964" xr:uid="{00000000-0005-0000-0000-0000DF890000}"/>
    <cellStyle name="Normal 38 4 2 4" xfId="19605" xr:uid="{00000000-0005-0000-0000-0000E0890000}"/>
    <cellStyle name="Normal 38 4 2 4 2" xfId="36965" xr:uid="{00000000-0005-0000-0000-0000E1890000}"/>
    <cellStyle name="Normal 38 4 2 5" xfId="19606" xr:uid="{00000000-0005-0000-0000-0000E2890000}"/>
    <cellStyle name="Normal 38 4 2 5 2" xfId="36966" xr:uid="{00000000-0005-0000-0000-0000E3890000}"/>
    <cellStyle name="Normal 38 4 2 6" xfId="19607" xr:uid="{00000000-0005-0000-0000-0000E4890000}"/>
    <cellStyle name="Normal 38 4 2 6 2" xfId="36967" xr:uid="{00000000-0005-0000-0000-0000E5890000}"/>
    <cellStyle name="Normal 38 4 2 7" xfId="19608" xr:uid="{00000000-0005-0000-0000-0000E6890000}"/>
    <cellStyle name="Normal 38 4 2 7 2" xfId="36968" xr:uid="{00000000-0005-0000-0000-0000E7890000}"/>
    <cellStyle name="Normal 38 4 2 8" xfId="19609" xr:uid="{00000000-0005-0000-0000-0000E8890000}"/>
    <cellStyle name="Normal 38 4 2 8 2" xfId="36969" xr:uid="{00000000-0005-0000-0000-0000E9890000}"/>
    <cellStyle name="Normal 38 4 2 9" xfId="19610" xr:uid="{00000000-0005-0000-0000-0000EA890000}"/>
    <cellStyle name="Normal 38 4 2 9 2" xfId="36970" xr:uid="{00000000-0005-0000-0000-0000EB890000}"/>
    <cellStyle name="Normal 38 4 3" xfId="19611" xr:uid="{00000000-0005-0000-0000-0000EC890000}"/>
    <cellStyle name="Normal 38 4 3 2" xfId="36971" xr:uid="{00000000-0005-0000-0000-0000ED890000}"/>
    <cellStyle name="Normal 38 4 4" xfId="19612" xr:uid="{00000000-0005-0000-0000-0000EE890000}"/>
    <cellStyle name="Normal 38 4 4 2" xfId="36972" xr:uid="{00000000-0005-0000-0000-0000EF890000}"/>
    <cellStyle name="Normal 38 4 5" xfId="19613" xr:uid="{00000000-0005-0000-0000-0000F0890000}"/>
    <cellStyle name="Normal 38 4 5 2" xfId="36973" xr:uid="{00000000-0005-0000-0000-0000F1890000}"/>
    <cellStyle name="Normal 38 4 6" xfId="19614" xr:uid="{00000000-0005-0000-0000-0000F2890000}"/>
    <cellStyle name="Normal 38 4 6 2" xfId="36974" xr:uid="{00000000-0005-0000-0000-0000F3890000}"/>
    <cellStyle name="Normal 38 4 7" xfId="19615" xr:uid="{00000000-0005-0000-0000-0000F4890000}"/>
    <cellStyle name="Normal 38 4 7 2" xfId="36975" xr:uid="{00000000-0005-0000-0000-0000F5890000}"/>
    <cellStyle name="Normal 38 4 8" xfId="19616" xr:uid="{00000000-0005-0000-0000-0000F6890000}"/>
    <cellStyle name="Normal 38 4 8 2" xfId="36976" xr:uid="{00000000-0005-0000-0000-0000F7890000}"/>
    <cellStyle name="Normal 38 4 9" xfId="19617" xr:uid="{00000000-0005-0000-0000-0000F8890000}"/>
    <cellStyle name="Normal 38 4 9 2" xfId="36977" xr:uid="{00000000-0005-0000-0000-0000F9890000}"/>
    <cellStyle name="Normal 38 5" xfId="19618" xr:uid="{00000000-0005-0000-0000-0000FA890000}"/>
    <cellStyle name="Normal 38 5 10" xfId="19619" xr:uid="{00000000-0005-0000-0000-0000FB890000}"/>
    <cellStyle name="Normal 38 5 10 2" xfId="36979" xr:uid="{00000000-0005-0000-0000-0000FC890000}"/>
    <cellStyle name="Normal 38 5 11" xfId="19620" xr:uid="{00000000-0005-0000-0000-0000FD890000}"/>
    <cellStyle name="Normal 38 5 11 2" xfId="36980" xr:uid="{00000000-0005-0000-0000-0000FE890000}"/>
    <cellStyle name="Normal 38 5 12" xfId="19621" xr:uid="{00000000-0005-0000-0000-0000FF890000}"/>
    <cellStyle name="Normal 38 5 12 2" xfId="36981" xr:uid="{00000000-0005-0000-0000-0000008A0000}"/>
    <cellStyle name="Normal 38 5 13" xfId="19622" xr:uid="{00000000-0005-0000-0000-0000018A0000}"/>
    <cellStyle name="Normal 38 5 13 2" xfId="36982" xr:uid="{00000000-0005-0000-0000-0000028A0000}"/>
    <cellStyle name="Normal 38 5 14" xfId="19623" xr:uid="{00000000-0005-0000-0000-0000038A0000}"/>
    <cellStyle name="Normal 38 5 14 2" xfId="36983" xr:uid="{00000000-0005-0000-0000-0000048A0000}"/>
    <cellStyle name="Normal 38 5 15" xfId="19624" xr:uid="{00000000-0005-0000-0000-0000058A0000}"/>
    <cellStyle name="Normal 38 5 15 2" xfId="36984" xr:uid="{00000000-0005-0000-0000-0000068A0000}"/>
    <cellStyle name="Normal 38 5 16" xfId="36978" xr:uid="{00000000-0005-0000-0000-0000078A0000}"/>
    <cellStyle name="Normal 38 5 2" xfId="19625" xr:uid="{00000000-0005-0000-0000-0000088A0000}"/>
    <cellStyle name="Normal 38 5 2 10" xfId="19626" xr:uid="{00000000-0005-0000-0000-0000098A0000}"/>
    <cellStyle name="Normal 38 5 2 10 2" xfId="36986" xr:uid="{00000000-0005-0000-0000-00000A8A0000}"/>
    <cellStyle name="Normal 38 5 2 11" xfId="19627" xr:uid="{00000000-0005-0000-0000-00000B8A0000}"/>
    <cellStyle name="Normal 38 5 2 11 2" xfId="36987" xr:uid="{00000000-0005-0000-0000-00000C8A0000}"/>
    <cellStyle name="Normal 38 5 2 12" xfId="19628" xr:uid="{00000000-0005-0000-0000-00000D8A0000}"/>
    <cellStyle name="Normal 38 5 2 12 2" xfId="36988" xr:uid="{00000000-0005-0000-0000-00000E8A0000}"/>
    <cellStyle name="Normal 38 5 2 13" xfId="19629" xr:uid="{00000000-0005-0000-0000-00000F8A0000}"/>
    <cellStyle name="Normal 38 5 2 13 2" xfId="36989" xr:uid="{00000000-0005-0000-0000-0000108A0000}"/>
    <cellStyle name="Normal 38 5 2 14" xfId="19630" xr:uid="{00000000-0005-0000-0000-0000118A0000}"/>
    <cellStyle name="Normal 38 5 2 14 2" xfId="36990" xr:uid="{00000000-0005-0000-0000-0000128A0000}"/>
    <cellStyle name="Normal 38 5 2 15" xfId="36985" xr:uid="{00000000-0005-0000-0000-0000138A0000}"/>
    <cellStyle name="Normal 38 5 2 2" xfId="19631" xr:uid="{00000000-0005-0000-0000-0000148A0000}"/>
    <cellStyle name="Normal 38 5 2 2 2" xfId="36991" xr:uid="{00000000-0005-0000-0000-0000158A0000}"/>
    <cellStyle name="Normal 38 5 2 3" xfId="19632" xr:uid="{00000000-0005-0000-0000-0000168A0000}"/>
    <cellStyle name="Normal 38 5 2 3 2" xfId="36992" xr:uid="{00000000-0005-0000-0000-0000178A0000}"/>
    <cellStyle name="Normal 38 5 2 4" xfId="19633" xr:uid="{00000000-0005-0000-0000-0000188A0000}"/>
    <cellStyle name="Normal 38 5 2 4 2" xfId="36993" xr:uid="{00000000-0005-0000-0000-0000198A0000}"/>
    <cellStyle name="Normal 38 5 2 5" xfId="19634" xr:uid="{00000000-0005-0000-0000-00001A8A0000}"/>
    <cellStyle name="Normal 38 5 2 5 2" xfId="36994" xr:uid="{00000000-0005-0000-0000-00001B8A0000}"/>
    <cellStyle name="Normal 38 5 2 6" xfId="19635" xr:uid="{00000000-0005-0000-0000-00001C8A0000}"/>
    <cellStyle name="Normal 38 5 2 6 2" xfId="36995" xr:uid="{00000000-0005-0000-0000-00001D8A0000}"/>
    <cellStyle name="Normal 38 5 2 7" xfId="19636" xr:uid="{00000000-0005-0000-0000-00001E8A0000}"/>
    <cellStyle name="Normal 38 5 2 7 2" xfId="36996" xr:uid="{00000000-0005-0000-0000-00001F8A0000}"/>
    <cellStyle name="Normal 38 5 2 8" xfId="19637" xr:uid="{00000000-0005-0000-0000-0000208A0000}"/>
    <cellStyle name="Normal 38 5 2 8 2" xfId="36997" xr:uid="{00000000-0005-0000-0000-0000218A0000}"/>
    <cellStyle name="Normal 38 5 2 9" xfId="19638" xr:uid="{00000000-0005-0000-0000-0000228A0000}"/>
    <cellStyle name="Normal 38 5 2 9 2" xfId="36998" xr:uid="{00000000-0005-0000-0000-0000238A0000}"/>
    <cellStyle name="Normal 38 5 3" xfId="19639" xr:uid="{00000000-0005-0000-0000-0000248A0000}"/>
    <cellStyle name="Normal 38 5 3 2" xfId="36999" xr:uid="{00000000-0005-0000-0000-0000258A0000}"/>
    <cellStyle name="Normal 38 5 4" xfId="19640" xr:uid="{00000000-0005-0000-0000-0000268A0000}"/>
    <cellStyle name="Normal 38 5 4 2" xfId="37000" xr:uid="{00000000-0005-0000-0000-0000278A0000}"/>
    <cellStyle name="Normal 38 5 5" xfId="19641" xr:uid="{00000000-0005-0000-0000-0000288A0000}"/>
    <cellStyle name="Normal 38 5 5 2" xfId="37001" xr:uid="{00000000-0005-0000-0000-0000298A0000}"/>
    <cellStyle name="Normal 38 5 6" xfId="19642" xr:uid="{00000000-0005-0000-0000-00002A8A0000}"/>
    <cellStyle name="Normal 38 5 6 2" xfId="37002" xr:uid="{00000000-0005-0000-0000-00002B8A0000}"/>
    <cellStyle name="Normal 38 5 7" xfId="19643" xr:uid="{00000000-0005-0000-0000-00002C8A0000}"/>
    <cellStyle name="Normal 38 5 7 2" xfId="37003" xr:uid="{00000000-0005-0000-0000-00002D8A0000}"/>
    <cellStyle name="Normal 38 5 8" xfId="19644" xr:uid="{00000000-0005-0000-0000-00002E8A0000}"/>
    <cellStyle name="Normal 38 5 8 2" xfId="37004" xr:uid="{00000000-0005-0000-0000-00002F8A0000}"/>
    <cellStyle name="Normal 38 5 9" xfId="19645" xr:uid="{00000000-0005-0000-0000-0000308A0000}"/>
    <cellStyle name="Normal 38 5 9 2" xfId="37005" xr:uid="{00000000-0005-0000-0000-0000318A0000}"/>
    <cellStyle name="Normal 38 6" xfId="19646" xr:uid="{00000000-0005-0000-0000-0000328A0000}"/>
    <cellStyle name="Normal 38 6 10" xfId="19647" xr:uid="{00000000-0005-0000-0000-0000338A0000}"/>
    <cellStyle name="Normal 38 6 10 2" xfId="37007" xr:uid="{00000000-0005-0000-0000-0000348A0000}"/>
    <cellStyle name="Normal 38 6 11" xfId="19648" xr:uid="{00000000-0005-0000-0000-0000358A0000}"/>
    <cellStyle name="Normal 38 6 11 2" xfId="37008" xr:uid="{00000000-0005-0000-0000-0000368A0000}"/>
    <cellStyle name="Normal 38 6 12" xfId="19649" xr:uid="{00000000-0005-0000-0000-0000378A0000}"/>
    <cellStyle name="Normal 38 6 12 2" xfId="37009" xr:uid="{00000000-0005-0000-0000-0000388A0000}"/>
    <cellStyle name="Normal 38 6 13" xfId="19650" xr:uid="{00000000-0005-0000-0000-0000398A0000}"/>
    <cellStyle name="Normal 38 6 13 2" xfId="37010" xr:uid="{00000000-0005-0000-0000-00003A8A0000}"/>
    <cellStyle name="Normal 38 6 14" xfId="19651" xr:uid="{00000000-0005-0000-0000-00003B8A0000}"/>
    <cellStyle name="Normal 38 6 14 2" xfId="37011" xr:uid="{00000000-0005-0000-0000-00003C8A0000}"/>
    <cellStyle name="Normal 38 6 15" xfId="19652" xr:uid="{00000000-0005-0000-0000-00003D8A0000}"/>
    <cellStyle name="Normal 38 6 15 2" xfId="37012" xr:uid="{00000000-0005-0000-0000-00003E8A0000}"/>
    <cellStyle name="Normal 38 6 16" xfId="37006" xr:uid="{00000000-0005-0000-0000-00003F8A0000}"/>
    <cellStyle name="Normal 38 6 2" xfId="19653" xr:uid="{00000000-0005-0000-0000-0000408A0000}"/>
    <cellStyle name="Normal 38 6 2 10" xfId="19654" xr:uid="{00000000-0005-0000-0000-0000418A0000}"/>
    <cellStyle name="Normal 38 6 2 10 2" xfId="37014" xr:uid="{00000000-0005-0000-0000-0000428A0000}"/>
    <cellStyle name="Normal 38 6 2 11" xfId="19655" xr:uid="{00000000-0005-0000-0000-0000438A0000}"/>
    <cellStyle name="Normal 38 6 2 11 2" xfId="37015" xr:uid="{00000000-0005-0000-0000-0000448A0000}"/>
    <cellStyle name="Normal 38 6 2 12" xfId="19656" xr:uid="{00000000-0005-0000-0000-0000458A0000}"/>
    <cellStyle name="Normal 38 6 2 12 2" xfId="37016" xr:uid="{00000000-0005-0000-0000-0000468A0000}"/>
    <cellStyle name="Normal 38 6 2 13" xfId="19657" xr:uid="{00000000-0005-0000-0000-0000478A0000}"/>
    <cellStyle name="Normal 38 6 2 13 2" xfId="37017" xr:uid="{00000000-0005-0000-0000-0000488A0000}"/>
    <cellStyle name="Normal 38 6 2 14" xfId="19658" xr:uid="{00000000-0005-0000-0000-0000498A0000}"/>
    <cellStyle name="Normal 38 6 2 14 2" xfId="37018" xr:uid="{00000000-0005-0000-0000-00004A8A0000}"/>
    <cellStyle name="Normal 38 6 2 15" xfId="37013" xr:uid="{00000000-0005-0000-0000-00004B8A0000}"/>
    <cellStyle name="Normal 38 6 2 2" xfId="19659" xr:uid="{00000000-0005-0000-0000-00004C8A0000}"/>
    <cellStyle name="Normal 38 6 2 2 2" xfId="37019" xr:uid="{00000000-0005-0000-0000-00004D8A0000}"/>
    <cellStyle name="Normal 38 6 2 3" xfId="19660" xr:uid="{00000000-0005-0000-0000-00004E8A0000}"/>
    <cellStyle name="Normal 38 6 2 3 2" xfId="37020" xr:uid="{00000000-0005-0000-0000-00004F8A0000}"/>
    <cellStyle name="Normal 38 6 2 4" xfId="19661" xr:uid="{00000000-0005-0000-0000-0000508A0000}"/>
    <cellStyle name="Normal 38 6 2 4 2" xfId="37021" xr:uid="{00000000-0005-0000-0000-0000518A0000}"/>
    <cellStyle name="Normal 38 6 2 5" xfId="19662" xr:uid="{00000000-0005-0000-0000-0000528A0000}"/>
    <cellStyle name="Normal 38 6 2 5 2" xfId="37022" xr:uid="{00000000-0005-0000-0000-0000538A0000}"/>
    <cellStyle name="Normal 38 6 2 6" xfId="19663" xr:uid="{00000000-0005-0000-0000-0000548A0000}"/>
    <cellStyle name="Normal 38 6 2 6 2" xfId="37023" xr:uid="{00000000-0005-0000-0000-0000558A0000}"/>
    <cellStyle name="Normal 38 6 2 7" xfId="19664" xr:uid="{00000000-0005-0000-0000-0000568A0000}"/>
    <cellStyle name="Normal 38 6 2 7 2" xfId="37024" xr:uid="{00000000-0005-0000-0000-0000578A0000}"/>
    <cellStyle name="Normal 38 6 2 8" xfId="19665" xr:uid="{00000000-0005-0000-0000-0000588A0000}"/>
    <cellStyle name="Normal 38 6 2 8 2" xfId="37025" xr:uid="{00000000-0005-0000-0000-0000598A0000}"/>
    <cellStyle name="Normal 38 6 2 9" xfId="19666" xr:uid="{00000000-0005-0000-0000-00005A8A0000}"/>
    <cellStyle name="Normal 38 6 2 9 2" xfId="37026" xr:uid="{00000000-0005-0000-0000-00005B8A0000}"/>
    <cellStyle name="Normal 38 6 3" xfId="19667" xr:uid="{00000000-0005-0000-0000-00005C8A0000}"/>
    <cellStyle name="Normal 38 6 3 2" xfId="37027" xr:uid="{00000000-0005-0000-0000-00005D8A0000}"/>
    <cellStyle name="Normal 38 6 4" xfId="19668" xr:uid="{00000000-0005-0000-0000-00005E8A0000}"/>
    <cellStyle name="Normal 38 6 4 2" xfId="37028" xr:uid="{00000000-0005-0000-0000-00005F8A0000}"/>
    <cellStyle name="Normal 38 6 5" xfId="19669" xr:uid="{00000000-0005-0000-0000-0000608A0000}"/>
    <cellStyle name="Normal 38 6 5 2" xfId="37029" xr:uid="{00000000-0005-0000-0000-0000618A0000}"/>
    <cellStyle name="Normal 38 6 6" xfId="19670" xr:uid="{00000000-0005-0000-0000-0000628A0000}"/>
    <cellStyle name="Normal 38 6 6 2" xfId="37030" xr:uid="{00000000-0005-0000-0000-0000638A0000}"/>
    <cellStyle name="Normal 38 6 7" xfId="19671" xr:uid="{00000000-0005-0000-0000-0000648A0000}"/>
    <cellStyle name="Normal 38 6 7 2" xfId="37031" xr:uid="{00000000-0005-0000-0000-0000658A0000}"/>
    <cellStyle name="Normal 38 6 8" xfId="19672" xr:uid="{00000000-0005-0000-0000-0000668A0000}"/>
    <cellStyle name="Normal 38 6 8 2" xfId="37032" xr:uid="{00000000-0005-0000-0000-0000678A0000}"/>
    <cellStyle name="Normal 38 6 9" xfId="19673" xr:uid="{00000000-0005-0000-0000-0000688A0000}"/>
    <cellStyle name="Normal 38 6 9 2" xfId="37033" xr:uid="{00000000-0005-0000-0000-0000698A0000}"/>
    <cellStyle name="Normal 38 7" xfId="19674" xr:uid="{00000000-0005-0000-0000-00006A8A0000}"/>
    <cellStyle name="Normal 38 7 10" xfId="19675" xr:uid="{00000000-0005-0000-0000-00006B8A0000}"/>
    <cellStyle name="Normal 38 7 10 2" xfId="37035" xr:uid="{00000000-0005-0000-0000-00006C8A0000}"/>
    <cellStyle name="Normal 38 7 11" xfId="19676" xr:uid="{00000000-0005-0000-0000-00006D8A0000}"/>
    <cellStyle name="Normal 38 7 11 2" xfId="37036" xr:uid="{00000000-0005-0000-0000-00006E8A0000}"/>
    <cellStyle name="Normal 38 7 12" xfId="19677" xr:uid="{00000000-0005-0000-0000-00006F8A0000}"/>
    <cellStyle name="Normal 38 7 12 2" xfId="37037" xr:uid="{00000000-0005-0000-0000-0000708A0000}"/>
    <cellStyle name="Normal 38 7 13" xfId="19678" xr:uid="{00000000-0005-0000-0000-0000718A0000}"/>
    <cellStyle name="Normal 38 7 13 2" xfId="37038" xr:uid="{00000000-0005-0000-0000-0000728A0000}"/>
    <cellStyle name="Normal 38 7 14" xfId="19679" xr:uid="{00000000-0005-0000-0000-0000738A0000}"/>
    <cellStyle name="Normal 38 7 14 2" xfId="37039" xr:uid="{00000000-0005-0000-0000-0000748A0000}"/>
    <cellStyle name="Normal 38 7 15" xfId="37034" xr:uid="{00000000-0005-0000-0000-0000758A0000}"/>
    <cellStyle name="Normal 38 7 2" xfId="19680" xr:uid="{00000000-0005-0000-0000-0000768A0000}"/>
    <cellStyle name="Normal 38 7 2 2" xfId="37040" xr:uid="{00000000-0005-0000-0000-0000778A0000}"/>
    <cellStyle name="Normal 38 7 3" xfId="19681" xr:uid="{00000000-0005-0000-0000-0000788A0000}"/>
    <cellStyle name="Normal 38 7 3 2" xfId="37041" xr:uid="{00000000-0005-0000-0000-0000798A0000}"/>
    <cellStyle name="Normal 38 7 4" xfId="19682" xr:uid="{00000000-0005-0000-0000-00007A8A0000}"/>
    <cellStyle name="Normal 38 7 4 2" xfId="37042" xr:uid="{00000000-0005-0000-0000-00007B8A0000}"/>
    <cellStyle name="Normal 38 7 5" xfId="19683" xr:uid="{00000000-0005-0000-0000-00007C8A0000}"/>
    <cellStyle name="Normal 38 7 5 2" xfId="37043" xr:uid="{00000000-0005-0000-0000-00007D8A0000}"/>
    <cellStyle name="Normal 38 7 6" xfId="19684" xr:uid="{00000000-0005-0000-0000-00007E8A0000}"/>
    <cellStyle name="Normal 38 7 6 2" xfId="37044" xr:uid="{00000000-0005-0000-0000-00007F8A0000}"/>
    <cellStyle name="Normal 38 7 7" xfId="19685" xr:uid="{00000000-0005-0000-0000-0000808A0000}"/>
    <cellStyle name="Normal 38 7 7 2" xfId="37045" xr:uid="{00000000-0005-0000-0000-0000818A0000}"/>
    <cellStyle name="Normal 38 7 8" xfId="19686" xr:uid="{00000000-0005-0000-0000-0000828A0000}"/>
    <cellStyle name="Normal 38 7 8 2" xfId="37046" xr:uid="{00000000-0005-0000-0000-0000838A0000}"/>
    <cellStyle name="Normal 38 7 9" xfId="19687" xr:uid="{00000000-0005-0000-0000-0000848A0000}"/>
    <cellStyle name="Normal 38 7 9 2" xfId="37047" xr:uid="{00000000-0005-0000-0000-0000858A0000}"/>
    <cellStyle name="Normal 38 8" xfId="19688" xr:uid="{00000000-0005-0000-0000-0000868A0000}"/>
    <cellStyle name="Normal 38 8 10" xfId="19689" xr:uid="{00000000-0005-0000-0000-0000878A0000}"/>
    <cellStyle name="Normal 38 8 10 2" xfId="37049" xr:uid="{00000000-0005-0000-0000-0000888A0000}"/>
    <cellStyle name="Normal 38 8 11" xfId="19690" xr:uid="{00000000-0005-0000-0000-0000898A0000}"/>
    <cellStyle name="Normal 38 8 11 2" xfId="37050" xr:uid="{00000000-0005-0000-0000-00008A8A0000}"/>
    <cellStyle name="Normal 38 8 12" xfId="19691" xr:uid="{00000000-0005-0000-0000-00008B8A0000}"/>
    <cellStyle name="Normal 38 8 12 2" xfId="37051" xr:uid="{00000000-0005-0000-0000-00008C8A0000}"/>
    <cellStyle name="Normal 38 8 13" xfId="19692" xr:uid="{00000000-0005-0000-0000-00008D8A0000}"/>
    <cellStyle name="Normal 38 8 13 2" xfId="37052" xr:uid="{00000000-0005-0000-0000-00008E8A0000}"/>
    <cellStyle name="Normal 38 8 14" xfId="19693" xr:uid="{00000000-0005-0000-0000-00008F8A0000}"/>
    <cellStyle name="Normal 38 8 14 2" xfId="37053" xr:uid="{00000000-0005-0000-0000-0000908A0000}"/>
    <cellStyle name="Normal 38 8 15" xfId="37048" xr:uid="{00000000-0005-0000-0000-0000918A0000}"/>
    <cellStyle name="Normal 38 8 2" xfId="19694" xr:uid="{00000000-0005-0000-0000-0000928A0000}"/>
    <cellStyle name="Normal 38 8 2 2" xfId="37054" xr:uid="{00000000-0005-0000-0000-0000938A0000}"/>
    <cellStyle name="Normal 38 8 3" xfId="19695" xr:uid="{00000000-0005-0000-0000-0000948A0000}"/>
    <cellStyle name="Normal 38 8 3 2" xfId="37055" xr:uid="{00000000-0005-0000-0000-0000958A0000}"/>
    <cellStyle name="Normal 38 8 4" xfId="19696" xr:uid="{00000000-0005-0000-0000-0000968A0000}"/>
    <cellStyle name="Normal 38 8 4 2" xfId="37056" xr:uid="{00000000-0005-0000-0000-0000978A0000}"/>
    <cellStyle name="Normal 38 8 5" xfId="19697" xr:uid="{00000000-0005-0000-0000-0000988A0000}"/>
    <cellStyle name="Normal 38 8 5 2" xfId="37057" xr:uid="{00000000-0005-0000-0000-0000998A0000}"/>
    <cellStyle name="Normal 38 8 6" xfId="19698" xr:uid="{00000000-0005-0000-0000-00009A8A0000}"/>
    <cellStyle name="Normal 38 8 6 2" xfId="37058" xr:uid="{00000000-0005-0000-0000-00009B8A0000}"/>
    <cellStyle name="Normal 38 8 7" xfId="19699" xr:uid="{00000000-0005-0000-0000-00009C8A0000}"/>
    <cellStyle name="Normal 38 8 7 2" xfId="37059" xr:uid="{00000000-0005-0000-0000-00009D8A0000}"/>
    <cellStyle name="Normal 38 8 8" xfId="19700" xr:uid="{00000000-0005-0000-0000-00009E8A0000}"/>
    <cellStyle name="Normal 38 8 8 2" xfId="37060" xr:uid="{00000000-0005-0000-0000-00009F8A0000}"/>
    <cellStyle name="Normal 38 8 9" xfId="19701" xr:uid="{00000000-0005-0000-0000-0000A08A0000}"/>
    <cellStyle name="Normal 38 8 9 2" xfId="37061" xr:uid="{00000000-0005-0000-0000-0000A18A0000}"/>
    <cellStyle name="Normal 38 9" xfId="19702" xr:uid="{00000000-0005-0000-0000-0000A28A0000}"/>
    <cellStyle name="Normal 38 9 10" xfId="19703" xr:uid="{00000000-0005-0000-0000-0000A38A0000}"/>
    <cellStyle name="Normal 38 9 10 2" xfId="37063" xr:uid="{00000000-0005-0000-0000-0000A48A0000}"/>
    <cellStyle name="Normal 38 9 11" xfId="19704" xr:uid="{00000000-0005-0000-0000-0000A58A0000}"/>
    <cellStyle name="Normal 38 9 11 2" xfId="37064" xr:uid="{00000000-0005-0000-0000-0000A68A0000}"/>
    <cellStyle name="Normal 38 9 12" xfId="19705" xr:uid="{00000000-0005-0000-0000-0000A78A0000}"/>
    <cellStyle name="Normal 38 9 12 2" xfId="37065" xr:uid="{00000000-0005-0000-0000-0000A88A0000}"/>
    <cellStyle name="Normal 38 9 13" xfId="19706" xr:uid="{00000000-0005-0000-0000-0000A98A0000}"/>
    <cellStyle name="Normal 38 9 13 2" xfId="37066" xr:uid="{00000000-0005-0000-0000-0000AA8A0000}"/>
    <cellStyle name="Normal 38 9 14" xfId="19707" xr:uid="{00000000-0005-0000-0000-0000AB8A0000}"/>
    <cellStyle name="Normal 38 9 14 2" xfId="37067" xr:uid="{00000000-0005-0000-0000-0000AC8A0000}"/>
    <cellStyle name="Normal 38 9 15" xfId="37062" xr:uid="{00000000-0005-0000-0000-0000AD8A0000}"/>
    <cellStyle name="Normal 38 9 2" xfId="19708" xr:uid="{00000000-0005-0000-0000-0000AE8A0000}"/>
    <cellStyle name="Normal 38 9 2 2" xfId="37068" xr:uid="{00000000-0005-0000-0000-0000AF8A0000}"/>
    <cellStyle name="Normal 38 9 3" xfId="19709" xr:uid="{00000000-0005-0000-0000-0000B08A0000}"/>
    <cellStyle name="Normal 38 9 3 2" xfId="37069" xr:uid="{00000000-0005-0000-0000-0000B18A0000}"/>
    <cellStyle name="Normal 38 9 4" xfId="19710" xr:uid="{00000000-0005-0000-0000-0000B28A0000}"/>
    <cellStyle name="Normal 38 9 4 2" xfId="37070" xr:uid="{00000000-0005-0000-0000-0000B38A0000}"/>
    <cellStyle name="Normal 38 9 5" xfId="19711" xr:uid="{00000000-0005-0000-0000-0000B48A0000}"/>
    <cellStyle name="Normal 38 9 5 2" xfId="37071" xr:uid="{00000000-0005-0000-0000-0000B58A0000}"/>
    <cellStyle name="Normal 38 9 6" xfId="19712" xr:uid="{00000000-0005-0000-0000-0000B68A0000}"/>
    <cellStyle name="Normal 38 9 6 2" xfId="37072" xr:uid="{00000000-0005-0000-0000-0000B78A0000}"/>
    <cellStyle name="Normal 38 9 7" xfId="19713" xr:uid="{00000000-0005-0000-0000-0000B88A0000}"/>
    <cellStyle name="Normal 38 9 7 2" xfId="37073" xr:uid="{00000000-0005-0000-0000-0000B98A0000}"/>
    <cellStyle name="Normal 38 9 8" xfId="19714" xr:uid="{00000000-0005-0000-0000-0000BA8A0000}"/>
    <cellStyle name="Normal 38 9 8 2" xfId="37074" xr:uid="{00000000-0005-0000-0000-0000BB8A0000}"/>
    <cellStyle name="Normal 38 9 9" xfId="19715" xr:uid="{00000000-0005-0000-0000-0000BC8A0000}"/>
    <cellStyle name="Normal 38 9 9 2" xfId="37075" xr:uid="{00000000-0005-0000-0000-0000BD8A0000}"/>
    <cellStyle name="Normal 39" xfId="67" xr:uid="{00000000-0005-0000-0000-0000BE8A0000}"/>
    <cellStyle name="Normal 39 10" xfId="19716" xr:uid="{00000000-0005-0000-0000-0000BF8A0000}"/>
    <cellStyle name="Normal 39 10 10" xfId="19717" xr:uid="{00000000-0005-0000-0000-0000C08A0000}"/>
    <cellStyle name="Normal 39 10 10 2" xfId="37078" xr:uid="{00000000-0005-0000-0000-0000C18A0000}"/>
    <cellStyle name="Normal 39 10 11" xfId="19718" xr:uid="{00000000-0005-0000-0000-0000C28A0000}"/>
    <cellStyle name="Normal 39 10 11 2" xfId="37079" xr:uid="{00000000-0005-0000-0000-0000C38A0000}"/>
    <cellStyle name="Normal 39 10 12" xfId="19719" xr:uid="{00000000-0005-0000-0000-0000C48A0000}"/>
    <cellStyle name="Normal 39 10 12 2" xfId="37080" xr:uid="{00000000-0005-0000-0000-0000C58A0000}"/>
    <cellStyle name="Normal 39 10 13" xfId="19720" xr:uid="{00000000-0005-0000-0000-0000C68A0000}"/>
    <cellStyle name="Normal 39 10 13 2" xfId="37081" xr:uid="{00000000-0005-0000-0000-0000C78A0000}"/>
    <cellStyle name="Normal 39 10 14" xfId="19721" xr:uid="{00000000-0005-0000-0000-0000C88A0000}"/>
    <cellStyle name="Normal 39 10 14 2" xfId="37082" xr:uid="{00000000-0005-0000-0000-0000C98A0000}"/>
    <cellStyle name="Normal 39 10 15" xfId="37077" xr:uid="{00000000-0005-0000-0000-0000CA8A0000}"/>
    <cellStyle name="Normal 39 10 2" xfId="19722" xr:uid="{00000000-0005-0000-0000-0000CB8A0000}"/>
    <cellStyle name="Normal 39 10 2 2" xfId="37083" xr:uid="{00000000-0005-0000-0000-0000CC8A0000}"/>
    <cellStyle name="Normal 39 10 3" xfId="19723" xr:uid="{00000000-0005-0000-0000-0000CD8A0000}"/>
    <cellStyle name="Normal 39 10 3 2" xfId="37084" xr:uid="{00000000-0005-0000-0000-0000CE8A0000}"/>
    <cellStyle name="Normal 39 10 4" xfId="19724" xr:uid="{00000000-0005-0000-0000-0000CF8A0000}"/>
    <cellStyle name="Normal 39 10 4 2" xfId="37085" xr:uid="{00000000-0005-0000-0000-0000D08A0000}"/>
    <cellStyle name="Normal 39 10 5" xfId="19725" xr:uid="{00000000-0005-0000-0000-0000D18A0000}"/>
    <cellStyle name="Normal 39 10 5 2" xfId="37086" xr:uid="{00000000-0005-0000-0000-0000D28A0000}"/>
    <cellStyle name="Normal 39 10 6" xfId="19726" xr:uid="{00000000-0005-0000-0000-0000D38A0000}"/>
    <cellStyle name="Normal 39 10 6 2" xfId="37087" xr:uid="{00000000-0005-0000-0000-0000D48A0000}"/>
    <cellStyle name="Normal 39 10 7" xfId="19727" xr:uid="{00000000-0005-0000-0000-0000D58A0000}"/>
    <cellStyle name="Normal 39 10 7 2" xfId="37088" xr:uid="{00000000-0005-0000-0000-0000D68A0000}"/>
    <cellStyle name="Normal 39 10 8" xfId="19728" xr:uid="{00000000-0005-0000-0000-0000D78A0000}"/>
    <cellStyle name="Normal 39 10 8 2" xfId="37089" xr:uid="{00000000-0005-0000-0000-0000D88A0000}"/>
    <cellStyle name="Normal 39 10 9" xfId="19729" xr:uid="{00000000-0005-0000-0000-0000D98A0000}"/>
    <cellStyle name="Normal 39 10 9 2" xfId="37090" xr:uid="{00000000-0005-0000-0000-0000DA8A0000}"/>
    <cellStyle name="Normal 39 11" xfId="19730" xr:uid="{00000000-0005-0000-0000-0000DB8A0000}"/>
    <cellStyle name="Normal 39 11 10" xfId="19731" xr:uid="{00000000-0005-0000-0000-0000DC8A0000}"/>
    <cellStyle name="Normal 39 11 10 2" xfId="37092" xr:uid="{00000000-0005-0000-0000-0000DD8A0000}"/>
    <cellStyle name="Normal 39 11 11" xfId="19732" xr:uid="{00000000-0005-0000-0000-0000DE8A0000}"/>
    <cellStyle name="Normal 39 11 11 2" xfId="37093" xr:uid="{00000000-0005-0000-0000-0000DF8A0000}"/>
    <cellStyle name="Normal 39 11 12" xfId="19733" xr:uid="{00000000-0005-0000-0000-0000E08A0000}"/>
    <cellStyle name="Normal 39 11 12 2" xfId="37094" xr:uid="{00000000-0005-0000-0000-0000E18A0000}"/>
    <cellStyle name="Normal 39 11 13" xfId="19734" xr:uid="{00000000-0005-0000-0000-0000E28A0000}"/>
    <cellStyle name="Normal 39 11 13 2" xfId="37095" xr:uid="{00000000-0005-0000-0000-0000E38A0000}"/>
    <cellStyle name="Normal 39 11 14" xfId="19735" xr:uid="{00000000-0005-0000-0000-0000E48A0000}"/>
    <cellStyle name="Normal 39 11 14 2" xfId="37096" xr:uid="{00000000-0005-0000-0000-0000E58A0000}"/>
    <cellStyle name="Normal 39 11 15" xfId="37091" xr:uid="{00000000-0005-0000-0000-0000E68A0000}"/>
    <cellStyle name="Normal 39 11 2" xfId="19736" xr:uid="{00000000-0005-0000-0000-0000E78A0000}"/>
    <cellStyle name="Normal 39 11 2 2" xfId="37097" xr:uid="{00000000-0005-0000-0000-0000E88A0000}"/>
    <cellStyle name="Normal 39 11 3" xfId="19737" xr:uid="{00000000-0005-0000-0000-0000E98A0000}"/>
    <cellStyle name="Normal 39 11 3 2" xfId="37098" xr:uid="{00000000-0005-0000-0000-0000EA8A0000}"/>
    <cellStyle name="Normal 39 11 4" xfId="19738" xr:uid="{00000000-0005-0000-0000-0000EB8A0000}"/>
    <cellStyle name="Normal 39 11 4 2" xfId="37099" xr:uid="{00000000-0005-0000-0000-0000EC8A0000}"/>
    <cellStyle name="Normal 39 11 5" xfId="19739" xr:uid="{00000000-0005-0000-0000-0000ED8A0000}"/>
    <cellStyle name="Normal 39 11 5 2" xfId="37100" xr:uid="{00000000-0005-0000-0000-0000EE8A0000}"/>
    <cellStyle name="Normal 39 11 6" xfId="19740" xr:uid="{00000000-0005-0000-0000-0000EF8A0000}"/>
    <cellStyle name="Normal 39 11 6 2" xfId="37101" xr:uid="{00000000-0005-0000-0000-0000F08A0000}"/>
    <cellStyle name="Normal 39 11 7" xfId="19741" xr:uid="{00000000-0005-0000-0000-0000F18A0000}"/>
    <cellStyle name="Normal 39 11 7 2" xfId="37102" xr:uid="{00000000-0005-0000-0000-0000F28A0000}"/>
    <cellStyle name="Normal 39 11 8" xfId="19742" xr:uid="{00000000-0005-0000-0000-0000F38A0000}"/>
    <cellStyle name="Normal 39 11 8 2" xfId="37103" xr:uid="{00000000-0005-0000-0000-0000F48A0000}"/>
    <cellStyle name="Normal 39 11 9" xfId="19743" xr:uid="{00000000-0005-0000-0000-0000F58A0000}"/>
    <cellStyle name="Normal 39 11 9 2" xfId="37104" xr:uid="{00000000-0005-0000-0000-0000F68A0000}"/>
    <cellStyle name="Normal 39 12" xfId="19744" xr:uid="{00000000-0005-0000-0000-0000F78A0000}"/>
    <cellStyle name="Normal 39 12 10" xfId="19745" xr:uid="{00000000-0005-0000-0000-0000F88A0000}"/>
    <cellStyle name="Normal 39 12 10 2" xfId="37106" xr:uid="{00000000-0005-0000-0000-0000F98A0000}"/>
    <cellStyle name="Normal 39 12 11" xfId="19746" xr:uid="{00000000-0005-0000-0000-0000FA8A0000}"/>
    <cellStyle name="Normal 39 12 11 2" xfId="37107" xr:uid="{00000000-0005-0000-0000-0000FB8A0000}"/>
    <cellStyle name="Normal 39 12 12" xfId="19747" xr:uid="{00000000-0005-0000-0000-0000FC8A0000}"/>
    <cellStyle name="Normal 39 12 12 2" xfId="37108" xr:uid="{00000000-0005-0000-0000-0000FD8A0000}"/>
    <cellStyle name="Normal 39 12 13" xfId="19748" xr:uid="{00000000-0005-0000-0000-0000FE8A0000}"/>
    <cellStyle name="Normal 39 12 13 2" xfId="37109" xr:uid="{00000000-0005-0000-0000-0000FF8A0000}"/>
    <cellStyle name="Normal 39 12 14" xfId="19749" xr:uid="{00000000-0005-0000-0000-0000008B0000}"/>
    <cellStyle name="Normal 39 12 14 2" xfId="37110" xr:uid="{00000000-0005-0000-0000-0000018B0000}"/>
    <cellStyle name="Normal 39 12 15" xfId="37105" xr:uid="{00000000-0005-0000-0000-0000028B0000}"/>
    <cellStyle name="Normal 39 12 2" xfId="19750" xr:uid="{00000000-0005-0000-0000-0000038B0000}"/>
    <cellStyle name="Normal 39 12 2 2" xfId="37111" xr:uid="{00000000-0005-0000-0000-0000048B0000}"/>
    <cellStyle name="Normal 39 12 3" xfId="19751" xr:uid="{00000000-0005-0000-0000-0000058B0000}"/>
    <cellStyle name="Normal 39 12 3 2" xfId="37112" xr:uid="{00000000-0005-0000-0000-0000068B0000}"/>
    <cellStyle name="Normal 39 12 4" xfId="19752" xr:uid="{00000000-0005-0000-0000-0000078B0000}"/>
    <cellStyle name="Normal 39 12 4 2" xfId="37113" xr:uid="{00000000-0005-0000-0000-0000088B0000}"/>
    <cellStyle name="Normal 39 12 5" xfId="19753" xr:uid="{00000000-0005-0000-0000-0000098B0000}"/>
    <cellStyle name="Normal 39 12 5 2" xfId="37114" xr:uid="{00000000-0005-0000-0000-00000A8B0000}"/>
    <cellStyle name="Normal 39 12 6" xfId="19754" xr:uid="{00000000-0005-0000-0000-00000B8B0000}"/>
    <cellStyle name="Normal 39 12 6 2" xfId="37115" xr:uid="{00000000-0005-0000-0000-00000C8B0000}"/>
    <cellStyle name="Normal 39 12 7" xfId="19755" xr:uid="{00000000-0005-0000-0000-00000D8B0000}"/>
    <cellStyle name="Normal 39 12 7 2" xfId="37116" xr:uid="{00000000-0005-0000-0000-00000E8B0000}"/>
    <cellStyle name="Normal 39 12 8" xfId="19756" xr:uid="{00000000-0005-0000-0000-00000F8B0000}"/>
    <cellStyle name="Normal 39 12 8 2" xfId="37117" xr:uid="{00000000-0005-0000-0000-0000108B0000}"/>
    <cellStyle name="Normal 39 12 9" xfId="19757" xr:uid="{00000000-0005-0000-0000-0000118B0000}"/>
    <cellStyle name="Normal 39 12 9 2" xfId="37118" xr:uid="{00000000-0005-0000-0000-0000128B0000}"/>
    <cellStyle name="Normal 39 13" xfId="19758" xr:uid="{00000000-0005-0000-0000-0000138B0000}"/>
    <cellStyle name="Normal 39 13 10" xfId="19759" xr:uid="{00000000-0005-0000-0000-0000148B0000}"/>
    <cellStyle name="Normal 39 13 10 2" xfId="37120" xr:uid="{00000000-0005-0000-0000-0000158B0000}"/>
    <cellStyle name="Normal 39 13 11" xfId="19760" xr:uid="{00000000-0005-0000-0000-0000168B0000}"/>
    <cellStyle name="Normal 39 13 11 2" xfId="37121" xr:uid="{00000000-0005-0000-0000-0000178B0000}"/>
    <cellStyle name="Normal 39 13 12" xfId="19761" xr:uid="{00000000-0005-0000-0000-0000188B0000}"/>
    <cellStyle name="Normal 39 13 12 2" xfId="37122" xr:uid="{00000000-0005-0000-0000-0000198B0000}"/>
    <cellStyle name="Normal 39 13 13" xfId="19762" xr:uid="{00000000-0005-0000-0000-00001A8B0000}"/>
    <cellStyle name="Normal 39 13 13 2" xfId="37123" xr:uid="{00000000-0005-0000-0000-00001B8B0000}"/>
    <cellStyle name="Normal 39 13 14" xfId="19763" xr:uid="{00000000-0005-0000-0000-00001C8B0000}"/>
    <cellStyle name="Normal 39 13 14 2" xfId="37124" xr:uid="{00000000-0005-0000-0000-00001D8B0000}"/>
    <cellStyle name="Normal 39 13 15" xfId="37119" xr:uid="{00000000-0005-0000-0000-00001E8B0000}"/>
    <cellStyle name="Normal 39 13 2" xfId="19764" xr:uid="{00000000-0005-0000-0000-00001F8B0000}"/>
    <cellStyle name="Normal 39 13 2 2" xfId="37125" xr:uid="{00000000-0005-0000-0000-0000208B0000}"/>
    <cellStyle name="Normal 39 13 3" xfId="19765" xr:uid="{00000000-0005-0000-0000-0000218B0000}"/>
    <cellStyle name="Normal 39 13 3 2" xfId="37126" xr:uid="{00000000-0005-0000-0000-0000228B0000}"/>
    <cellStyle name="Normal 39 13 4" xfId="19766" xr:uid="{00000000-0005-0000-0000-0000238B0000}"/>
    <cellStyle name="Normal 39 13 4 2" xfId="37127" xr:uid="{00000000-0005-0000-0000-0000248B0000}"/>
    <cellStyle name="Normal 39 13 5" xfId="19767" xr:uid="{00000000-0005-0000-0000-0000258B0000}"/>
    <cellStyle name="Normal 39 13 5 2" xfId="37128" xr:uid="{00000000-0005-0000-0000-0000268B0000}"/>
    <cellStyle name="Normal 39 13 6" xfId="19768" xr:uid="{00000000-0005-0000-0000-0000278B0000}"/>
    <cellStyle name="Normal 39 13 6 2" xfId="37129" xr:uid="{00000000-0005-0000-0000-0000288B0000}"/>
    <cellStyle name="Normal 39 13 7" xfId="19769" xr:uid="{00000000-0005-0000-0000-0000298B0000}"/>
    <cellStyle name="Normal 39 13 7 2" xfId="37130" xr:uid="{00000000-0005-0000-0000-00002A8B0000}"/>
    <cellStyle name="Normal 39 13 8" xfId="19770" xr:uid="{00000000-0005-0000-0000-00002B8B0000}"/>
    <cellStyle name="Normal 39 13 8 2" xfId="37131" xr:uid="{00000000-0005-0000-0000-00002C8B0000}"/>
    <cellStyle name="Normal 39 13 9" xfId="19771" xr:uid="{00000000-0005-0000-0000-00002D8B0000}"/>
    <cellStyle name="Normal 39 13 9 2" xfId="37132" xr:uid="{00000000-0005-0000-0000-00002E8B0000}"/>
    <cellStyle name="Normal 39 14" xfId="19772" xr:uid="{00000000-0005-0000-0000-00002F8B0000}"/>
    <cellStyle name="Normal 39 14 10" xfId="19773" xr:uid="{00000000-0005-0000-0000-0000308B0000}"/>
    <cellStyle name="Normal 39 14 10 2" xfId="37134" xr:uid="{00000000-0005-0000-0000-0000318B0000}"/>
    <cellStyle name="Normal 39 14 11" xfId="19774" xr:uid="{00000000-0005-0000-0000-0000328B0000}"/>
    <cellStyle name="Normal 39 14 11 2" xfId="37135" xr:uid="{00000000-0005-0000-0000-0000338B0000}"/>
    <cellStyle name="Normal 39 14 12" xfId="19775" xr:uid="{00000000-0005-0000-0000-0000348B0000}"/>
    <cellStyle name="Normal 39 14 12 2" xfId="37136" xr:uid="{00000000-0005-0000-0000-0000358B0000}"/>
    <cellStyle name="Normal 39 14 13" xfId="19776" xr:uid="{00000000-0005-0000-0000-0000368B0000}"/>
    <cellStyle name="Normal 39 14 13 2" xfId="37137" xr:uid="{00000000-0005-0000-0000-0000378B0000}"/>
    <cellStyle name="Normal 39 14 14" xfId="19777" xr:uid="{00000000-0005-0000-0000-0000388B0000}"/>
    <cellStyle name="Normal 39 14 14 2" xfId="37138" xr:uid="{00000000-0005-0000-0000-0000398B0000}"/>
    <cellStyle name="Normal 39 14 15" xfId="37133" xr:uid="{00000000-0005-0000-0000-00003A8B0000}"/>
    <cellStyle name="Normal 39 14 2" xfId="19778" xr:uid="{00000000-0005-0000-0000-00003B8B0000}"/>
    <cellStyle name="Normal 39 14 2 2" xfId="37139" xr:uid="{00000000-0005-0000-0000-00003C8B0000}"/>
    <cellStyle name="Normal 39 14 3" xfId="19779" xr:uid="{00000000-0005-0000-0000-00003D8B0000}"/>
    <cellStyle name="Normal 39 14 3 2" xfId="37140" xr:uid="{00000000-0005-0000-0000-00003E8B0000}"/>
    <cellStyle name="Normal 39 14 4" xfId="19780" xr:uid="{00000000-0005-0000-0000-00003F8B0000}"/>
    <cellStyle name="Normal 39 14 4 2" xfId="37141" xr:uid="{00000000-0005-0000-0000-0000408B0000}"/>
    <cellStyle name="Normal 39 14 5" xfId="19781" xr:uid="{00000000-0005-0000-0000-0000418B0000}"/>
    <cellStyle name="Normal 39 14 5 2" xfId="37142" xr:uid="{00000000-0005-0000-0000-0000428B0000}"/>
    <cellStyle name="Normal 39 14 6" xfId="19782" xr:uid="{00000000-0005-0000-0000-0000438B0000}"/>
    <cellStyle name="Normal 39 14 6 2" xfId="37143" xr:uid="{00000000-0005-0000-0000-0000448B0000}"/>
    <cellStyle name="Normal 39 14 7" xfId="19783" xr:uid="{00000000-0005-0000-0000-0000458B0000}"/>
    <cellStyle name="Normal 39 14 7 2" xfId="37144" xr:uid="{00000000-0005-0000-0000-0000468B0000}"/>
    <cellStyle name="Normal 39 14 8" xfId="19784" xr:uid="{00000000-0005-0000-0000-0000478B0000}"/>
    <cellStyle name="Normal 39 14 8 2" xfId="37145" xr:uid="{00000000-0005-0000-0000-0000488B0000}"/>
    <cellStyle name="Normal 39 14 9" xfId="19785" xr:uid="{00000000-0005-0000-0000-0000498B0000}"/>
    <cellStyle name="Normal 39 14 9 2" xfId="37146" xr:uid="{00000000-0005-0000-0000-00004A8B0000}"/>
    <cellStyle name="Normal 39 15" xfId="19786" xr:uid="{00000000-0005-0000-0000-00004B8B0000}"/>
    <cellStyle name="Normal 39 15 10" xfId="19787" xr:uid="{00000000-0005-0000-0000-00004C8B0000}"/>
    <cellStyle name="Normal 39 15 10 2" xfId="37148" xr:uid="{00000000-0005-0000-0000-00004D8B0000}"/>
    <cellStyle name="Normal 39 15 11" xfId="19788" xr:uid="{00000000-0005-0000-0000-00004E8B0000}"/>
    <cellStyle name="Normal 39 15 11 2" xfId="37149" xr:uid="{00000000-0005-0000-0000-00004F8B0000}"/>
    <cellStyle name="Normal 39 15 12" xfId="19789" xr:uid="{00000000-0005-0000-0000-0000508B0000}"/>
    <cellStyle name="Normal 39 15 12 2" xfId="37150" xr:uid="{00000000-0005-0000-0000-0000518B0000}"/>
    <cellStyle name="Normal 39 15 13" xfId="19790" xr:uid="{00000000-0005-0000-0000-0000528B0000}"/>
    <cellStyle name="Normal 39 15 13 2" xfId="37151" xr:uid="{00000000-0005-0000-0000-0000538B0000}"/>
    <cellStyle name="Normal 39 15 14" xfId="19791" xr:uid="{00000000-0005-0000-0000-0000548B0000}"/>
    <cellStyle name="Normal 39 15 14 2" xfId="37152" xr:uid="{00000000-0005-0000-0000-0000558B0000}"/>
    <cellStyle name="Normal 39 15 15" xfId="37147" xr:uid="{00000000-0005-0000-0000-0000568B0000}"/>
    <cellStyle name="Normal 39 15 2" xfId="19792" xr:uid="{00000000-0005-0000-0000-0000578B0000}"/>
    <cellStyle name="Normal 39 15 2 2" xfId="37153" xr:uid="{00000000-0005-0000-0000-0000588B0000}"/>
    <cellStyle name="Normal 39 15 3" xfId="19793" xr:uid="{00000000-0005-0000-0000-0000598B0000}"/>
    <cellStyle name="Normal 39 15 3 2" xfId="37154" xr:uid="{00000000-0005-0000-0000-00005A8B0000}"/>
    <cellStyle name="Normal 39 15 4" xfId="19794" xr:uid="{00000000-0005-0000-0000-00005B8B0000}"/>
    <cellStyle name="Normal 39 15 4 2" xfId="37155" xr:uid="{00000000-0005-0000-0000-00005C8B0000}"/>
    <cellStyle name="Normal 39 15 5" xfId="19795" xr:uid="{00000000-0005-0000-0000-00005D8B0000}"/>
    <cellStyle name="Normal 39 15 5 2" xfId="37156" xr:uid="{00000000-0005-0000-0000-00005E8B0000}"/>
    <cellStyle name="Normal 39 15 6" xfId="19796" xr:uid="{00000000-0005-0000-0000-00005F8B0000}"/>
    <cellStyle name="Normal 39 15 6 2" xfId="37157" xr:uid="{00000000-0005-0000-0000-0000608B0000}"/>
    <cellStyle name="Normal 39 15 7" xfId="19797" xr:uid="{00000000-0005-0000-0000-0000618B0000}"/>
    <cellStyle name="Normal 39 15 7 2" xfId="37158" xr:uid="{00000000-0005-0000-0000-0000628B0000}"/>
    <cellStyle name="Normal 39 15 8" xfId="19798" xr:uid="{00000000-0005-0000-0000-0000638B0000}"/>
    <cellStyle name="Normal 39 15 8 2" xfId="37159" xr:uid="{00000000-0005-0000-0000-0000648B0000}"/>
    <cellStyle name="Normal 39 15 9" xfId="19799" xr:uid="{00000000-0005-0000-0000-0000658B0000}"/>
    <cellStyle name="Normal 39 15 9 2" xfId="37160" xr:uid="{00000000-0005-0000-0000-0000668B0000}"/>
    <cellStyle name="Normal 39 16" xfId="19800" xr:uid="{00000000-0005-0000-0000-0000678B0000}"/>
    <cellStyle name="Normal 39 16 10" xfId="19801" xr:uid="{00000000-0005-0000-0000-0000688B0000}"/>
    <cellStyle name="Normal 39 16 10 2" xfId="37162" xr:uid="{00000000-0005-0000-0000-0000698B0000}"/>
    <cellStyle name="Normal 39 16 11" xfId="19802" xr:uid="{00000000-0005-0000-0000-00006A8B0000}"/>
    <cellStyle name="Normal 39 16 11 2" xfId="37163" xr:uid="{00000000-0005-0000-0000-00006B8B0000}"/>
    <cellStyle name="Normal 39 16 12" xfId="19803" xr:uid="{00000000-0005-0000-0000-00006C8B0000}"/>
    <cellStyle name="Normal 39 16 12 2" xfId="37164" xr:uid="{00000000-0005-0000-0000-00006D8B0000}"/>
    <cellStyle name="Normal 39 16 13" xfId="19804" xr:uid="{00000000-0005-0000-0000-00006E8B0000}"/>
    <cellStyle name="Normal 39 16 13 2" xfId="37165" xr:uid="{00000000-0005-0000-0000-00006F8B0000}"/>
    <cellStyle name="Normal 39 16 14" xfId="19805" xr:uid="{00000000-0005-0000-0000-0000708B0000}"/>
    <cellStyle name="Normal 39 16 14 2" xfId="37166" xr:uid="{00000000-0005-0000-0000-0000718B0000}"/>
    <cellStyle name="Normal 39 16 15" xfId="37161" xr:uid="{00000000-0005-0000-0000-0000728B0000}"/>
    <cellStyle name="Normal 39 16 2" xfId="19806" xr:uid="{00000000-0005-0000-0000-0000738B0000}"/>
    <cellStyle name="Normal 39 16 2 2" xfId="37167" xr:uid="{00000000-0005-0000-0000-0000748B0000}"/>
    <cellStyle name="Normal 39 16 3" xfId="19807" xr:uid="{00000000-0005-0000-0000-0000758B0000}"/>
    <cellStyle name="Normal 39 16 3 2" xfId="37168" xr:uid="{00000000-0005-0000-0000-0000768B0000}"/>
    <cellStyle name="Normal 39 16 4" xfId="19808" xr:uid="{00000000-0005-0000-0000-0000778B0000}"/>
    <cellStyle name="Normal 39 16 4 2" xfId="37169" xr:uid="{00000000-0005-0000-0000-0000788B0000}"/>
    <cellStyle name="Normal 39 16 5" xfId="19809" xr:uid="{00000000-0005-0000-0000-0000798B0000}"/>
    <cellStyle name="Normal 39 16 5 2" xfId="37170" xr:uid="{00000000-0005-0000-0000-00007A8B0000}"/>
    <cellStyle name="Normal 39 16 6" xfId="19810" xr:uid="{00000000-0005-0000-0000-00007B8B0000}"/>
    <cellStyle name="Normal 39 16 6 2" xfId="37171" xr:uid="{00000000-0005-0000-0000-00007C8B0000}"/>
    <cellStyle name="Normal 39 16 7" xfId="19811" xr:uid="{00000000-0005-0000-0000-00007D8B0000}"/>
    <cellStyle name="Normal 39 16 7 2" xfId="37172" xr:uid="{00000000-0005-0000-0000-00007E8B0000}"/>
    <cellStyle name="Normal 39 16 8" xfId="19812" xr:uid="{00000000-0005-0000-0000-00007F8B0000}"/>
    <cellStyle name="Normal 39 16 8 2" xfId="37173" xr:uid="{00000000-0005-0000-0000-0000808B0000}"/>
    <cellStyle name="Normal 39 16 9" xfId="19813" xr:uid="{00000000-0005-0000-0000-0000818B0000}"/>
    <cellStyle name="Normal 39 16 9 2" xfId="37174" xr:uid="{00000000-0005-0000-0000-0000828B0000}"/>
    <cellStyle name="Normal 39 17" xfId="19814" xr:uid="{00000000-0005-0000-0000-0000838B0000}"/>
    <cellStyle name="Normal 39 17 10" xfId="19815" xr:uid="{00000000-0005-0000-0000-0000848B0000}"/>
    <cellStyle name="Normal 39 17 10 2" xfId="37176" xr:uid="{00000000-0005-0000-0000-0000858B0000}"/>
    <cellStyle name="Normal 39 17 11" xfId="19816" xr:uid="{00000000-0005-0000-0000-0000868B0000}"/>
    <cellStyle name="Normal 39 17 11 2" xfId="37177" xr:uid="{00000000-0005-0000-0000-0000878B0000}"/>
    <cellStyle name="Normal 39 17 12" xfId="19817" xr:uid="{00000000-0005-0000-0000-0000888B0000}"/>
    <cellStyle name="Normal 39 17 12 2" xfId="37178" xr:uid="{00000000-0005-0000-0000-0000898B0000}"/>
    <cellStyle name="Normal 39 17 13" xfId="19818" xr:uid="{00000000-0005-0000-0000-00008A8B0000}"/>
    <cellStyle name="Normal 39 17 13 2" xfId="37179" xr:uid="{00000000-0005-0000-0000-00008B8B0000}"/>
    <cellStyle name="Normal 39 17 14" xfId="19819" xr:uid="{00000000-0005-0000-0000-00008C8B0000}"/>
    <cellStyle name="Normal 39 17 14 2" xfId="37180" xr:uid="{00000000-0005-0000-0000-00008D8B0000}"/>
    <cellStyle name="Normal 39 17 15" xfId="37175" xr:uid="{00000000-0005-0000-0000-00008E8B0000}"/>
    <cellStyle name="Normal 39 17 2" xfId="19820" xr:uid="{00000000-0005-0000-0000-00008F8B0000}"/>
    <cellStyle name="Normal 39 17 2 2" xfId="37181" xr:uid="{00000000-0005-0000-0000-0000908B0000}"/>
    <cellStyle name="Normal 39 17 3" xfId="19821" xr:uid="{00000000-0005-0000-0000-0000918B0000}"/>
    <cellStyle name="Normal 39 17 3 2" xfId="37182" xr:uid="{00000000-0005-0000-0000-0000928B0000}"/>
    <cellStyle name="Normal 39 17 4" xfId="19822" xr:uid="{00000000-0005-0000-0000-0000938B0000}"/>
    <cellStyle name="Normal 39 17 4 2" xfId="37183" xr:uid="{00000000-0005-0000-0000-0000948B0000}"/>
    <cellStyle name="Normal 39 17 5" xfId="19823" xr:uid="{00000000-0005-0000-0000-0000958B0000}"/>
    <cellStyle name="Normal 39 17 5 2" xfId="37184" xr:uid="{00000000-0005-0000-0000-0000968B0000}"/>
    <cellStyle name="Normal 39 17 6" xfId="19824" xr:uid="{00000000-0005-0000-0000-0000978B0000}"/>
    <cellStyle name="Normal 39 17 6 2" xfId="37185" xr:uid="{00000000-0005-0000-0000-0000988B0000}"/>
    <cellStyle name="Normal 39 17 7" xfId="19825" xr:uid="{00000000-0005-0000-0000-0000998B0000}"/>
    <cellStyle name="Normal 39 17 7 2" xfId="37186" xr:uid="{00000000-0005-0000-0000-00009A8B0000}"/>
    <cellStyle name="Normal 39 17 8" xfId="19826" xr:uid="{00000000-0005-0000-0000-00009B8B0000}"/>
    <cellStyle name="Normal 39 17 8 2" xfId="37187" xr:uid="{00000000-0005-0000-0000-00009C8B0000}"/>
    <cellStyle name="Normal 39 17 9" xfId="19827" xr:uid="{00000000-0005-0000-0000-00009D8B0000}"/>
    <cellStyle name="Normal 39 17 9 2" xfId="37188" xr:uid="{00000000-0005-0000-0000-00009E8B0000}"/>
    <cellStyle name="Normal 39 18" xfId="19828" xr:uid="{00000000-0005-0000-0000-00009F8B0000}"/>
    <cellStyle name="Normal 39 18 2" xfId="37189" xr:uid="{00000000-0005-0000-0000-0000A08B0000}"/>
    <cellStyle name="Normal 39 19" xfId="19829" xr:uid="{00000000-0005-0000-0000-0000A18B0000}"/>
    <cellStyle name="Normal 39 19 2" xfId="37190" xr:uid="{00000000-0005-0000-0000-0000A28B0000}"/>
    <cellStyle name="Normal 39 2" xfId="227" xr:uid="{00000000-0005-0000-0000-0000A38B0000}"/>
    <cellStyle name="Normal 39 20" xfId="19830" xr:uid="{00000000-0005-0000-0000-0000A48B0000}"/>
    <cellStyle name="Normal 39 20 2" xfId="37191" xr:uid="{00000000-0005-0000-0000-0000A58B0000}"/>
    <cellStyle name="Normal 39 21" xfId="19831" xr:uid="{00000000-0005-0000-0000-0000A68B0000}"/>
    <cellStyle name="Normal 39 21 2" xfId="37192" xr:uid="{00000000-0005-0000-0000-0000A78B0000}"/>
    <cellStyle name="Normal 39 22" xfId="19832" xr:uid="{00000000-0005-0000-0000-0000A88B0000}"/>
    <cellStyle name="Normal 39 22 2" xfId="37193" xr:uid="{00000000-0005-0000-0000-0000A98B0000}"/>
    <cellStyle name="Normal 39 23" xfId="19833" xr:uid="{00000000-0005-0000-0000-0000AA8B0000}"/>
    <cellStyle name="Normal 39 23 2" xfId="37194" xr:uid="{00000000-0005-0000-0000-0000AB8B0000}"/>
    <cellStyle name="Normal 39 24" xfId="19834" xr:uid="{00000000-0005-0000-0000-0000AC8B0000}"/>
    <cellStyle name="Normal 39 24 2" xfId="37195" xr:uid="{00000000-0005-0000-0000-0000AD8B0000}"/>
    <cellStyle name="Normal 39 25" xfId="19835" xr:uid="{00000000-0005-0000-0000-0000AE8B0000}"/>
    <cellStyle name="Normal 39 25 2" xfId="37196" xr:uid="{00000000-0005-0000-0000-0000AF8B0000}"/>
    <cellStyle name="Normal 39 26" xfId="19836" xr:uid="{00000000-0005-0000-0000-0000B08B0000}"/>
    <cellStyle name="Normal 39 26 2" xfId="37197" xr:uid="{00000000-0005-0000-0000-0000B18B0000}"/>
    <cellStyle name="Normal 39 27" xfId="19837" xr:uid="{00000000-0005-0000-0000-0000B28B0000}"/>
    <cellStyle name="Normal 39 27 2" xfId="37198" xr:uid="{00000000-0005-0000-0000-0000B38B0000}"/>
    <cellStyle name="Normal 39 28" xfId="19838" xr:uid="{00000000-0005-0000-0000-0000B48B0000}"/>
    <cellStyle name="Normal 39 28 2" xfId="37199" xr:uid="{00000000-0005-0000-0000-0000B58B0000}"/>
    <cellStyle name="Normal 39 29" xfId="19839" xr:uid="{00000000-0005-0000-0000-0000B68B0000}"/>
    <cellStyle name="Normal 39 29 2" xfId="37200" xr:uid="{00000000-0005-0000-0000-0000B78B0000}"/>
    <cellStyle name="Normal 39 3" xfId="19840" xr:uid="{00000000-0005-0000-0000-0000B88B0000}"/>
    <cellStyle name="Normal 39 30" xfId="19841" xr:uid="{00000000-0005-0000-0000-0000B98B0000}"/>
    <cellStyle name="Normal 39 30 2" xfId="37201" xr:uid="{00000000-0005-0000-0000-0000BA8B0000}"/>
    <cellStyle name="Normal 39 31" xfId="37076" xr:uid="{00000000-0005-0000-0000-0000BB8B0000}"/>
    <cellStyle name="Normal 39 4" xfId="19842" xr:uid="{00000000-0005-0000-0000-0000BC8B0000}"/>
    <cellStyle name="Normal 39 4 10" xfId="19843" xr:uid="{00000000-0005-0000-0000-0000BD8B0000}"/>
    <cellStyle name="Normal 39 4 10 2" xfId="37203" xr:uid="{00000000-0005-0000-0000-0000BE8B0000}"/>
    <cellStyle name="Normal 39 4 11" xfId="19844" xr:uid="{00000000-0005-0000-0000-0000BF8B0000}"/>
    <cellStyle name="Normal 39 4 11 2" xfId="37204" xr:uid="{00000000-0005-0000-0000-0000C08B0000}"/>
    <cellStyle name="Normal 39 4 12" xfId="19845" xr:uid="{00000000-0005-0000-0000-0000C18B0000}"/>
    <cellStyle name="Normal 39 4 12 2" xfId="37205" xr:uid="{00000000-0005-0000-0000-0000C28B0000}"/>
    <cellStyle name="Normal 39 4 13" xfId="19846" xr:uid="{00000000-0005-0000-0000-0000C38B0000}"/>
    <cellStyle name="Normal 39 4 13 2" xfId="37206" xr:uid="{00000000-0005-0000-0000-0000C48B0000}"/>
    <cellStyle name="Normal 39 4 14" xfId="19847" xr:uid="{00000000-0005-0000-0000-0000C58B0000}"/>
    <cellStyle name="Normal 39 4 14 2" xfId="37207" xr:uid="{00000000-0005-0000-0000-0000C68B0000}"/>
    <cellStyle name="Normal 39 4 15" xfId="19848" xr:uid="{00000000-0005-0000-0000-0000C78B0000}"/>
    <cellStyle name="Normal 39 4 15 2" xfId="37208" xr:uid="{00000000-0005-0000-0000-0000C88B0000}"/>
    <cellStyle name="Normal 39 4 16" xfId="37202" xr:uid="{00000000-0005-0000-0000-0000C98B0000}"/>
    <cellStyle name="Normal 39 4 2" xfId="19849" xr:uid="{00000000-0005-0000-0000-0000CA8B0000}"/>
    <cellStyle name="Normal 39 4 2 10" xfId="19850" xr:uid="{00000000-0005-0000-0000-0000CB8B0000}"/>
    <cellStyle name="Normal 39 4 2 10 2" xfId="37210" xr:uid="{00000000-0005-0000-0000-0000CC8B0000}"/>
    <cellStyle name="Normal 39 4 2 11" xfId="19851" xr:uid="{00000000-0005-0000-0000-0000CD8B0000}"/>
    <cellStyle name="Normal 39 4 2 11 2" xfId="37211" xr:uid="{00000000-0005-0000-0000-0000CE8B0000}"/>
    <cellStyle name="Normal 39 4 2 12" xfId="19852" xr:uid="{00000000-0005-0000-0000-0000CF8B0000}"/>
    <cellStyle name="Normal 39 4 2 12 2" xfId="37212" xr:uid="{00000000-0005-0000-0000-0000D08B0000}"/>
    <cellStyle name="Normal 39 4 2 13" xfId="19853" xr:uid="{00000000-0005-0000-0000-0000D18B0000}"/>
    <cellStyle name="Normal 39 4 2 13 2" xfId="37213" xr:uid="{00000000-0005-0000-0000-0000D28B0000}"/>
    <cellStyle name="Normal 39 4 2 14" xfId="19854" xr:uid="{00000000-0005-0000-0000-0000D38B0000}"/>
    <cellStyle name="Normal 39 4 2 14 2" xfId="37214" xr:uid="{00000000-0005-0000-0000-0000D48B0000}"/>
    <cellStyle name="Normal 39 4 2 15" xfId="37209" xr:uid="{00000000-0005-0000-0000-0000D58B0000}"/>
    <cellStyle name="Normal 39 4 2 2" xfId="19855" xr:uid="{00000000-0005-0000-0000-0000D68B0000}"/>
    <cellStyle name="Normal 39 4 2 2 2" xfId="37215" xr:uid="{00000000-0005-0000-0000-0000D78B0000}"/>
    <cellStyle name="Normal 39 4 2 3" xfId="19856" xr:uid="{00000000-0005-0000-0000-0000D88B0000}"/>
    <cellStyle name="Normal 39 4 2 3 2" xfId="37216" xr:uid="{00000000-0005-0000-0000-0000D98B0000}"/>
    <cellStyle name="Normal 39 4 2 4" xfId="19857" xr:uid="{00000000-0005-0000-0000-0000DA8B0000}"/>
    <cellStyle name="Normal 39 4 2 4 2" xfId="37217" xr:uid="{00000000-0005-0000-0000-0000DB8B0000}"/>
    <cellStyle name="Normal 39 4 2 5" xfId="19858" xr:uid="{00000000-0005-0000-0000-0000DC8B0000}"/>
    <cellStyle name="Normal 39 4 2 5 2" xfId="37218" xr:uid="{00000000-0005-0000-0000-0000DD8B0000}"/>
    <cellStyle name="Normal 39 4 2 6" xfId="19859" xr:uid="{00000000-0005-0000-0000-0000DE8B0000}"/>
    <cellStyle name="Normal 39 4 2 6 2" xfId="37219" xr:uid="{00000000-0005-0000-0000-0000DF8B0000}"/>
    <cellStyle name="Normal 39 4 2 7" xfId="19860" xr:uid="{00000000-0005-0000-0000-0000E08B0000}"/>
    <cellStyle name="Normal 39 4 2 7 2" xfId="37220" xr:uid="{00000000-0005-0000-0000-0000E18B0000}"/>
    <cellStyle name="Normal 39 4 2 8" xfId="19861" xr:uid="{00000000-0005-0000-0000-0000E28B0000}"/>
    <cellStyle name="Normal 39 4 2 8 2" xfId="37221" xr:uid="{00000000-0005-0000-0000-0000E38B0000}"/>
    <cellStyle name="Normal 39 4 2 9" xfId="19862" xr:uid="{00000000-0005-0000-0000-0000E48B0000}"/>
    <cellStyle name="Normal 39 4 2 9 2" xfId="37222" xr:uid="{00000000-0005-0000-0000-0000E58B0000}"/>
    <cellStyle name="Normal 39 4 3" xfId="19863" xr:uid="{00000000-0005-0000-0000-0000E68B0000}"/>
    <cellStyle name="Normal 39 4 3 2" xfId="37223" xr:uid="{00000000-0005-0000-0000-0000E78B0000}"/>
    <cellStyle name="Normal 39 4 4" xfId="19864" xr:uid="{00000000-0005-0000-0000-0000E88B0000}"/>
    <cellStyle name="Normal 39 4 4 2" xfId="37224" xr:uid="{00000000-0005-0000-0000-0000E98B0000}"/>
    <cellStyle name="Normal 39 4 5" xfId="19865" xr:uid="{00000000-0005-0000-0000-0000EA8B0000}"/>
    <cellStyle name="Normal 39 4 5 2" xfId="37225" xr:uid="{00000000-0005-0000-0000-0000EB8B0000}"/>
    <cellStyle name="Normal 39 4 6" xfId="19866" xr:uid="{00000000-0005-0000-0000-0000EC8B0000}"/>
    <cellStyle name="Normal 39 4 6 2" xfId="37226" xr:uid="{00000000-0005-0000-0000-0000ED8B0000}"/>
    <cellStyle name="Normal 39 4 7" xfId="19867" xr:uid="{00000000-0005-0000-0000-0000EE8B0000}"/>
    <cellStyle name="Normal 39 4 7 2" xfId="37227" xr:uid="{00000000-0005-0000-0000-0000EF8B0000}"/>
    <cellStyle name="Normal 39 4 8" xfId="19868" xr:uid="{00000000-0005-0000-0000-0000F08B0000}"/>
    <cellStyle name="Normal 39 4 8 2" xfId="37228" xr:uid="{00000000-0005-0000-0000-0000F18B0000}"/>
    <cellStyle name="Normal 39 4 9" xfId="19869" xr:uid="{00000000-0005-0000-0000-0000F28B0000}"/>
    <cellStyle name="Normal 39 4 9 2" xfId="37229" xr:uid="{00000000-0005-0000-0000-0000F38B0000}"/>
    <cellStyle name="Normal 39 5" xfId="19870" xr:uid="{00000000-0005-0000-0000-0000F48B0000}"/>
    <cellStyle name="Normal 39 5 10" xfId="19871" xr:uid="{00000000-0005-0000-0000-0000F58B0000}"/>
    <cellStyle name="Normal 39 5 10 2" xfId="37231" xr:uid="{00000000-0005-0000-0000-0000F68B0000}"/>
    <cellStyle name="Normal 39 5 11" xfId="19872" xr:uid="{00000000-0005-0000-0000-0000F78B0000}"/>
    <cellStyle name="Normal 39 5 11 2" xfId="37232" xr:uid="{00000000-0005-0000-0000-0000F88B0000}"/>
    <cellStyle name="Normal 39 5 12" xfId="19873" xr:uid="{00000000-0005-0000-0000-0000F98B0000}"/>
    <cellStyle name="Normal 39 5 12 2" xfId="37233" xr:uid="{00000000-0005-0000-0000-0000FA8B0000}"/>
    <cellStyle name="Normal 39 5 13" xfId="19874" xr:uid="{00000000-0005-0000-0000-0000FB8B0000}"/>
    <cellStyle name="Normal 39 5 13 2" xfId="37234" xr:uid="{00000000-0005-0000-0000-0000FC8B0000}"/>
    <cellStyle name="Normal 39 5 14" xfId="19875" xr:uid="{00000000-0005-0000-0000-0000FD8B0000}"/>
    <cellStyle name="Normal 39 5 14 2" xfId="37235" xr:uid="{00000000-0005-0000-0000-0000FE8B0000}"/>
    <cellStyle name="Normal 39 5 15" xfId="19876" xr:uid="{00000000-0005-0000-0000-0000FF8B0000}"/>
    <cellStyle name="Normal 39 5 15 2" xfId="37236" xr:uid="{00000000-0005-0000-0000-0000008C0000}"/>
    <cellStyle name="Normal 39 5 16" xfId="37230" xr:uid="{00000000-0005-0000-0000-0000018C0000}"/>
    <cellStyle name="Normal 39 5 2" xfId="19877" xr:uid="{00000000-0005-0000-0000-0000028C0000}"/>
    <cellStyle name="Normal 39 5 2 10" xfId="19878" xr:uid="{00000000-0005-0000-0000-0000038C0000}"/>
    <cellStyle name="Normal 39 5 2 10 2" xfId="37238" xr:uid="{00000000-0005-0000-0000-0000048C0000}"/>
    <cellStyle name="Normal 39 5 2 11" xfId="19879" xr:uid="{00000000-0005-0000-0000-0000058C0000}"/>
    <cellStyle name="Normal 39 5 2 11 2" xfId="37239" xr:uid="{00000000-0005-0000-0000-0000068C0000}"/>
    <cellStyle name="Normal 39 5 2 12" xfId="19880" xr:uid="{00000000-0005-0000-0000-0000078C0000}"/>
    <cellStyle name="Normal 39 5 2 12 2" xfId="37240" xr:uid="{00000000-0005-0000-0000-0000088C0000}"/>
    <cellStyle name="Normal 39 5 2 13" xfId="19881" xr:uid="{00000000-0005-0000-0000-0000098C0000}"/>
    <cellStyle name="Normal 39 5 2 13 2" xfId="37241" xr:uid="{00000000-0005-0000-0000-00000A8C0000}"/>
    <cellStyle name="Normal 39 5 2 14" xfId="19882" xr:uid="{00000000-0005-0000-0000-00000B8C0000}"/>
    <cellStyle name="Normal 39 5 2 14 2" xfId="37242" xr:uid="{00000000-0005-0000-0000-00000C8C0000}"/>
    <cellStyle name="Normal 39 5 2 15" xfId="37237" xr:uid="{00000000-0005-0000-0000-00000D8C0000}"/>
    <cellStyle name="Normal 39 5 2 2" xfId="19883" xr:uid="{00000000-0005-0000-0000-00000E8C0000}"/>
    <cellStyle name="Normal 39 5 2 2 2" xfId="37243" xr:uid="{00000000-0005-0000-0000-00000F8C0000}"/>
    <cellStyle name="Normal 39 5 2 3" xfId="19884" xr:uid="{00000000-0005-0000-0000-0000108C0000}"/>
    <cellStyle name="Normal 39 5 2 3 2" xfId="37244" xr:uid="{00000000-0005-0000-0000-0000118C0000}"/>
    <cellStyle name="Normal 39 5 2 4" xfId="19885" xr:uid="{00000000-0005-0000-0000-0000128C0000}"/>
    <cellStyle name="Normal 39 5 2 4 2" xfId="37245" xr:uid="{00000000-0005-0000-0000-0000138C0000}"/>
    <cellStyle name="Normal 39 5 2 5" xfId="19886" xr:uid="{00000000-0005-0000-0000-0000148C0000}"/>
    <cellStyle name="Normal 39 5 2 5 2" xfId="37246" xr:uid="{00000000-0005-0000-0000-0000158C0000}"/>
    <cellStyle name="Normal 39 5 2 6" xfId="19887" xr:uid="{00000000-0005-0000-0000-0000168C0000}"/>
    <cellStyle name="Normal 39 5 2 6 2" xfId="37247" xr:uid="{00000000-0005-0000-0000-0000178C0000}"/>
    <cellStyle name="Normal 39 5 2 7" xfId="19888" xr:uid="{00000000-0005-0000-0000-0000188C0000}"/>
    <cellStyle name="Normal 39 5 2 7 2" xfId="37248" xr:uid="{00000000-0005-0000-0000-0000198C0000}"/>
    <cellStyle name="Normal 39 5 2 8" xfId="19889" xr:uid="{00000000-0005-0000-0000-00001A8C0000}"/>
    <cellStyle name="Normal 39 5 2 8 2" xfId="37249" xr:uid="{00000000-0005-0000-0000-00001B8C0000}"/>
    <cellStyle name="Normal 39 5 2 9" xfId="19890" xr:uid="{00000000-0005-0000-0000-00001C8C0000}"/>
    <cellStyle name="Normal 39 5 2 9 2" xfId="37250" xr:uid="{00000000-0005-0000-0000-00001D8C0000}"/>
    <cellStyle name="Normal 39 5 3" xfId="19891" xr:uid="{00000000-0005-0000-0000-00001E8C0000}"/>
    <cellStyle name="Normal 39 5 3 2" xfId="37251" xr:uid="{00000000-0005-0000-0000-00001F8C0000}"/>
    <cellStyle name="Normal 39 5 4" xfId="19892" xr:uid="{00000000-0005-0000-0000-0000208C0000}"/>
    <cellStyle name="Normal 39 5 4 2" xfId="37252" xr:uid="{00000000-0005-0000-0000-0000218C0000}"/>
    <cellStyle name="Normal 39 5 5" xfId="19893" xr:uid="{00000000-0005-0000-0000-0000228C0000}"/>
    <cellStyle name="Normal 39 5 5 2" xfId="37253" xr:uid="{00000000-0005-0000-0000-0000238C0000}"/>
    <cellStyle name="Normal 39 5 6" xfId="19894" xr:uid="{00000000-0005-0000-0000-0000248C0000}"/>
    <cellStyle name="Normal 39 5 6 2" xfId="37254" xr:uid="{00000000-0005-0000-0000-0000258C0000}"/>
    <cellStyle name="Normal 39 5 7" xfId="19895" xr:uid="{00000000-0005-0000-0000-0000268C0000}"/>
    <cellStyle name="Normal 39 5 7 2" xfId="37255" xr:uid="{00000000-0005-0000-0000-0000278C0000}"/>
    <cellStyle name="Normal 39 5 8" xfId="19896" xr:uid="{00000000-0005-0000-0000-0000288C0000}"/>
    <cellStyle name="Normal 39 5 8 2" xfId="37256" xr:uid="{00000000-0005-0000-0000-0000298C0000}"/>
    <cellStyle name="Normal 39 5 9" xfId="19897" xr:uid="{00000000-0005-0000-0000-00002A8C0000}"/>
    <cellStyle name="Normal 39 5 9 2" xfId="37257" xr:uid="{00000000-0005-0000-0000-00002B8C0000}"/>
    <cellStyle name="Normal 39 6" xfId="19898" xr:uid="{00000000-0005-0000-0000-00002C8C0000}"/>
    <cellStyle name="Normal 39 6 10" xfId="19899" xr:uid="{00000000-0005-0000-0000-00002D8C0000}"/>
    <cellStyle name="Normal 39 6 10 2" xfId="37259" xr:uid="{00000000-0005-0000-0000-00002E8C0000}"/>
    <cellStyle name="Normal 39 6 11" xfId="19900" xr:uid="{00000000-0005-0000-0000-00002F8C0000}"/>
    <cellStyle name="Normal 39 6 11 2" xfId="37260" xr:uid="{00000000-0005-0000-0000-0000308C0000}"/>
    <cellStyle name="Normal 39 6 12" xfId="19901" xr:uid="{00000000-0005-0000-0000-0000318C0000}"/>
    <cellStyle name="Normal 39 6 12 2" xfId="37261" xr:uid="{00000000-0005-0000-0000-0000328C0000}"/>
    <cellStyle name="Normal 39 6 13" xfId="19902" xr:uid="{00000000-0005-0000-0000-0000338C0000}"/>
    <cellStyle name="Normal 39 6 13 2" xfId="37262" xr:uid="{00000000-0005-0000-0000-0000348C0000}"/>
    <cellStyle name="Normal 39 6 14" xfId="19903" xr:uid="{00000000-0005-0000-0000-0000358C0000}"/>
    <cellStyle name="Normal 39 6 14 2" xfId="37263" xr:uid="{00000000-0005-0000-0000-0000368C0000}"/>
    <cellStyle name="Normal 39 6 15" xfId="19904" xr:uid="{00000000-0005-0000-0000-0000378C0000}"/>
    <cellStyle name="Normal 39 6 15 2" xfId="37264" xr:uid="{00000000-0005-0000-0000-0000388C0000}"/>
    <cellStyle name="Normal 39 6 16" xfId="37258" xr:uid="{00000000-0005-0000-0000-0000398C0000}"/>
    <cellStyle name="Normal 39 6 2" xfId="19905" xr:uid="{00000000-0005-0000-0000-00003A8C0000}"/>
    <cellStyle name="Normal 39 6 2 10" xfId="19906" xr:uid="{00000000-0005-0000-0000-00003B8C0000}"/>
    <cellStyle name="Normal 39 6 2 10 2" xfId="37266" xr:uid="{00000000-0005-0000-0000-00003C8C0000}"/>
    <cellStyle name="Normal 39 6 2 11" xfId="19907" xr:uid="{00000000-0005-0000-0000-00003D8C0000}"/>
    <cellStyle name="Normal 39 6 2 11 2" xfId="37267" xr:uid="{00000000-0005-0000-0000-00003E8C0000}"/>
    <cellStyle name="Normal 39 6 2 12" xfId="19908" xr:uid="{00000000-0005-0000-0000-00003F8C0000}"/>
    <cellStyle name="Normal 39 6 2 12 2" xfId="37268" xr:uid="{00000000-0005-0000-0000-0000408C0000}"/>
    <cellStyle name="Normal 39 6 2 13" xfId="19909" xr:uid="{00000000-0005-0000-0000-0000418C0000}"/>
    <cellStyle name="Normal 39 6 2 13 2" xfId="37269" xr:uid="{00000000-0005-0000-0000-0000428C0000}"/>
    <cellStyle name="Normal 39 6 2 14" xfId="19910" xr:uid="{00000000-0005-0000-0000-0000438C0000}"/>
    <cellStyle name="Normal 39 6 2 14 2" xfId="37270" xr:uid="{00000000-0005-0000-0000-0000448C0000}"/>
    <cellStyle name="Normal 39 6 2 15" xfId="37265" xr:uid="{00000000-0005-0000-0000-0000458C0000}"/>
    <cellStyle name="Normal 39 6 2 2" xfId="19911" xr:uid="{00000000-0005-0000-0000-0000468C0000}"/>
    <cellStyle name="Normal 39 6 2 2 2" xfId="37271" xr:uid="{00000000-0005-0000-0000-0000478C0000}"/>
    <cellStyle name="Normal 39 6 2 3" xfId="19912" xr:uid="{00000000-0005-0000-0000-0000488C0000}"/>
    <cellStyle name="Normal 39 6 2 3 2" xfId="37272" xr:uid="{00000000-0005-0000-0000-0000498C0000}"/>
    <cellStyle name="Normal 39 6 2 4" xfId="19913" xr:uid="{00000000-0005-0000-0000-00004A8C0000}"/>
    <cellStyle name="Normal 39 6 2 4 2" xfId="37273" xr:uid="{00000000-0005-0000-0000-00004B8C0000}"/>
    <cellStyle name="Normal 39 6 2 5" xfId="19914" xr:uid="{00000000-0005-0000-0000-00004C8C0000}"/>
    <cellStyle name="Normal 39 6 2 5 2" xfId="37274" xr:uid="{00000000-0005-0000-0000-00004D8C0000}"/>
    <cellStyle name="Normal 39 6 2 6" xfId="19915" xr:uid="{00000000-0005-0000-0000-00004E8C0000}"/>
    <cellStyle name="Normal 39 6 2 6 2" xfId="37275" xr:uid="{00000000-0005-0000-0000-00004F8C0000}"/>
    <cellStyle name="Normal 39 6 2 7" xfId="19916" xr:uid="{00000000-0005-0000-0000-0000508C0000}"/>
    <cellStyle name="Normal 39 6 2 7 2" xfId="37276" xr:uid="{00000000-0005-0000-0000-0000518C0000}"/>
    <cellStyle name="Normal 39 6 2 8" xfId="19917" xr:uid="{00000000-0005-0000-0000-0000528C0000}"/>
    <cellStyle name="Normal 39 6 2 8 2" xfId="37277" xr:uid="{00000000-0005-0000-0000-0000538C0000}"/>
    <cellStyle name="Normal 39 6 2 9" xfId="19918" xr:uid="{00000000-0005-0000-0000-0000548C0000}"/>
    <cellStyle name="Normal 39 6 2 9 2" xfId="37278" xr:uid="{00000000-0005-0000-0000-0000558C0000}"/>
    <cellStyle name="Normal 39 6 3" xfId="19919" xr:uid="{00000000-0005-0000-0000-0000568C0000}"/>
    <cellStyle name="Normal 39 6 3 2" xfId="37279" xr:uid="{00000000-0005-0000-0000-0000578C0000}"/>
    <cellStyle name="Normal 39 6 4" xfId="19920" xr:uid="{00000000-0005-0000-0000-0000588C0000}"/>
    <cellStyle name="Normal 39 6 4 2" xfId="37280" xr:uid="{00000000-0005-0000-0000-0000598C0000}"/>
    <cellStyle name="Normal 39 6 5" xfId="19921" xr:uid="{00000000-0005-0000-0000-00005A8C0000}"/>
    <cellStyle name="Normal 39 6 5 2" xfId="37281" xr:uid="{00000000-0005-0000-0000-00005B8C0000}"/>
    <cellStyle name="Normal 39 6 6" xfId="19922" xr:uid="{00000000-0005-0000-0000-00005C8C0000}"/>
    <cellStyle name="Normal 39 6 6 2" xfId="37282" xr:uid="{00000000-0005-0000-0000-00005D8C0000}"/>
    <cellStyle name="Normal 39 6 7" xfId="19923" xr:uid="{00000000-0005-0000-0000-00005E8C0000}"/>
    <cellStyle name="Normal 39 6 7 2" xfId="37283" xr:uid="{00000000-0005-0000-0000-00005F8C0000}"/>
    <cellStyle name="Normal 39 6 8" xfId="19924" xr:uid="{00000000-0005-0000-0000-0000608C0000}"/>
    <cellStyle name="Normal 39 6 8 2" xfId="37284" xr:uid="{00000000-0005-0000-0000-0000618C0000}"/>
    <cellStyle name="Normal 39 6 9" xfId="19925" xr:uid="{00000000-0005-0000-0000-0000628C0000}"/>
    <cellStyle name="Normal 39 6 9 2" xfId="37285" xr:uid="{00000000-0005-0000-0000-0000638C0000}"/>
    <cellStyle name="Normal 39 7" xfId="19926" xr:uid="{00000000-0005-0000-0000-0000648C0000}"/>
    <cellStyle name="Normal 39 7 10" xfId="19927" xr:uid="{00000000-0005-0000-0000-0000658C0000}"/>
    <cellStyle name="Normal 39 7 10 2" xfId="37287" xr:uid="{00000000-0005-0000-0000-0000668C0000}"/>
    <cellStyle name="Normal 39 7 11" xfId="19928" xr:uid="{00000000-0005-0000-0000-0000678C0000}"/>
    <cellStyle name="Normal 39 7 11 2" xfId="37288" xr:uid="{00000000-0005-0000-0000-0000688C0000}"/>
    <cellStyle name="Normal 39 7 12" xfId="19929" xr:uid="{00000000-0005-0000-0000-0000698C0000}"/>
    <cellStyle name="Normal 39 7 12 2" xfId="37289" xr:uid="{00000000-0005-0000-0000-00006A8C0000}"/>
    <cellStyle name="Normal 39 7 13" xfId="19930" xr:uid="{00000000-0005-0000-0000-00006B8C0000}"/>
    <cellStyle name="Normal 39 7 13 2" xfId="37290" xr:uid="{00000000-0005-0000-0000-00006C8C0000}"/>
    <cellStyle name="Normal 39 7 14" xfId="19931" xr:uid="{00000000-0005-0000-0000-00006D8C0000}"/>
    <cellStyle name="Normal 39 7 14 2" xfId="37291" xr:uid="{00000000-0005-0000-0000-00006E8C0000}"/>
    <cellStyle name="Normal 39 7 15" xfId="37286" xr:uid="{00000000-0005-0000-0000-00006F8C0000}"/>
    <cellStyle name="Normal 39 7 2" xfId="19932" xr:uid="{00000000-0005-0000-0000-0000708C0000}"/>
    <cellStyle name="Normal 39 7 2 2" xfId="37292" xr:uid="{00000000-0005-0000-0000-0000718C0000}"/>
    <cellStyle name="Normal 39 7 3" xfId="19933" xr:uid="{00000000-0005-0000-0000-0000728C0000}"/>
    <cellStyle name="Normal 39 7 3 2" xfId="37293" xr:uid="{00000000-0005-0000-0000-0000738C0000}"/>
    <cellStyle name="Normal 39 7 4" xfId="19934" xr:uid="{00000000-0005-0000-0000-0000748C0000}"/>
    <cellStyle name="Normal 39 7 4 2" xfId="37294" xr:uid="{00000000-0005-0000-0000-0000758C0000}"/>
    <cellStyle name="Normal 39 7 5" xfId="19935" xr:uid="{00000000-0005-0000-0000-0000768C0000}"/>
    <cellStyle name="Normal 39 7 5 2" xfId="37295" xr:uid="{00000000-0005-0000-0000-0000778C0000}"/>
    <cellStyle name="Normal 39 7 6" xfId="19936" xr:uid="{00000000-0005-0000-0000-0000788C0000}"/>
    <cellStyle name="Normal 39 7 6 2" xfId="37296" xr:uid="{00000000-0005-0000-0000-0000798C0000}"/>
    <cellStyle name="Normal 39 7 7" xfId="19937" xr:uid="{00000000-0005-0000-0000-00007A8C0000}"/>
    <cellStyle name="Normal 39 7 7 2" xfId="37297" xr:uid="{00000000-0005-0000-0000-00007B8C0000}"/>
    <cellStyle name="Normal 39 7 8" xfId="19938" xr:uid="{00000000-0005-0000-0000-00007C8C0000}"/>
    <cellStyle name="Normal 39 7 8 2" xfId="37298" xr:uid="{00000000-0005-0000-0000-00007D8C0000}"/>
    <cellStyle name="Normal 39 7 9" xfId="19939" xr:uid="{00000000-0005-0000-0000-00007E8C0000}"/>
    <cellStyle name="Normal 39 7 9 2" xfId="37299" xr:uid="{00000000-0005-0000-0000-00007F8C0000}"/>
    <cellStyle name="Normal 39 8" xfId="19940" xr:uid="{00000000-0005-0000-0000-0000808C0000}"/>
    <cellStyle name="Normal 39 8 10" xfId="19941" xr:uid="{00000000-0005-0000-0000-0000818C0000}"/>
    <cellStyle name="Normal 39 8 10 2" xfId="37301" xr:uid="{00000000-0005-0000-0000-0000828C0000}"/>
    <cellStyle name="Normal 39 8 11" xfId="19942" xr:uid="{00000000-0005-0000-0000-0000838C0000}"/>
    <cellStyle name="Normal 39 8 11 2" xfId="37302" xr:uid="{00000000-0005-0000-0000-0000848C0000}"/>
    <cellStyle name="Normal 39 8 12" xfId="19943" xr:uid="{00000000-0005-0000-0000-0000858C0000}"/>
    <cellStyle name="Normal 39 8 12 2" xfId="37303" xr:uid="{00000000-0005-0000-0000-0000868C0000}"/>
    <cellStyle name="Normal 39 8 13" xfId="19944" xr:uid="{00000000-0005-0000-0000-0000878C0000}"/>
    <cellStyle name="Normal 39 8 13 2" xfId="37304" xr:uid="{00000000-0005-0000-0000-0000888C0000}"/>
    <cellStyle name="Normal 39 8 14" xfId="19945" xr:uid="{00000000-0005-0000-0000-0000898C0000}"/>
    <cellStyle name="Normal 39 8 14 2" xfId="37305" xr:uid="{00000000-0005-0000-0000-00008A8C0000}"/>
    <cellStyle name="Normal 39 8 15" xfId="37300" xr:uid="{00000000-0005-0000-0000-00008B8C0000}"/>
    <cellStyle name="Normal 39 8 2" xfId="19946" xr:uid="{00000000-0005-0000-0000-00008C8C0000}"/>
    <cellStyle name="Normal 39 8 2 2" xfId="37306" xr:uid="{00000000-0005-0000-0000-00008D8C0000}"/>
    <cellStyle name="Normal 39 8 3" xfId="19947" xr:uid="{00000000-0005-0000-0000-00008E8C0000}"/>
    <cellStyle name="Normal 39 8 3 2" xfId="37307" xr:uid="{00000000-0005-0000-0000-00008F8C0000}"/>
    <cellStyle name="Normal 39 8 4" xfId="19948" xr:uid="{00000000-0005-0000-0000-0000908C0000}"/>
    <cellStyle name="Normal 39 8 4 2" xfId="37308" xr:uid="{00000000-0005-0000-0000-0000918C0000}"/>
    <cellStyle name="Normal 39 8 5" xfId="19949" xr:uid="{00000000-0005-0000-0000-0000928C0000}"/>
    <cellStyle name="Normal 39 8 5 2" xfId="37309" xr:uid="{00000000-0005-0000-0000-0000938C0000}"/>
    <cellStyle name="Normal 39 8 6" xfId="19950" xr:uid="{00000000-0005-0000-0000-0000948C0000}"/>
    <cellStyle name="Normal 39 8 6 2" xfId="37310" xr:uid="{00000000-0005-0000-0000-0000958C0000}"/>
    <cellStyle name="Normal 39 8 7" xfId="19951" xr:uid="{00000000-0005-0000-0000-0000968C0000}"/>
    <cellStyle name="Normal 39 8 7 2" xfId="37311" xr:uid="{00000000-0005-0000-0000-0000978C0000}"/>
    <cellStyle name="Normal 39 8 8" xfId="19952" xr:uid="{00000000-0005-0000-0000-0000988C0000}"/>
    <cellStyle name="Normal 39 8 8 2" xfId="37312" xr:uid="{00000000-0005-0000-0000-0000998C0000}"/>
    <cellStyle name="Normal 39 8 9" xfId="19953" xr:uid="{00000000-0005-0000-0000-00009A8C0000}"/>
    <cellStyle name="Normal 39 8 9 2" xfId="37313" xr:uid="{00000000-0005-0000-0000-00009B8C0000}"/>
    <cellStyle name="Normal 39 9" xfId="19954" xr:uid="{00000000-0005-0000-0000-00009C8C0000}"/>
    <cellStyle name="Normal 39 9 10" xfId="19955" xr:uid="{00000000-0005-0000-0000-00009D8C0000}"/>
    <cellStyle name="Normal 39 9 10 2" xfId="37315" xr:uid="{00000000-0005-0000-0000-00009E8C0000}"/>
    <cellStyle name="Normal 39 9 11" xfId="19956" xr:uid="{00000000-0005-0000-0000-00009F8C0000}"/>
    <cellStyle name="Normal 39 9 11 2" xfId="37316" xr:uid="{00000000-0005-0000-0000-0000A08C0000}"/>
    <cellStyle name="Normal 39 9 12" xfId="19957" xr:uid="{00000000-0005-0000-0000-0000A18C0000}"/>
    <cellStyle name="Normal 39 9 12 2" xfId="37317" xr:uid="{00000000-0005-0000-0000-0000A28C0000}"/>
    <cellStyle name="Normal 39 9 13" xfId="19958" xr:uid="{00000000-0005-0000-0000-0000A38C0000}"/>
    <cellStyle name="Normal 39 9 13 2" xfId="37318" xr:uid="{00000000-0005-0000-0000-0000A48C0000}"/>
    <cellStyle name="Normal 39 9 14" xfId="19959" xr:uid="{00000000-0005-0000-0000-0000A58C0000}"/>
    <cellStyle name="Normal 39 9 14 2" xfId="37319" xr:uid="{00000000-0005-0000-0000-0000A68C0000}"/>
    <cellStyle name="Normal 39 9 15" xfId="37314" xr:uid="{00000000-0005-0000-0000-0000A78C0000}"/>
    <cellStyle name="Normal 39 9 2" xfId="19960" xr:uid="{00000000-0005-0000-0000-0000A88C0000}"/>
    <cellStyle name="Normal 39 9 2 2" xfId="37320" xr:uid="{00000000-0005-0000-0000-0000A98C0000}"/>
    <cellStyle name="Normal 39 9 3" xfId="19961" xr:uid="{00000000-0005-0000-0000-0000AA8C0000}"/>
    <cellStyle name="Normal 39 9 3 2" xfId="37321" xr:uid="{00000000-0005-0000-0000-0000AB8C0000}"/>
    <cellStyle name="Normal 39 9 4" xfId="19962" xr:uid="{00000000-0005-0000-0000-0000AC8C0000}"/>
    <cellStyle name="Normal 39 9 4 2" xfId="37322" xr:uid="{00000000-0005-0000-0000-0000AD8C0000}"/>
    <cellStyle name="Normal 39 9 5" xfId="19963" xr:uid="{00000000-0005-0000-0000-0000AE8C0000}"/>
    <cellStyle name="Normal 39 9 5 2" xfId="37323" xr:uid="{00000000-0005-0000-0000-0000AF8C0000}"/>
    <cellStyle name="Normal 39 9 6" xfId="19964" xr:uid="{00000000-0005-0000-0000-0000B08C0000}"/>
    <cellStyle name="Normal 39 9 6 2" xfId="37324" xr:uid="{00000000-0005-0000-0000-0000B18C0000}"/>
    <cellStyle name="Normal 39 9 7" xfId="19965" xr:uid="{00000000-0005-0000-0000-0000B28C0000}"/>
    <cellStyle name="Normal 39 9 7 2" xfId="37325" xr:uid="{00000000-0005-0000-0000-0000B38C0000}"/>
    <cellStyle name="Normal 39 9 8" xfId="19966" xr:uid="{00000000-0005-0000-0000-0000B48C0000}"/>
    <cellStyle name="Normal 39 9 8 2" xfId="37326" xr:uid="{00000000-0005-0000-0000-0000B58C0000}"/>
    <cellStyle name="Normal 39 9 9" xfId="19967" xr:uid="{00000000-0005-0000-0000-0000B68C0000}"/>
    <cellStyle name="Normal 39 9 9 2" xfId="37327" xr:uid="{00000000-0005-0000-0000-0000B78C0000}"/>
    <cellStyle name="Normal 4" xfId="5" xr:uid="{00000000-0005-0000-0000-0000B88C0000}"/>
    <cellStyle name="Normal 4 10" xfId="19969" xr:uid="{00000000-0005-0000-0000-0000B98C0000}"/>
    <cellStyle name="Normal 4 11" xfId="19970" xr:uid="{00000000-0005-0000-0000-0000BA8C0000}"/>
    <cellStyle name="Normal 4 12" xfId="19968" xr:uid="{00000000-0005-0000-0000-0000BB8C0000}"/>
    <cellStyle name="Normal 4 12 2" xfId="37676" xr:uid="{00000000-0005-0000-0000-0000BC8C0000}"/>
    <cellStyle name="Normal 4 2" xfId="68" xr:uid="{00000000-0005-0000-0000-0000BD8C0000}"/>
    <cellStyle name="Normal 4 2 2" xfId="19971" xr:uid="{00000000-0005-0000-0000-0000BE8C0000}"/>
    <cellStyle name="Normal 4 2 3" xfId="37677" xr:uid="{00000000-0005-0000-0000-0000BF8C0000}"/>
    <cellStyle name="Normal 4 3" xfId="69" xr:uid="{00000000-0005-0000-0000-0000C08C0000}"/>
    <cellStyle name="Normal 4 3 2" xfId="518" xr:uid="{00000000-0005-0000-0000-0000C18C0000}"/>
    <cellStyle name="Normal 4 3 3" xfId="516" xr:uid="{00000000-0005-0000-0000-0000C28C0000}"/>
    <cellStyle name="Normal 4 3 3 2" xfId="500" xr:uid="{00000000-0005-0000-0000-0000C38C0000}"/>
    <cellStyle name="Normal 4 3 4" xfId="37678" xr:uid="{00000000-0005-0000-0000-0000C48C0000}"/>
    <cellStyle name="Normal 4 4" xfId="282" xr:uid="{00000000-0005-0000-0000-0000C58C0000}"/>
    <cellStyle name="Normal 4 4 2" xfId="19972" xr:uid="{00000000-0005-0000-0000-0000C68C0000}"/>
    <cellStyle name="Normal 4 5" xfId="351" xr:uid="{00000000-0005-0000-0000-0000C78C0000}"/>
    <cellStyle name="Normal 4 5 2" xfId="541" xr:uid="{00000000-0005-0000-0000-0000C88C0000}"/>
    <cellStyle name="Normal 4 5 2 2" xfId="19974" xr:uid="{00000000-0005-0000-0000-0000C98C0000}"/>
    <cellStyle name="Normal 4 5 3" xfId="19973" xr:uid="{00000000-0005-0000-0000-0000CA8C0000}"/>
    <cellStyle name="Normal 4 6" xfId="466" xr:uid="{00000000-0005-0000-0000-0000CB8C0000}"/>
    <cellStyle name="Normal 4 6 2" xfId="19975" xr:uid="{00000000-0005-0000-0000-0000CC8C0000}"/>
    <cellStyle name="Normal 4 7" xfId="19976" xr:uid="{00000000-0005-0000-0000-0000CD8C0000}"/>
    <cellStyle name="Normal 4 8" xfId="19977" xr:uid="{00000000-0005-0000-0000-0000CE8C0000}"/>
    <cellStyle name="Normal 4 9" xfId="19978" xr:uid="{00000000-0005-0000-0000-0000CF8C0000}"/>
    <cellStyle name="Normal 40" xfId="70" xr:uid="{00000000-0005-0000-0000-0000D08C0000}"/>
    <cellStyle name="Normal 40 10" xfId="19979" xr:uid="{00000000-0005-0000-0000-0000D18C0000}"/>
    <cellStyle name="Normal 40 10 10" xfId="19980" xr:uid="{00000000-0005-0000-0000-0000D28C0000}"/>
    <cellStyle name="Normal 40 10 10 2" xfId="37330" xr:uid="{00000000-0005-0000-0000-0000D38C0000}"/>
    <cellStyle name="Normal 40 10 11" xfId="19981" xr:uid="{00000000-0005-0000-0000-0000D48C0000}"/>
    <cellStyle name="Normal 40 10 11 2" xfId="37331" xr:uid="{00000000-0005-0000-0000-0000D58C0000}"/>
    <cellStyle name="Normal 40 10 12" xfId="19982" xr:uid="{00000000-0005-0000-0000-0000D68C0000}"/>
    <cellStyle name="Normal 40 10 12 2" xfId="37332" xr:uid="{00000000-0005-0000-0000-0000D78C0000}"/>
    <cellStyle name="Normal 40 10 13" xfId="19983" xr:uid="{00000000-0005-0000-0000-0000D88C0000}"/>
    <cellStyle name="Normal 40 10 13 2" xfId="37333" xr:uid="{00000000-0005-0000-0000-0000D98C0000}"/>
    <cellStyle name="Normal 40 10 14" xfId="19984" xr:uid="{00000000-0005-0000-0000-0000DA8C0000}"/>
    <cellStyle name="Normal 40 10 14 2" xfId="37334" xr:uid="{00000000-0005-0000-0000-0000DB8C0000}"/>
    <cellStyle name="Normal 40 10 15" xfId="37329" xr:uid="{00000000-0005-0000-0000-0000DC8C0000}"/>
    <cellStyle name="Normal 40 10 2" xfId="19985" xr:uid="{00000000-0005-0000-0000-0000DD8C0000}"/>
    <cellStyle name="Normal 40 10 2 2" xfId="37335" xr:uid="{00000000-0005-0000-0000-0000DE8C0000}"/>
    <cellStyle name="Normal 40 10 3" xfId="19986" xr:uid="{00000000-0005-0000-0000-0000DF8C0000}"/>
    <cellStyle name="Normal 40 10 3 2" xfId="37336" xr:uid="{00000000-0005-0000-0000-0000E08C0000}"/>
    <cellStyle name="Normal 40 10 4" xfId="19987" xr:uid="{00000000-0005-0000-0000-0000E18C0000}"/>
    <cellStyle name="Normal 40 10 4 2" xfId="37337" xr:uid="{00000000-0005-0000-0000-0000E28C0000}"/>
    <cellStyle name="Normal 40 10 5" xfId="19988" xr:uid="{00000000-0005-0000-0000-0000E38C0000}"/>
    <cellStyle name="Normal 40 10 5 2" xfId="37338" xr:uid="{00000000-0005-0000-0000-0000E48C0000}"/>
    <cellStyle name="Normal 40 10 6" xfId="19989" xr:uid="{00000000-0005-0000-0000-0000E58C0000}"/>
    <cellStyle name="Normal 40 10 6 2" xfId="37339" xr:uid="{00000000-0005-0000-0000-0000E68C0000}"/>
    <cellStyle name="Normal 40 10 7" xfId="19990" xr:uid="{00000000-0005-0000-0000-0000E78C0000}"/>
    <cellStyle name="Normal 40 10 7 2" xfId="37340" xr:uid="{00000000-0005-0000-0000-0000E88C0000}"/>
    <cellStyle name="Normal 40 10 8" xfId="19991" xr:uid="{00000000-0005-0000-0000-0000E98C0000}"/>
    <cellStyle name="Normal 40 10 8 2" xfId="37341" xr:uid="{00000000-0005-0000-0000-0000EA8C0000}"/>
    <cellStyle name="Normal 40 10 9" xfId="19992" xr:uid="{00000000-0005-0000-0000-0000EB8C0000}"/>
    <cellStyle name="Normal 40 10 9 2" xfId="37342" xr:uid="{00000000-0005-0000-0000-0000EC8C0000}"/>
    <cellStyle name="Normal 40 11" xfId="19993" xr:uid="{00000000-0005-0000-0000-0000ED8C0000}"/>
    <cellStyle name="Normal 40 11 10" xfId="19994" xr:uid="{00000000-0005-0000-0000-0000EE8C0000}"/>
    <cellStyle name="Normal 40 11 10 2" xfId="37344" xr:uid="{00000000-0005-0000-0000-0000EF8C0000}"/>
    <cellStyle name="Normal 40 11 11" xfId="19995" xr:uid="{00000000-0005-0000-0000-0000F08C0000}"/>
    <cellStyle name="Normal 40 11 11 2" xfId="37345" xr:uid="{00000000-0005-0000-0000-0000F18C0000}"/>
    <cellStyle name="Normal 40 11 12" xfId="19996" xr:uid="{00000000-0005-0000-0000-0000F28C0000}"/>
    <cellStyle name="Normal 40 11 12 2" xfId="37346" xr:uid="{00000000-0005-0000-0000-0000F38C0000}"/>
    <cellStyle name="Normal 40 11 13" xfId="19997" xr:uid="{00000000-0005-0000-0000-0000F48C0000}"/>
    <cellStyle name="Normal 40 11 13 2" xfId="37347" xr:uid="{00000000-0005-0000-0000-0000F58C0000}"/>
    <cellStyle name="Normal 40 11 14" xfId="19998" xr:uid="{00000000-0005-0000-0000-0000F68C0000}"/>
    <cellStyle name="Normal 40 11 14 2" xfId="37348" xr:uid="{00000000-0005-0000-0000-0000F78C0000}"/>
    <cellStyle name="Normal 40 11 15" xfId="37343" xr:uid="{00000000-0005-0000-0000-0000F88C0000}"/>
    <cellStyle name="Normal 40 11 2" xfId="19999" xr:uid="{00000000-0005-0000-0000-0000F98C0000}"/>
    <cellStyle name="Normal 40 11 2 2" xfId="37349" xr:uid="{00000000-0005-0000-0000-0000FA8C0000}"/>
    <cellStyle name="Normal 40 11 3" xfId="20000" xr:uid="{00000000-0005-0000-0000-0000FB8C0000}"/>
    <cellStyle name="Normal 40 11 3 2" xfId="37350" xr:uid="{00000000-0005-0000-0000-0000FC8C0000}"/>
    <cellStyle name="Normal 40 11 4" xfId="20001" xr:uid="{00000000-0005-0000-0000-0000FD8C0000}"/>
    <cellStyle name="Normal 40 11 4 2" xfId="37351" xr:uid="{00000000-0005-0000-0000-0000FE8C0000}"/>
    <cellStyle name="Normal 40 11 5" xfId="20002" xr:uid="{00000000-0005-0000-0000-0000FF8C0000}"/>
    <cellStyle name="Normal 40 11 5 2" xfId="37352" xr:uid="{00000000-0005-0000-0000-0000008D0000}"/>
    <cellStyle name="Normal 40 11 6" xfId="20003" xr:uid="{00000000-0005-0000-0000-0000018D0000}"/>
    <cellStyle name="Normal 40 11 6 2" xfId="37353" xr:uid="{00000000-0005-0000-0000-0000028D0000}"/>
    <cellStyle name="Normal 40 11 7" xfId="20004" xr:uid="{00000000-0005-0000-0000-0000038D0000}"/>
    <cellStyle name="Normal 40 11 7 2" xfId="37354" xr:uid="{00000000-0005-0000-0000-0000048D0000}"/>
    <cellStyle name="Normal 40 11 8" xfId="20005" xr:uid="{00000000-0005-0000-0000-0000058D0000}"/>
    <cellStyle name="Normal 40 11 8 2" xfId="37355" xr:uid="{00000000-0005-0000-0000-0000068D0000}"/>
    <cellStyle name="Normal 40 11 9" xfId="20006" xr:uid="{00000000-0005-0000-0000-0000078D0000}"/>
    <cellStyle name="Normal 40 11 9 2" xfId="37356" xr:uid="{00000000-0005-0000-0000-0000088D0000}"/>
    <cellStyle name="Normal 40 12" xfId="20007" xr:uid="{00000000-0005-0000-0000-0000098D0000}"/>
    <cellStyle name="Normal 40 12 10" xfId="20008" xr:uid="{00000000-0005-0000-0000-00000A8D0000}"/>
    <cellStyle name="Normal 40 12 10 2" xfId="37358" xr:uid="{00000000-0005-0000-0000-00000B8D0000}"/>
    <cellStyle name="Normal 40 12 11" xfId="20009" xr:uid="{00000000-0005-0000-0000-00000C8D0000}"/>
    <cellStyle name="Normal 40 12 11 2" xfId="37359" xr:uid="{00000000-0005-0000-0000-00000D8D0000}"/>
    <cellStyle name="Normal 40 12 12" xfId="20010" xr:uid="{00000000-0005-0000-0000-00000E8D0000}"/>
    <cellStyle name="Normal 40 12 12 2" xfId="37360" xr:uid="{00000000-0005-0000-0000-00000F8D0000}"/>
    <cellStyle name="Normal 40 12 13" xfId="20011" xr:uid="{00000000-0005-0000-0000-0000108D0000}"/>
    <cellStyle name="Normal 40 12 13 2" xfId="37361" xr:uid="{00000000-0005-0000-0000-0000118D0000}"/>
    <cellStyle name="Normal 40 12 14" xfId="20012" xr:uid="{00000000-0005-0000-0000-0000128D0000}"/>
    <cellStyle name="Normal 40 12 14 2" xfId="37362" xr:uid="{00000000-0005-0000-0000-0000138D0000}"/>
    <cellStyle name="Normal 40 12 15" xfId="37357" xr:uid="{00000000-0005-0000-0000-0000148D0000}"/>
    <cellStyle name="Normal 40 12 2" xfId="20013" xr:uid="{00000000-0005-0000-0000-0000158D0000}"/>
    <cellStyle name="Normal 40 12 2 2" xfId="37363" xr:uid="{00000000-0005-0000-0000-0000168D0000}"/>
    <cellStyle name="Normal 40 12 3" xfId="20014" xr:uid="{00000000-0005-0000-0000-0000178D0000}"/>
    <cellStyle name="Normal 40 12 3 2" xfId="37364" xr:uid="{00000000-0005-0000-0000-0000188D0000}"/>
    <cellStyle name="Normal 40 12 4" xfId="20015" xr:uid="{00000000-0005-0000-0000-0000198D0000}"/>
    <cellStyle name="Normal 40 12 4 2" xfId="37365" xr:uid="{00000000-0005-0000-0000-00001A8D0000}"/>
    <cellStyle name="Normal 40 12 5" xfId="20016" xr:uid="{00000000-0005-0000-0000-00001B8D0000}"/>
    <cellStyle name="Normal 40 12 5 2" xfId="37366" xr:uid="{00000000-0005-0000-0000-00001C8D0000}"/>
    <cellStyle name="Normal 40 12 6" xfId="20017" xr:uid="{00000000-0005-0000-0000-00001D8D0000}"/>
    <cellStyle name="Normal 40 12 6 2" xfId="37367" xr:uid="{00000000-0005-0000-0000-00001E8D0000}"/>
    <cellStyle name="Normal 40 12 7" xfId="20018" xr:uid="{00000000-0005-0000-0000-00001F8D0000}"/>
    <cellStyle name="Normal 40 12 7 2" xfId="37368" xr:uid="{00000000-0005-0000-0000-0000208D0000}"/>
    <cellStyle name="Normal 40 12 8" xfId="20019" xr:uid="{00000000-0005-0000-0000-0000218D0000}"/>
    <cellStyle name="Normal 40 12 8 2" xfId="37369" xr:uid="{00000000-0005-0000-0000-0000228D0000}"/>
    <cellStyle name="Normal 40 12 9" xfId="20020" xr:uid="{00000000-0005-0000-0000-0000238D0000}"/>
    <cellStyle name="Normal 40 12 9 2" xfId="37370" xr:uid="{00000000-0005-0000-0000-0000248D0000}"/>
    <cellStyle name="Normal 40 13" xfId="20021" xr:uid="{00000000-0005-0000-0000-0000258D0000}"/>
    <cellStyle name="Normal 40 13 10" xfId="20022" xr:uid="{00000000-0005-0000-0000-0000268D0000}"/>
    <cellStyle name="Normal 40 13 10 2" xfId="37372" xr:uid="{00000000-0005-0000-0000-0000278D0000}"/>
    <cellStyle name="Normal 40 13 11" xfId="20023" xr:uid="{00000000-0005-0000-0000-0000288D0000}"/>
    <cellStyle name="Normal 40 13 11 2" xfId="37373" xr:uid="{00000000-0005-0000-0000-0000298D0000}"/>
    <cellStyle name="Normal 40 13 12" xfId="20024" xr:uid="{00000000-0005-0000-0000-00002A8D0000}"/>
    <cellStyle name="Normal 40 13 12 2" xfId="37374" xr:uid="{00000000-0005-0000-0000-00002B8D0000}"/>
    <cellStyle name="Normal 40 13 13" xfId="20025" xr:uid="{00000000-0005-0000-0000-00002C8D0000}"/>
    <cellStyle name="Normal 40 13 13 2" xfId="37375" xr:uid="{00000000-0005-0000-0000-00002D8D0000}"/>
    <cellStyle name="Normal 40 13 14" xfId="20026" xr:uid="{00000000-0005-0000-0000-00002E8D0000}"/>
    <cellStyle name="Normal 40 13 14 2" xfId="37376" xr:uid="{00000000-0005-0000-0000-00002F8D0000}"/>
    <cellStyle name="Normal 40 13 15" xfId="37371" xr:uid="{00000000-0005-0000-0000-0000308D0000}"/>
    <cellStyle name="Normal 40 13 2" xfId="20027" xr:uid="{00000000-0005-0000-0000-0000318D0000}"/>
    <cellStyle name="Normal 40 13 2 2" xfId="37377" xr:uid="{00000000-0005-0000-0000-0000328D0000}"/>
    <cellStyle name="Normal 40 13 3" xfId="20028" xr:uid="{00000000-0005-0000-0000-0000338D0000}"/>
    <cellStyle name="Normal 40 13 3 2" xfId="37378" xr:uid="{00000000-0005-0000-0000-0000348D0000}"/>
    <cellStyle name="Normal 40 13 4" xfId="20029" xr:uid="{00000000-0005-0000-0000-0000358D0000}"/>
    <cellStyle name="Normal 40 13 4 2" xfId="37379" xr:uid="{00000000-0005-0000-0000-0000368D0000}"/>
    <cellStyle name="Normal 40 13 5" xfId="20030" xr:uid="{00000000-0005-0000-0000-0000378D0000}"/>
    <cellStyle name="Normal 40 13 5 2" xfId="37380" xr:uid="{00000000-0005-0000-0000-0000388D0000}"/>
    <cellStyle name="Normal 40 13 6" xfId="20031" xr:uid="{00000000-0005-0000-0000-0000398D0000}"/>
    <cellStyle name="Normal 40 13 6 2" xfId="37381" xr:uid="{00000000-0005-0000-0000-00003A8D0000}"/>
    <cellStyle name="Normal 40 13 7" xfId="20032" xr:uid="{00000000-0005-0000-0000-00003B8D0000}"/>
    <cellStyle name="Normal 40 13 7 2" xfId="37382" xr:uid="{00000000-0005-0000-0000-00003C8D0000}"/>
    <cellStyle name="Normal 40 13 8" xfId="20033" xr:uid="{00000000-0005-0000-0000-00003D8D0000}"/>
    <cellStyle name="Normal 40 13 8 2" xfId="37383" xr:uid="{00000000-0005-0000-0000-00003E8D0000}"/>
    <cellStyle name="Normal 40 13 9" xfId="20034" xr:uid="{00000000-0005-0000-0000-00003F8D0000}"/>
    <cellStyle name="Normal 40 13 9 2" xfId="37384" xr:uid="{00000000-0005-0000-0000-0000408D0000}"/>
    <cellStyle name="Normal 40 14" xfId="20035" xr:uid="{00000000-0005-0000-0000-0000418D0000}"/>
    <cellStyle name="Normal 40 14 10" xfId="20036" xr:uid="{00000000-0005-0000-0000-0000428D0000}"/>
    <cellStyle name="Normal 40 14 10 2" xfId="37386" xr:uid="{00000000-0005-0000-0000-0000438D0000}"/>
    <cellStyle name="Normal 40 14 11" xfId="20037" xr:uid="{00000000-0005-0000-0000-0000448D0000}"/>
    <cellStyle name="Normal 40 14 11 2" xfId="37387" xr:uid="{00000000-0005-0000-0000-0000458D0000}"/>
    <cellStyle name="Normal 40 14 12" xfId="20038" xr:uid="{00000000-0005-0000-0000-0000468D0000}"/>
    <cellStyle name="Normal 40 14 12 2" xfId="37388" xr:uid="{00000000-0005-0000-0000-0000478D0000}"/>
    <cellStyle name="Normal 40 14 13" xfId="20039" xr:uid="{00000000-0005-0000-0000-0000488D0000}"/>
    <cellStyle name="Normal 40 14 13 2" xfId="37389" xr:uid="{00000000-0005-0000-0000-0000498D0000}"/>
    <cellStyle name="Normal 40 14 14" xfId="20040" xr:uid="{00000000-0005-0000-0000-00004A8D0000}"/>
    <cellStyle name="Normal 40 14 14 2" xfId="37390" xr:uid="{00000000-0005-0000-0000-00004B8D0000}"/>
    <cellStyle name="Normal 40 14 15" xfId="37385" xr:uid="{00000000-0005-0000-0000-00004C8D0000}"/>
    <cellStyle name="Normal 40 14 2" xfId="20041" xr:uid="{00000000-0005-0000-0000-00004D8D0000}"/>
    <cellStyle name="Normal 40 14 2 2" xfId="37391" xr:uid="{00000000-0005-0000-0000-00004E8D0000}"/>
    <cellStyle name="Normal 40 14 3" xfId="20042" xr:uid="{00000000-0005-0000-0000-00004F8D0000}"/>
    <cellStyle name="Normal 40 14 3 2" xfId="37392" xr:uid="{00000000-0005-0000-0000-0000508D0000}"/>
    <cellStyle name="Normal 40 14 4" xfId="20043" xr:uid="{00000000-0005-0000-0000-0000518D0000}"/>
    <cellStyle name="Normal 40 14 4 2" xfId="37393" xr:uid="{00000000-0005-0000-0000-0000528D0000}"/>
    <cellStyle name="Normal 40 14 5" xfId="20044" xr:uid="{00000000-0005-0000-0000-0000538D0000}"/>
    <cellStyle name="Normal 40 14 5 2" xfId="37394" xr:uid="{00000000-0005-0000-0000-0000548D0000}"/>
    <cellStyle name="Normal 40 14 6" xfId="20045" xr:uid="{00000000-0005-0000-0000-0000558D0000}"/>
    <cellStyle name="Normal 40 14 6 2" xfId="37395" xr:uid="{00000000-0005-0000-0000-0000568D0000}"/>
    <cellStyle name="Normal 40 14 7" xfId="20046" xr:uid="{00000000-0005-0000-0000-0000578D0000}"/>
    <cellStyle name="Normal 40 14 7 2" xfId="37396" xr:uid="{00000000-0005-0000-0000-0000588D0000}"/>
    <cellStyle name="Normal 40 14 8" xfId="20047" xr:uid="{00000000-0005-0000-0000-0000598D0000}"/>
    <cellStyle name="Normal 40 14 8 2" xfId="37397" xr:uid="{00000000-0005-0000-0000-00005A8D0000}"/>
    <cellStyle name="Normal 40 14 9" xfId="20048" xr:uid="{00000000-0005-0000-0000-00005B8D0000}"/>
    <cellStyle name="Normal 40 14 9 2" xfId="37398" xr:uid="{00000000-0005-0000-0000-00005C8D0000}"/>
    <cellStyle name="Normal 40 15" xfId="20049" xr:uid="{00000000-0005-0000-0000-00005D8D0000}"/>
    <cellStyle name="Normal 40 15 10" xfId="20050" xr:uid="{00000000-0005-0000-0000-00005E8D0000}"/>
    <cellStyle name="Normal 40 15 10 2" xfId="37400" xr:uid="{00000000-0005-0000-0000-00005F8D0000}"/>
    <cellStyle name="Normal 40 15 11" xfId="20051" xr:uid="{00000000-0005-0000-0000-0000608D0000}"/>
    <cellStyle name="Normal 40 15 11 2" xfId="37401" xr:uid="{00000000-0005-0000-0000-0000618D0000}"/>
    <cellStyle name="Normal 40 15 12" xfId="20052" xr:uid="{00000000-0005-0000-0000-0000628D0000}"/>
    <cellStyle name="Normal 40 15 12 2" xfId="37402" xr:uid="{00000000-0005-0000-0000-0000638D0000}"/>
    <cellStyle name="Normal 40 15 13" xfId="20053" xr:uid="{00000000-0005-0000-0000-0000648D0000}"/>
    <cellStyle name="Normal 40 15 13 2" xfId="37403" xr:uid="{00000000-0005-0000-0000-0000658D0000}"/>
    <cellStyle name="Normal 40 15 14" xfId="20054" xr:uid="{00000000-0005-0000-0000-0000668D0000}"/>
    <cellStyle name="Normal 40 15 14 2" xfId="37404" xr:uid="{00000000-0005-0000-0000-0000678D0000}"/>
    <cellStyle name="Normal 40 15 15" xfId="37399" xr:uid="{00000000-0005-0000-0000-0000688D0000}"/>
    <cellStyle name="Normal 40 15 2" xfId="20055" xr:uid="{00000000-0005-0000-0000-0000698D0000}"/>
    <cellStyle name="Normal 40 15 2 2" xfId="37405" xr:uid="{00000000-0005-0000-0000-00006A8D0000}"/>
    <cellStyle name="Normal 40 15 3" xfId="20056" xr:uid="{00000000-0005-0000-0000-00006B8D0000}"/>
    <cellStyle name="Normal 40 15 3 2" xfId="37406" xr:uid="{00000000-0005-0000-0000-00006C8D0000}"/>
    <cellStyle name="Normal 40 15 4" xfId="20057" xr:uid="{00000000-0005-0000-0000-00006D8D0000}"/>
    <cellStyle name="Normal 40 15 4 2" xfId="37407" xr:uid="{00000000-0005-0000-0000-00006E8D0000}"/>
    <cellStyle name="Normal 40 15 5" xfId="20058" xr:uid="{00000000-0005-0000-0000-00006F8D0000}"/>
    <cellStyle name="Normal 40 15 5 2" xfId="37408" xr:uid="{00000000-0005-0000-0000-0000708D0000}"/>
    <cellStyle name="Normal 40 15 6" xfId="20059" xr:uid="{00000000-0005-0000-0000-0000718D0000}"/>
    <cellStyle name="Normal 40 15 6 2" xfId="37409" xr:uid="{00000000-0005-0000-0000-0000728D0000}"/>
    <cellStyle name="Normal 40 15 7" xfId="20060" xr:uid="{00000000-0005-0000-0000-0000738D0000}"/>
    <cellStyle name="Normal 40 15 7 2" xfId="37410" xr:uid="{00000000-0005-0000-0000-0000748D0000}"/>
    <cellStyle name="Normal 40 15 8" xfId="20061" xr:uid="{00000000-0005-0000-0000-0000758D0000}"/>
    <cellStyle name="Normal 40 15 8 2" xfId="37411" xr:uid="{00000000-0005-0000-0000-0000768D0000}"/>
    <cellStyle name="Normal 40 15 9" xfId="20062" xr:uid="{00000000-0005-0000-0000-0000778D0000}"/>
    <cellStyle name="Normal 40 15 9 2" xfId="37412" xr:uid="{00000000-0005-0000-0000-0000788D0000}"/>
    <cellStyle name="Normal 40 16" xfId="20063" xr:uid="{00000000-0005-0000-0000-0000798D0000}"/>
    <cellStyle name="Normal 40 16 10" xfId="20064" xr:uid="{00000000-0005-0000-0000-00007A8D0000}"/>
    <cellStyle name="Normal 40 16 10 2" xfId="37414" xr:uid="{00000000-0005-0000-0000-00007B8D0000}"/>
    <cellStyle name="Normal 40 16 11" xfId="20065" xr:uid="{00000000-0005-0000-0000-00007C8D0000}"/>
    <cellStyle name="Normal 40 16 11 2" xfId="37415" xr:uid="{00000000-0005-0000-0000-00007D8D0000}"/>
    <cellStyle name="Normal 40 16 12" xfId="20066" xr:uid="{00000000-0005-0000-0000-00007E8D0000}"/>
    <cellStyle name="Normal 40 16 12 2" xfId="37416" xr:uid="{00000000-0005-0000-0000-00007F8D0000}"/>
    <cellStyle name="Normal 40 16 13" xfId="20067" xr:uid="{00000000-0005-0000-0000-0000808D0000}"/>
    <cellStyle name="Normal 40 16 13 2" xfId="37417" xr:uid="{00000000-0005-0000-0000-0000818D0000}"/>
    <cellStyle name="Normal 40 16 14" xfId="20068" xr:uid="{00000000-0005-0000-0000-0000828D0000}"/>
    <cellStyle name="Normal 40 16 14 2" xfId="37418" xr:uid="{00000000-0005-0000-0000-0000838D0000}"/>
    <cellStyle name="Normal 40 16 15" xfId="37413" xr:uid="{00000000-0005-0000-0000-0000848D0000}"/>
    <cellStyle name="Normal 40 16 2" xfId="20069" xr:uid="{00000000-0005-0000-0000-0000858D0000}"/>
    <cellStyle name="Normal 40 16 2 2" xfId="37419" xr:uid="{00000000-0005-0000-0000-0000868D0000}"/>
    <cellStyle name="Normal 40 16 3" xfId="20070" xr:uid="{00000000-0005-0000-0000-0000878D0000}"/>
    <cellStyle name="Normal 40 16 3 2" xfId="37420" xr:uid="{00000000-0005-0000-0000-0000888D0000}"/>
    <cellStyle name="Normal 40 16 4" xfId="20071" xr:uid="{00000000-0005-0000-0000-0000898D0000}"/>
    <cellStyle name="Normal 40 16 4 2" xfId="37421" xr:uid="{00000000-0005-0000-0000-00008A8D0000}"/>
    <cellStyle name="Normal 40 16 5" xfId="20072" xr:uid="{00000000-0005-0000-0000-00008B8D0000}"/>
    <cellStyle name="Normal 40 16 5 2" xfId="37422" xr:uid="{00000000-0005-0000-0000-00008C8D0000}"/>
    <cellStyle name="Normal 40 16 6" xfId="20073" xr:uid="{00000000-0005-0000-0000-00008D8D0000}"/>
    <cellStyle name="Normal 40 16 6 2" xfId="37423" xr:uid="{00000000-0005-0000-0000-00008E8D0000}"/>
    <cellStyle name="Normal 40 16 7" xfId="20074" xr:uid="{00000000-0005-0000-0000-00008F8D0000}"/>
    <cellStyle name="Normal 40 16 7 2" xfId="37424" xr:uid="{00000000-0005-0000-0000-0000908D0000}"/>
    <cellStyle name="Normal 40 16 8" xfId="20075" xr:uid="{00000000-0005-0000-0000-0000918D0000}"/>
    <cellStyle name="Normal 40 16 8 2" xfId="37425" xr:uid="{00000000-0005-0000-0000-0000928D0000}"/>
    <cellStyle name="Normal 40 16 9" xfId="20076" xr:uid="{00000000-0005-0000-0000-0000938D0000}"/>
    <cellStyle name="Normal 40 16 9 2" xfId="37426" xr:uid="{00000000-0005-0000-0000-0000948D0000}"/>
    <cellStyle name="Normal 40 17" xfId="20077" xr:uid="{00000000-0005-0000-0000-0000958D0000}"/>
    <cellStyle name="Normal 40 17 10" xfId="20078" xr:uid="{00000000-0005-0000-0000-0000968D0000}"/>
    <cellStyle name="Normal 40 17 10 2" xfId="37428" xr:uid="{00000000-0005-0000-0000-0000978D0000}"/>
    <cellStyle name="Normal 40 17 11" xfId="20079" xr:uid="{00000000-0005-0000-0000-0000988D0000}"/>
    <cellStyle name="Normal 40 17 11 2" xfId="37429" xr:uid="{00000000-0005-0000-0000-0000998D0000}"/>
    <cellStyle name="Normal 40 17 12" xfId="20080" xr:uid="{00000000-0005-0000-0000-00009A8D0000}"/>
    <cellStyle name="Normal 40 17 12 2" xfId="37430" xr:uid="{00000000-0005-0000-0000-00009B8D0000}"/>
    <cellStyle name="Normal 40 17 13" xfId="20081" xr:uid="{00000000-0005-0000-0000-00009C8D0000}"/>
    <cellStyle name="Normal 40 17 13 2" xfId="37431" xr:uid="{00000000-0005-0000-0000-00009D8D0000}"/>
    <cellStyle name="Normal 40 17 14" xfId="20082" xr:uid="{00000000-0005-0000-0000-00009E8D0000}"/>
    <cellStyle name="Normal 40 17 14 2" xfId="37432" xr:uid="{00000000-0005-0000-0000-00009F8D0000}"/>
    <cellStyle name="Normal 40 17 15" xfId="37427" xr:uid="{00000000-0005-0000-0000-0000A08D0000}"/>
    <cellStyle name="Normal 40 17 2" xfId="20083" xr:uid="{00000000-0005-0000-0000-0000A18D0000}"/>
    <cellStyle name="Normal 40 17 2 2" xfId="37433" xr:uid="{00000000-0005-0000-0000-0000A28D0000}"/>
    <cellStyle name="Normal 40 17 3" xfId="20084" xr:uid="{00000000-0005-0000-0000-0000A38D0000}"/>
    <cellStyle name="Normal 40 17 3 2" xfId="37434" xr:uid="{00000000-0005-0000-0000-0000A48D0000}"/>
    <cellStyle name="Normal 40 17 4" xfId="20085" xr:uid="{00000000-0005-0000-0000-0000A58D0000}"/>
    <cellStyle name="Normal 40 17 4 2" xfId="37435" xr:uid="{00000000-0005-0000-0000-0000A68D0000}"/>
    <cellStyle name="Normal 40 17 5" xfId="20086" xr:uid="{00000000-0005-0000-0000-0000A78D0000}"/>
    <cellStyle name="Normal 40 17 5 2" xfId="37436" xr:uid="{00000000-0005-0000-0000-0000A88D0000}"/>
    <cellStyle name="Normal 40 17 6" xfId="20087" xr:uid="{00000000-0005-0000-0000-0000A98D0000}"/>
    <cellStyle name="Normal 40 17 6 2" xfId="37437" xr:uid="{00000000-0005-0000-0000-0000AA8D0000}"/>
    <cellStyle name="Normal 40 17 7" xfId="20088" xr:uid="{00000000-0005-0000-0000-0000AB8D0000}"/>
    <cellStyle name="Normal 40 17 7 2" xfId="37438" xr:uid="{00000000-0005-0000-0000-0000AC8D0000}"/>
    <cellStyle name="Normal 40 17 8" xfId="20089" xr:uid="{00000000-0005-0000-0000-0000AD8D0000}"/>
    <cellStyle name="Normal 40 17 8 2" xfId="37439" xr:uid="{00000000-0005-0000-0000-0000AE8D0000}"/>
    <cellStyle name="Normal 40 17 9" xfId="20090" xr:uid="{00000000-0005-0000-0000-0000AF8D0000}"/>
    <cellStyle name="Normal 40 17 9 2" xfId="37440" xr:uid="{00000000-0005-0000-0000-0000B08D0000}"/>
    <cellStyle name="Normal 40 18" xfId="20091" xr:uid="{00000000-0005-0000-0000-0000B18D0000}"/>
    <cellStyle name="Normal 40 18 2" xfId="37441" xr:uid="{00000000-0005-0000-0000-0000B28D0000}"/>
    <cellStyle name="Normal 40 19" xfId="20092" xr:uid="{00000000-0005-0000-0000-0000B38D0000}"/>
    <cellStyle name="Normal 40 19 2" xfId="37442" xr:uid="{00000000-0005-0000-0000-0000B48D0000}"/>
    <cellStyle name="Normal 40 2" xfId="228" xr:uid="{00000000-0005-0000-0000-0000B58D0000}"/>
    <cellStyle name="Normal 40 20" xfId="20093" xr:uid="{00000000-0005-0000-0000-0000B68D0000}"/>
    <cellStyle name="Normal 40 20 2" xfId="37443" xr:uid="{00000000-0005-0000-0000-0000B78D0000}"/>
    <cellStyle name="Normal 40 21" xfId="20094" xr:uid="{00000000-0005-0000-0000-0000B88D0000}"/>
    <cellStyle name="Normal 40 21 2" xfId="37444" xr:uid="{00000000-0005-0000-0000-0000B98D0000}"/>
    <cellStyle name="Normal 40 22" xfId="20095" xr:uid="{00000000-0005-0000-0000-0000BA8D0000}"/>
    <cellStyle name="Normal 40 22 2" xfId="37445" xr:uid="{00000000-0005-0000-0000-0000BB8D0000}"/>
    <cellStyle name="Normal 40 23" xfId="20096" xr:uid="{00000000-0005-0000-0000-0000BC8D0000}"/>
    <cellStyle name="Normal 40 23 2" xfId="37446" xr:uid="{00000000-0005-0000-0000-0000BD8D0000}"/>
    <cellStyle name="Normal 40 24" xfId="20097" xr:uid="{00000000-0005-0000-0000-0000BE8D0000}"/>
    <cellStyle name="Normal 40 24 2" xfId="37447" xr:uid="{00000000-0005-0000-0000-0000BF8D0000}"/>
    <cellStyle name="Normal 40 25" xfId="20098" xr:uid="{00000000-0005-0000-0000-0000C08D0000}"/>
    <cellStyle name="Normal 40 25 2" xfId="37448" xr:uid="{00000000-0005-0000-0000-0000C18D0000}"/>
    <cellStyle name="Normal 40 26" xfId="20099" xr:uid="{00000000-0005-0000-0000-0000C28D0000}"/>
    <cellStyle name="Normal 40 26 2" xfId="37449" xr:uid="{00000000-0005-0000-0000-0000C38D0000}"/>
    <cellStyle name="Normal 40 27" xfId="20100" xr:uid="{00000000-0005-0000-0000-0000C48D0000}"/>
    <cellStyle name="Normal 40 27 2" xfId="37450" xr:uid="{00000000-0005-0000-0000-0000C58D0000}"/>
    <cellStyle name="Normal 40 28" xfId="20101" xr:uid="{00000000-0005-0000-0000-0000C68D0000}"/>
    <cellStyle name="Normal 40 28 2" xfId="37451" xr:uid="{00000000-0005-0000-0000-0000C78D0000}"/>
    <cellStyle name="Normal 40 29" xfId="20102" xr:uid="{00000000-0005-0000-0000-0000C88D0000}"/>
    <cellStyle name="Normal 40 29 2" xfId="37452" xr:uid="{00000000-0005-0000-0000-0000C98D0000}"/>
    <cellStyle name="Normal 40 3" xfId="20103" xr:uid="{00000000-0005-0000-0000-0000CA8D0000}"/>
    <cellStyle name="Normal 40 30" xfId="20104" xr:uid="{00000000-0005-0000-0000-0000CB8D0000}"/>
    <cellStyle name="Normal 40 30 2" xfId="37453" xr:uid="{00000000-0005-0000-0000-0000CC8D0000}"/>
    <cellStyle name="Normal 40 31" xfId="37328" xr:uid="{00000000-0005-0000-0000-0000CD8D0000}"/>
    <cellStyle name="Normal 40 4" xfId="20105" xr:uid="{00000000-0005-0000-0000-0000CE8D0000}"/>
    <cellStyle name="Normal 40 4 10" xfId="20106" xr:uid="{00000000-0005-0000-0000-0000CF8D0000}"/>
    <cellStyle name="Normal 40 4 10 2" xfId="37455" xr:uid="{00000000-0005-0000-0000-0000D08D0000}"/>
    <cellStyle name="Normal 40 4 11" xfId="20107" xr:uid="{00000000-0005-0000-0000-0000D18D0000}"/>
    <cellStyle name="Normal 40 4 11 2" xfId="37456" xr:uid="{00000000-0005-0000-0000-0000D28D0000}"/>
    <cellStyle name="Normal 40 4 12" xfId="20108" xr:uid="{00000000-0005-0000-0000-0000D38D0000}"/>
    <cellStyle name="Normal 40 4 12 2" xfId="37457" xr:uid="{00000000-0005-0000-0000-0000D48D0000}"/>
    <cellStyle name="Normal 40 4 13" xfId="20109" xr:uid="{00000000-0005-0000-0000-0000D58D0000}"/>
    <cellStyle name="Normal 40 4 13 2" xfId="37458" xr:uid="{00000000-0005-0000-0000-0000D68D0000}"/>
    <cellStyle name="Normal 40 4 14" xfId="20110" xr:uid="{00000000-0005-0000-0000-0000D78D0000}"/>
    <cellStyle name="Normal 40 4 14 2" xfId="37459" xr:uid="{00000000-0005-0000-0000-0000D88D0000}"/>
    <cellStyle name="Normal 40 4 15" xfId="20111" xr:uid="{00000000-0005-0000-0000-0000D98D0000}"/>
    <cellStyle name="Normal 40 4 15 2" xfId="37460" xr:uid="{00000000-0005-0000-0000-0000DA8D0000}"/>
    <cellStyle name="Normal 40 4 16" xfId="37454" xr:uid="{00000000-0005-0000-0000-0000DB8D0000}"/>
    <cellStyle name="Normal 40 4 2" xfId="20112" xr:uid="{00000000-0005-0000-0000-0000DC8D0000}"/>
    <cellStyle name="Normal 40 4 2 10" xfId="20113" xr:uid="{00000000-0005-0000-0000-0000DD8D0000}"/>
    <cellStyle name="Normal 40 4 2 10 2" xfId="37462" xr:uid="{00000000-0005-0000-0000-0000DE8D0000}"/>
    <cellStyle name="Normal 40 4 2 11" xfId="20114" xr:uid="{00000000-0005-0000-0000-0000DF8D0000}"/>
    <cellStyle name="Normal 40 4 2 11 2" xfId="37463" xr:uid="{00000000-0005-0000-0000-0000E08D0000}"/>
    <cellStyle name="Normal 40 4 2 12" xfId="20115" xr:uid="{00000000-0005-0000-0000-0000E18D0000}"/>
    <cellStyle name="Normal 40 4 2 12 2" xfId="37464" xr:uid="{00000000-0005-0000-0000-0000E28D0000}"/>
    <cellStyle name="Normal 40 4 2 13" xfId="20116" xr:uid="{00000000-0005-0000-0000-0000E38D0000}"/>
    <cellStyle name="Normal 40 4 2 13 2" xfId="37465" xr:uid="{00000000-0005-0000-0000-0000E48D0000}"/>
    <cellStyle name="Normal 40 4 2 14" xfId="20117" xr:uid="{00000000-0005-0000-0000-0000E58D0000}"/>
    <cellStyle name="Normal 40 4 2 14 2" xfId="37466" xr:uid="{00000000-0005-0000-0000-0000E68D0000}"/>
    <cellStyle name="Normal 40 4 2 15" xfId="37461" xr:uid="{00000000-0005-0000-0000-0000E78D0000}"/>
    <cellStyle name="Normal 40 4 2 2" xfId="20118" xr:uid="{00000000-0005-0000-0000-0000E88D0000}"/>
    <cellStyle name="Normal 40 4 2 2 2" xfId="37467" xr:uid="{00000000-0005-0000-0000-0000E98D0000}"/>
    <cellStyle name="Normal 40 4 2 3" xfId="20119" xr:uid="{00000000-0005-0000-0000-0000EA8D0000}"/>
    <cellStyle name="Normal 40 4 2 3 2" xfId="37468" xr:uid="{00000000-0005-0000-0000-0000EB8D0000}"/>
    <cellStyle name="Normal 40 4 2 4" xfId="20120" xr:uid="{00000000-0005-0000-0000-0000EC8D0000}"/>
    <cellStyle name="Normal 40 4 2 4 2" xfId="37469" xr:uid="{00000000-0005-0000-0000-0000ED8D0000}"/>
    <cellStyle name="Normal 40 4 2 5" xfId="20121" xr:uid="{00000000-0005-0000-0000-0000EE8D0000}"/>
    <cellStyle name="Normal 40 4 2 5 2" xfId="37470" xr:uid="{00000000-0005-0000-0000-0000EF8D0000}"/>
    <cellStyle name="Normal 40 4 2 6" xfId="20122" xr:uid="{00000000-0005-0000-0000-0000F08D0000}"/>
    <cellStyle name="Normal 40 4 2 6 2" xfId="37471" xr:uid="{00000000-0005-0000-0000-0000F18D0000}"/>
    <cellStyle name="Normal 40 4 2 7" xfId="20123" xr:uid="{00000000-0005-0000-0000-0000F28D0000}"/>
    <cellStyle name="Normal 40 4 2 7 2" xfId="37472" xr:uid="{00000000-0005-0000-0000-0000F38D0000}"/>
    <cellStyle name="Normal 40 4 2 8" xfId="20124" xr:uid="{00000000-0005-0000-0000-0000F48D0000}"/>
    <cellStyle name="Normal 40 4 2 8 2" xfId="37473" xr:uid="{00000000-0005-0000-0000-0000F58D0000}"/>
    <cellStyle name="Normal 40 4 2 9" xfId="20125" xr:uid="{00000000-0005-0000-0000-0000F68D0000}"/>
    <cellStyle name="Normal 40 4 2 9 2" xfId="37474" xr:uid="{00000000-0005-0000-0000-0000F78D0000}"/>
    <cellStyle name="Normal 40 4 3" xfId="20126" xr:uid="{00000000-0005-0000-0000-0000F88D0000}"/>
    <cellStyle name="Normal 40 4 3 2" xfId="37475" xr:uid="{00000000-0005-0000-0000-0000F98D0000}"/>
    <cellStyle name="Normal 40 4 4" xfId="20127" xr:uid="{00000000-0005-0000-0000-0000FA8D0000}"/>
    <cellStyle name="Normal 40 4 4 2" xfId="37476" xr:uid="{00000000-0005-0000-0000-0000FB8D0000}"/>
    <cellStyle name="Normal 40 4 5" xfId="20128" xr:uid="{00000000-0005-0000-0000-0000FC8D0000}"/>
    <cellStyle name="Normal 40 4 5 2" xfId="37477" xr:uid="{00000000-0005-0000-0000-0000FD8D0000}"/>
    <cellStyle name="Normal 40 4 6" xfId="20129" xr:uid="{00000000-0005-0000-0000-0000FE8D0000}"/>
    <cellStyle name="Normal 40 4 6 2" xfId="37478" xr:uid="{00000000-0005-0000-0000-0000FF8D0000}"/>
    <cellStyle name="Normal 40 4 7" xfId="20130" xr:uid="{00000000-0005-0000-0000-0000008E0000}"/>
    <cellStyle name="Normal 40 4 7 2" xfId="37479" xr:uid="{00000000-0005-0000-0000-0000018E0000}"/>
    <cellStyle name="Normal 40 4 8" xfId="20131" xr:uid="{00000000-0005-0000-0000-0000028E0000}"/>
    <cellStyle name="Normal 40 4 8 2" xfId="37480" xr:uid="{00000000-0005-0000-0000-0000038E0000}"/>
    <cellStyle name="Normal 40 4 9" xfId="20132" xr:uid="{00000000-0005-0000-0000-0000048E0000}"/>
    <cellStyle name="Normal 40 4 9 2" xfId="37481" xr:uid="{00000000-0005-0000-0000-0000058E0000}"/>
    <cellStyle name="Normal 40 5" xfId="20133" xr:uid="{00000000-0005-0000-0000-0000068E0000}"/>
    <cellStyle name="Normal 40 5 10" xfId="20134" xr:uid="{00000000-0005-0000-0000-0000078E0000}"/>
    <cellStyle name="Normal 40 5 10 2" xfId="37483" xr:uid="{00000000-0005-0000-0000-0000088E0000}"/>
    <cellStyle name="Normal 40 5 11" xfId="20135" xr:uid="{00000000-0005-0000-0000-0000098E0000}"/>
    <cellStyle name="Normal 40 5 11 2" xfId="37484" xr:uid="{00000000-0005-0000-0000-00000A8E0000}"/>
    <cellStyle name="Normal 40 5 12" xfId="20136" xr:uid="{00000000-0005-0000-0000-00000B8E0000}"/>
    <cellStyle name="Normal 40 5 12 2" xfId="37485" xr:uid="{00000000-0005-0000-0000-00000C8E0000}"/>
    <cellStyle name="Normal 40 5 13" xfId="20137" xr:uid="{00000000-0005-0000-0000-00000D8E0000}"/>
    <cellStyle name="Normal 40 5 13 2" xfId="37486" xr:uid="{00000000-0005-0000-0000-00000E8E0000}"/>
    <cellStyle name="Normal 40 5 14" xfId="20138" xr:uid="{00000000-0005-0000-0000-00000F8E0000}"/>
    <cellStyle name="Normal 40 5 14 2" xfId="37487" xr:uid="{00000000-0005-0000-0000-0000108E0000}"/>
    <cellStyle name="Normal 40 5 15" xfId="20139" xr:uid="{00000000-0005-0000-0000-0000118E0000}"/>
    <cellStyle name="Normal 40 5 15 2" xfId="37488" xr:uid="{00000000-0005-0000-0000-0000128E0000}"/>
    <cellStyle name="Normal 40 5 16" xfId="37482" xr:uid="{00000000-0005-0000-0000-0000138E0000}"/>
    <cellStyle name="Normal 40 5 2" xfId="20140" xr:uid="{00000000-0005-0000-0000-0000148E0000}"/>
    <cellStyle name="Normal 40 5 2 10" xfId="20141" xr:uid="{00000000-0005-0000-0000-0000158E0000}"/>
    <cellStyle name="Normal 40 5 2 10 2" xfId="37490" xr:uid="{00000000-0005-0000-0000-0000168E0000}"/>
    <cellStyle name="Normal 40 5 2 11" xfId="20142" xr:uid="{00000000-0005-0000-0000-0000178E0000}"/>
    <cellStyle name="Normal 40 5 2 11 2" xfId="37491" xr:uid="{00000000-0005-0000-0000-0000188E0000}"/>
    <cellStyle name="Normal 40 5 2 12" xfId="20143" xr:uid="{00000000-0005-0000-0000-0000198E0000}"/>
    <cellStyle name="Normal 40 5 2 12 2" xfId="37492" xr:uid="{00000000-0005-0000-0000-00001A8E0000}"/>
    <cellStyle name="Normal 40 5 2 13" xfId="20144" xr:uid="{00000000-0005-0000-0000-00001B8E0000}"/>
    <cellStyle name="Normal 40 5 2 13 2" xfId="37493" xr:uid="{00000000-0005-0000-0000-00001C8E0000}"/>
    <cellStyle name="Normal 40 5 2 14" xfId="20145" xr:uid="{00000000-0005-0000-0000-00001D8E0000}"/>
    <cellStyle name="Normal 40 5 2 14 2" xfId="37494" xr:uid="{00000000-0005-0000-0000-00001E8E0000}"/>
    <cellStyle name="Normal 40 5 2 15" xfId="37489" xr:uid="{00000000-0005-0000-0000-00001F8E0000}"/>
    <cellStyle name="Normal 40 5 2 2" xfId="20146" xr:uid="{00000000-0005-0000-0000-0000208E0000}"/>
    <cellStyle name="Normal 40 5 2 2 2" xfId="37495" xr:uid="{00000000-0005-0000-0000-0000218E0000}"/>
    <cellStyle name="Normal 40 5 2 3" xfId="20147" xr:uid="{00000000-0005-0000-0000-0000228E0000}"/>
    <cellStyle name="Normal 40 5 2 3 2" xfId="37496" xr:uid="{00000000-0005-0000-0000-0000238E0000}"/>
    <cellStyle name="Normal 40 5 2 4" xfId="20148" xr:uid="{00000000-0005-0000-0000-0000248E0000}"/>
    <cellStyle name="Normal 40 5 2 4 2" xfId="37497" xr:uid="{00000000-0005-0000-0000-0000258E0000}"/>
    <cellStyle name="Normal 40 5 2 5" xfId="20149" xr:uid="{00000000-0005-0000-0000-0000268E0000}"/>
    <cellStyle name="Normal 40 5 2 5 2" xfId="37498" xr:uid="{00000000-0005-0000-0000-0000278E0000}"/>
    <cellStyle name="Normal 40 5 2 6" xfId="20150" xr:uid="{00000000-0005-0000-0000-0000288E0000}"/>
    <cellStyle name="Normal 40 5 2 6 2" xfId="37499" xr:uid="{00000000-0005-0000-0000-0000298E0000}"/>
    <cellStyle name="Normal 40 5 2 7" xfId="20151" xr:uid="{00000000-0005-0000-0000-00002A8E0000}"/>
    <cellStyle name="Normal 40 5 2 7 2" xfId="37500" xr:uid="{00000000-0005-0000-0000-00002B8E0000}"/>
    <cellStyle name="Normal 40 5 2 8" xfId="20152" xr:uid="{00000000-0005-0000-0000-00002C8E0000}"/>
    <cellStyle name="Normal 40 5 2 8 2" xfId="37501" xr:uid="{00000000-0005-0000-0000-00002D8E0000}"/>
    <cellStyle name="Normal 40 5 2 9" xfId="20153" xr:uid="{00000000-0005-0000-0000-00002E8E0000}"/>
    <cellStyle name="Normal 40 5 2 9 2" xfId="37502" xr:uid="{00000000-0005-0000-0000-00002F8E0000}"/>
    <cellStyle name="Normal 40 5 3" xfId="20154" xr:uid="{00000000-0005-0000-0000-0000308E0000}"/>
    <cellStyle name="Normal 40 5 3 2" xfId="37503" xr:uid="{00000000-0005-0000-0000-0000318E0000}"/>
    <cellStyle name="Normal 40 5 4" xfId="20155" xr:uid="{00000000-0005-0000-0000-0000328E0000}"/>
    <cellStyle name="Normal 40 5 4 2" xfId="37504" xr:uid="{00000000-0005-0000-0000-0000338E0000}"/>
    <cellStyle name="Normal 40 5 5" xfId="20156" xr:uid="{00000000-0005-0000-0000-0000348E0000}"/>
    <cellStyle name="Normal 40 5 5 2" xfId="37505" xr:uid="{00000000-0005-0000-0000-0000358E0000}"/>
    <cellStyle name="Normal 40 5 6" xfId="20157" xr:uid="{00000000-0005-0000-0000-0000368E0000}"/>
    <cellStyle name="Normal 40 5 6 2" xfId="37506" xr:uid="{00000000-0005-0000-0000-0000378E0000}"/>
    <cellStyle name="Normal 40 5 7" xfId="20158" xr:uid="{00000000-0005-0000-0000-0000388E0000}"/>
    <cellStyle name="Normal 40 5 7 2" xfId="37507" xr:uid="{00000000-0005-0000-0000-0000398E0000}"/>
    <cellStyle name="Normal 40 5 8" xfId="20159" xr:uid="{00000000-0005-0000-0000-00003A8E0000}"/>
    <cellStyle name="Normal 40 5 8 2" xfId="37508" xr:uid="{00000000-0005-0000-0000-00003B8E0000}"/>
    <cellStyle name="Normal 40 5 9" xfId="20160" xr:uid="{00000000-0005-0000-0000-00003C8E0000}"/>
    <cellStyle name="Normal 40 5 9 2" xfId="37509" xr:uid="{00000000-0005-0000-0000-00003D8E0000}"/>
    <cellStyle name="Normal 40 6" xfId="20161" xr:uid="{00000000-0005-0000-0000-00003E8E0000}"/>
    <cellStyle name="Normal 40 6 10" xfId="20162" xr:uid="{00000000-0005-0000-0000-00003F8E0000}"/>
    <cellStyle name="Normal 40 6 10 2" xfId="37511" xr:uid="{00000000-0005-0000-0000-0000408E0000}"/>
    <cellStyle name="Normal 40 6 11" xfId="20163" xr:uid="{00000000-0005-0000-0000-0000418E0000}"/>
    <cellStyle name="Normal 40 6 11 2" xfId="37512" xr:uid="{00000000-0005-0000-0000-0000428E0000}"/>
    <cellStyle name="Normal 40 6 12" xfId="20164" xr:uid="{00000000-0005-0000-0000-0000438E0000}"/>
    <cellStyle name="Normal 40 6 12 2" xfId="37513" xr:uid="{00000000-0005-0000-0000-0000448E0000}"/>
    <cellStyle name="Normal 40 6 13" xfId="20165" xr:uid="{00000000-0005-0000-0000-0000458E0000}"/>
    <cellStyle name="Normal 40 6 13 2" xfId="37514" xr:uid="{00000000-0005-0000-0000-0000468E0000}"/>
    <cellStyle name="Normal 40 6 14" xfId="20166" xr:uid="{00000000-0005-0000-0000-0000478E0000}"/>
    <cellStyle name="Normal 40 6 14 2" xfId="37515" xr:uid="{00000000-0005-0000-0000-0000488E0000}"/>
    <cellStyle name="Normal 40 6 15" xfId="20167" xr:uid="{00000000-0005-0000-0000-0000498E0000}"/>
    <cellStyle name="Normal 40 6 15 2" xfId="37516" xr:uid="{00000000-0005-0000-0000-00004A8E0000}"/>
    <cellStyle name="Normal 40 6 16" xfId="37510" xr:uid="{00000000-0005-0000-0000-00004B8E0000}"/>
    <cellStyle name="Normal 40 6 2" xfId="20168" xr:uid="{00000000-0005-0000-0000-00004C8E0000}"/>
    <cellStyle name="Normal 40 6 2 10" xfId="20169" xr:uid="{00000000-0005-0000-0000-00004D8E0000}"/>
    <cellStyle name="Normal 40 6 2 10 2" xfId="37518" xr:uid="{00000000-0005-0000-0000-00004E8E0000}"/>
    <cellStyle name="Normal 40 6 2 11" xfId="20170" xr:uid="{00000000-0005-0000-0000-00004F8E0000}"/>
    <cellStyle name="Normal 40 6 2 11 2" xfId="37519" xr:uid="{00000000-0005-0000-0000-0000508E0000}"/>
    <cellStyle name="Normal 40 6 2 12" xfId="20171" xr:uid="{00000000-0005-0000-0000-0000518E0000}"/>
    <cellStyle name="Normal 40 6 2 12 2" xfId="37520" xr:uid="{00000000-0005-0000-0000-0000528E0000}"/>
    <cellStyle name="Normal 40 6 2 13" xfId="20172" xr:uid="{00000000-0005-0000-0000-0000538E0000}"/>
    <cellStyle name="Normal 40 6 2 13 2" xfId="37521" xr:uid="{00000000-0005-0000-0000-0000548E0000}"/>
    <cellStyle name="Normal 40 6 2 14" xfId="20173" xr:uid="{00000000-0005-0000-0000-0000558E0000}"/>
    <cellStyle name="Normal 40 6 2 14 2" xfId="37522" xr:uid="{00000000-0005-0000-0000-0000568E0000}"/>
    <cellStyle name="Normal 40 6 2 15" xfId="37517" xr:uid="{00000000-0005-0000-0000-0000578E0000}"/>
    <cellStyle name="Normal 40 6 2 2" xfId="20174" xr:uid="{00000000-0005-0000-0000-0000588E0000}"/>
    <cellStyle name="Normal 40 6 2 2 2" xfId="37523" xr:uid="{00000000-0005-0000-0000-0000598E0000}"/>
    <cellStyle name="Normal 40 6 2 3" xfId="20175" xr:uid="{00000000-0005-0000-0000-00005A8E0000}"/>
    <cellStyle name="Normal 40 6 2 3 2" xfId="37524" xr:uid="{00000000-0005-0000-0000-00005B8E0000}"/>
    <cellStyle name="Normal 40 6 2 4" xfId="20176" xr:uid="{00000000-0005-0000-0000-00005C8E0000}"/>
    <cellStyle name="Normal 40 6 2 4 2" xfId="37525" xr:uid="{00000000-0005-0000-0000-00005D8E0000}"/>
    <cellStyle name="Normal 40 6 2 5" xfId="20177" xr:uid="{00000000-0005-0000-0000-00005E8E0000}"/>
    <cellStyle name="Normal 40 6 2 5 2" xfId="37526" xr:uid="{00000000-0005-0000-0000-00005F8E0000}"/>
    <cellStyle name="Normal 40 6 2 6" xfId="20178" xr:uid="{00000000-0005-0000-0000-0000608E0000}"/>
    <cellStyle name="Normal 40 6 2 6 2" xfId="37527" xr:uid="{00000000-0005-0000-0000-0000618E0000}"/>
    <cellStyle name="Normal 40 6 2 7" xfId="20179" xr:uid="{00000000-0005-0000-0000-0000628E0000}"/>
    <cellStyle name="Normal 40 6 2 7 2" xfId="37528" xr:uid="{00000000-0005-0000-0000-0000638E0000}"/>
    <cellStyle name="Normal 40 6 2 8" xfId="20180" xr:uid="{00000000-0005-0000-0000-0000648E0000}"/>
    <cellStyle name="Normal 40 6 2 8 2" xfId="37529" xr:uid="{00000000-0005-0000-0000-0000658E0000}"/>
    <cellStyle name="Normal 40 6 2 9" xfId="20181" xr:uid="{00000000-0005-0000-0000-0000668E0000}"/>
    <cellStyle name="Normal 40 6 2 9 2" xfId="37530" xr:uid="{00000000-0005-0000-0000-0000678E0000}"/>
    <cellStyle name="Normal 40 6 3" xfId="20182" xr:uid="{00000000-0005-0000-0000-0000688E0000}"/>
    <cellStyle name="Normal 40 6 3 2" xfId="37531" xr:uid="{00000000-0005-0000-0000-0000698E0000}"/>
    <cellStyle name="Normal 40 6 4" xfId="20183" xr:uid="{00000000-0005-0000-0000-00006A8E0000}"/>
    <cellStyle name="Normal 40 6 4 2" xfId="37532" xr:uid="{00000000-0005-0000-0000-00006B8E0000}"/>
    <cellStyle name="Normal 40 6 5" xfId="20184" xr:uid="{00000000-0005-0000-0000-00006C8E0000}"/>
    <cellStyle name="Normal 40 6 5 2" xfId="37533" xr:uid="{00000000-0005-0000-0000-00006D8E0000}"/>
    <cellStyle name="Normal 40 6 6" xfId="20185" xr:uid="{00000000-0005-0000-0000-00006E8E0000}"/>
    <cellStyle name="Normal 40 6 6 2" xfId="37534" xr:uid="{00000000-0005-0000-0000-00006F8E0000}"/>
    <cellStyle name="Normal 40 6 7" xfId="20186" xr:uid="{00000000-0005-0000-0000-0000708E0000}"/>
    <cellStyle name="Normal 40 6 7 2" xfId="37535" xr:uid="{00000000-0005-0000-0000-0000718E0000}"/>
    <cellStyle name="Normal 40 6 8" xfId="20187" xr:uid="{00000000-0005-0000-0000-0000728E0000}"/>
    <cellStyle name="Normal 40 6 8 2" xfId="37536" xr:uid="{00000000-0005-0000-0000-0000738E0000}"/>
    <cellStyle name="Normal 40 6 9" xfId="20188" xr:uid="{00000000-0005-0000-0000-0000748E0000}"/>
    <cellStyle name="Normal 40 6 9 2" xfId="37537" xr:uid="{00000000-0005-0000-0000-0000758E0000}"/>
    <cellStyle name="Normal 40 7" xfId="20189" xr:uid="{00000000-0005-0000-0000-0000768E0000}"/>
    <cellStyle name="Normal 40 7 10" xfId="20190" xr:uid="{00000000-0005-0000-0000-0000778E0000}"/>
    <cellStyle name="Normal 40 7 10 2" xfId="37539" xr:uid="{00000000-0005-0000-0000-0000788E0000}"/>
    <cellStyle name="Normal 40 7 11" xfId="20191" xr:uid="{00000000-0005-0000-0000-0000798E0000}"/>
    <cellStyle name="Normal 40 7 11 2" xfId="37540" xr:uid="{00000000-0005-0000-0000-00007A8E0000}"/>
    <cellStyle name="Normal 40 7 12" xfId="20192" xr:uid="{00000000-0005-0000-0000-00007B8E0000}"/>
    <cellStyle name="Normal 40 7 12 2" xfId="37541" xr:uid="{00000000-0005-0000-0000-00007C8E0000}"/>
    <cellStyle name="Normal 40 7 13" xfId="20193" xr:uid="{00000000-0005-0000-0000-00007D8E0000}"/>
    <cellStyle name="Normal 40 7 13 2" xfId="37542" xr:uid="{00000000-0005-0000-0000-00007E8E0000}"/>
    <cellStyle name="Normal 40 7 14" xfId="20194" xr:uid="{00000000-0005-0000-0000-00007F8E0000}"/>
    <cellStyle name="Normal 40 7 14 2" xfId="37543" xr:uid="{00000000-0005-0000-0000-0000808E0000}"/>
    <cellStyle name="Normal 40 7 15" xfId="37538" xr:uid="{00000000-0005-0000-0000-0000818E0000}"/>
    <cellStyle name="Normal 40 7 2" xfId="20195" xr:uid="{00000000-0005-0000-0000-0000828E0000}"/>
    <cellStyle name="Normal 40 7 2 2" xfId="37544" xr:uid="{00000000-0005-0000-0000-0000838E0000}"/>
    <cellStyle name="Normal 40 7 3" xfId="20196" xr:uid="{00000000-0005-0000-0000-0000848E0000}"/>
    <cellStyle name="Normal 40 7 3 2" xfId="37545" xr:uid="{00000000-0005-0000-0000-0000858E0000}"/>
    <cellStyle name="Normal 40 7 4" xfId="20197" xr:uid="{00000000-0005-0000-0000-0000868E0000}"/>
    <cellStyle name="Normal 40 7 4 2" xfId="37546" xr:uid="{00000000-0005-0000-0000-0000878E0000}"/>
    <cellStyle name="Normal 40 7 5" xfId="20198" xr:uid="{00000000-0005-0000-0000-0000888E0000}"/>
    <cellStyle name="Normal 40 7 5 2" xfId="37547" xr:uid="{00000000-0005-0000-0000-0000898E0000}"/>
    <cellStyle name="Normal 40 7 6" xfId="20199" xr:uid="{00000000-0005-0000-0000-00008A8E0000}"/>
    <cellStyle name="Normal 40 7 6 2" xfId="37548" xr:uid="{00000000-0005-0000-0000-00008B8E0000}"/>
    <cellStyle name="Normal 40 7 7" xfId="20200" xr:uid="{00000000-0005-0000-0000-00008C8E0000}"/>
    <cellStyle name="Normal 40 7 7 2" xfId="37549" xr:uid="{00000000-0005-0000-0000-00008D8E0000}"/>
    <cellStyle name="Normal 40 7 8" xfId="20201" xr:uid="{00000000-0005-0000-0000-00008E8E0000}"/>
    <cellStyle name="Normal 40 7 8 2" xfId="37550" xr:uid="{00000000-0005-0000-0000-00008F8E0000}"/>
    <cellStyle name="Normal 40 7 9" xfId="20202" xr:uid="{00000000-0005-0000-0000-0000908E0000}"/>
    <cellStyle name="Normal 40 7 9 2" xfId="37551" xr:uid="{00000000-0005-0000-0000-0000918E0000}"/>
    <cellStyle name="Normal 40 8" xfId="20203" xr:uid="{00000000-0005-0000-0000-0000928E0000}"/>
    <cellStyle name="Normal 40 8 10" xfId="20204" xr:uid="{00000000-0005-0000-0000-0000938E0000}"/>
    <cellStyle name="Normal 40 8 10 2" xfId="37553" xr:uid="{00000000-0005-0000-0000-0000948E0000}"/>
    <cellStyle name="Normal 40 8 11" xfId="20205" xr:uid="{00000000-0005-0000-0000-0000958E0000}"/>
    <cellStyle name="Normal 40 8 11 2" xfId="37554" xr:uid="{00000000-0005-0000-0000-0000968E0000}"/>
    <cellStyle name="Normal 40 8 12" xfId="20206" xr:uid="{00000000-0005-0000-0000-0000978E0000}"/>
    <cellStyle name="Normal 40 8 12 2" xfId="37555" xr:uid="{00000000-0005-0000-0000-0000988E0000}"/>
    <cellStyle name="Normal 40 8 13" xfId="20207" xr:uid="{00000000-0005-0000-0000-0000998E0000}"/>
    <cellStyle name="Normal 40 8 13 2" xfId="37556" xr:uid="{00000000-0005-0000-0000-00009A8E0000}"/>
    <cellStyle name="Normal 40 8 14" xfId="20208" xr:uid="{00000000-0005-0000-0000-00009B8E0000}"/>
    <cellStyle name="Normal 40 8 14 2" xfId="37557" xr:uid="{00000000-0005-0000-0000-00009C8E0000}"/>
    <cellStyle name="Normal 40 8 15" xfId="37552" xr:uid="{00000000-0005-0000-0000-00009D8E0000}"/>
    <cellStyle name="Normal 40 8 2" xfId="20209" xr:uid="{00000000-0005-0000-0000-00009E8E0000}"/>
    <cellStyle name="Normal 40 8 2 2" xfId="37558" xr:uid="{00000000-0005-0000-0000-00009F8E0000}"/>
    <cellStyle name="Normal 40 8 3" xfId="20210" xr:uid="{00000000-0005-0000-0000-0000A08E0000}"/>
    <cellStyle name="Normal 40 8 3 2" xfId="37559" xr:uid="{00000000-0005-0000-0000-0000A18E0000}"/>
    <cellStyle name="Normal 40 8 4" xfId="20211" xr:uid="{00000000-0005-0000-0000-0000A28E0000}"/>
    <cellStyle name="Normal 40 8 4 2" xfId="37560" xr:uid="{00000000-0005-0000-0000-0000A38E0000}"/>
    <cellStyle name="Normal 40 8 5" xfId="20212" xr:uid="{00000000-0005-0000-0000-0000A48E0000}"/>
    <cellStyle name="Normal 40 8 5 2" xfId="37561" xr:uid="{00000000-0005-0000-0000-0000A58E0000}"/>
    <cellStyle name="Normal 40 8 6" xfId="20213" xr:uid="{00000000-0005-0000-0000-0000A68E0000}"/>
    <cellStyle name="Normal 40 8 6 2" xfId="37562" xr:uid="{00000000-0005-0000-0000-0000A78E0000}"/>
    <cellStyle name="Normal 40 8 7" xfId="20214" xr:uid="{00000000-0005-0000-0000-0000A88E0000}"/>
    <cellStyle name="Normal 40 8 7 2" xfId="37563" xr:uid="{00000000-0005-0000-0000-0000A98E0000}"/>
    <cellStyle name="Normal 40 8 8" xfId="20215" xr:uid="{00000000-0005-0000-0000-0000AA8E0000}"/>
    <cellStyle name="Normal 40 8 8 2" xfId="37564" xr:uid="{00000000-0005-0000-0000-0000AB8E0000}"/>
    <cellStyle name="Normal 40 8 9" xfId="20216" xr:uid="{00000000-0005-0000-0000-0000AC8E0000}"/>
    <cellStyle name="Normal 40 8 9 2" xfId="37565" xr:uid="{00000000-0005-0000-0000-0000AD8E0000}"/>
    <cellStyle name="Normal 40 9" xfId="20217" xr:uid="{00000000-0005-0000-0000-0000AE8E0000}"/>
    <cellStyle name="Normal 40 9 10" xfId="20218" xr:uid="{00000000-0005-0000-0000-0000AF8E0000}"/>
    <cellStyle name="Normal 40 9 10 2" xfId="37567" xr:uid="{00000000-0005-0000-0000-0000B08E0000}"/>
    <cellStyle name="Normal 40 9 11" xfId="20219" xr:uid="{00000000-0005-0000-0000-0000B18E0000}"/>
    <cellStyle name="Normal 40 9 11 2" xfId="37568" xr:uid="{00000000-0005-0000-0000-0000B28E0000}"/>
    <cellStyle name="Normal 40 9 12" xfId="20220" xr:uid="{00000000-0005-0000-0000-0000B38E0000}"/>
    <cellStyle name="Normal 40 9 12 2" xfId="37569" xr:uid="{00000000-0005-0000-0000-0000B48E0000}"/>
    <cellStyle name="Normal 40 9 13" xfId="20221" xr:uid="{00000000-0005-0000-0000-0000B58E0000}"/>
    <cellStyle name="Normal 40 9 13 2" xfId="37570" xr:uid="{00000000-0005-0000-0000-0000B68E0000}"/>
    <cellStyle name="Normal 40 9 14" xfId="20222" xr:uid="{00000000-0005-0000-0000-0000B78E0000}"/>
    <cellStyle name="Normal 40 9 14 2" xfId="37571" xr:uid="{00000000-0005-0000-0000-0000B88E0000}"/>
    <cellStyle name="Normal 40 9 15" xfId="37566" xr:uid="{00000000-0005-0000-0000-0000B98E0000}"/>
    <cellStyle name="Normal 40 9 2" xfId="20223" xr:uid="{00000000-0005-0000-0000-0000BA8E0000}"/>
    <cellStyle name="Normal 40 9 2 2" xfId="37572" xr:uid="{00000000-0005-0000-0000-0000BB8E0000}"/>
    <cellStyle name="Normal 40 9 3" xfId="20224" xr:uid="{00000000-0005-0000-0000-0000BC8E0000}"/>
    <cellStyle name="Normal 40 9 3 2" xfId="37573" xr:uid="{00000000-0005-0000-0000-0000BD8E0000}"/>
    <cellStyle name="Normal 40 9 4" xfId="20225" xr:uid="{00000000-0005-0000-0000-0000BE8E0000}"/>
    <cellStyle name="Normal 40 9 4 2" xfId="37574" xr:uid="{00000000-0005-0000-0000-0000BF8E0000}"/>
    <cellStyle name="Normal 40 9 5" xfId="20226" xr:uid="{00000000-0005-0000-0000-0000C08E0000}"/>
    <cellStyle name="Normal 40 9 5 2" xfId="37575" xr:uid="{00000000-0005-0000-0000-0000C18E0000}"/>
    <cellStyle name="Normal 40 9 6" xfId="20227" xr:uid="{00000000-0005-0000-0000-0000C28E0000}"/>
    <cellStyle name="Normal 40 9 6 2" xfId="37576" xr:uid="{00000000-0005-0000-0000-0000C38E0000}"/>
    <cellStyle name="Normal 40 9 7" xfId="20228" xr:uid="{00000000-0005-0000-0000-0000C48E0000}"/>
    <cellStyle name="Normal 40 9 7 2" xfId="37577" xr:uid="{00000000-0005-0000-0000-0000C58E0000}"/>
    <cellStyle name="Normal 40 9 8" xfId="20229" xr:uid="{00000000-0005-0000-0000-0000C68E0000}"/>
    <cellStyle name="Normal 40 9 8 2" xfId="37578" xr:uid="{00000000-0005-0000-0000-0000C78E0000}"/>
    <cellStyle name="Normal 40 9 9" xfId="20230" xr:uid="{00000000-0005-0000-0000-0000C88E0000}"/>
    <cellStyle name="Normal 40 9 9 2" xfId="37579" xr:uid="{00000000-0005-0000-0000-0000C98E0000}"/>
    <cellStyle name="Normal 41" xfId="71" xr:uid="{00000000-0005-0000-0000-0000CA8E0000}"/>
    <cellStyle name="Normal 41 2" xfId="229" xr:uid="{00000000-0005-0000-0000-0000CB8E0000}"/>
    <cellStyle name="Normal 41 3" xfId="20231" xr:uid="{00000000-0005-0000-0000-0000CC8E0000}"/>
    <cellStyle name="Normal 42" xfId="72" xr:uid="{00000000-0005-0000-0000-0000CD8E0000}"/>
    <cellStyle name="Normal 42 2" xfId="230" xr:uid="{00000000-0005-0000-0000-0000CE8E0000}"/>
    <cellStyle name="Normal 43" xfId="73" xr:uid="{00000000-0005-0000-0000-0000CF8E0000}"/>
    <cellStyle name="Normal 43 2" xfId="231" xr:uid="{00000000-0005-0000-0000-0000D08E0000}"/>
    <cellStyle name="Normal 44" xfId="74" xr:uid="{00000000-0005-0000-0000-0000D18E0000}"/>
    <cellStyle name="Normal 44 2" xfId="232" xr:uid="{00000000-0005-0000-0000-0000D28E0000}"/>
    <cellStyle name="Normal 45" xfId="75" xr:uid="{00000000-0005-0000-0000-0000D38E0000}"/>
    <cellStyle name="Normal 45 2" xfId="233" xr:uid="{00000000-0005-0000-0000-0000D48E0000}"/>
    <cellStyle name="Normal 46" xfId="76" xr:uid="{00000000-0005-0000-0000-0000D58E0000}"/>
    <cellStyle name="Normal 46 2" xfId="234" xr:uid="{00000000-0005-0000-0000-0000D68E0000}"/>
    <cellStyle name="Normal 47" xfId="77" xr:uid="{00000000-0005-0000-0000-0000D78E0000}"/>
    <cellStyle name="Normal 47 2" xfId="235" xr:uid="{00000000-0005-0000-0000-0000D88E0000}"/>
    <cellStyle name="Normal 48" xfId="78" xr:uid="{00000000-0005-0000-0000-0000D98E0000}"/>
    <cellStyle name="Normal 48 2" xfId="236" xr:uid="{00000000-0005-0000-0000-0000DA8E0000}"/>
    <cellStyle name="Normal 49" xfId="79" xr:uid="{00000000-0005-0000-0000-0000DB8E0000}"/>
    <cellStyle name="Normal 49 2" xfId="237" xr:uid="{00000000-0005-0000-0000-0000DC8E0000}"/>
    <cellStyle name="Normal 5" xfId="80" xr:uid="{00000000-0005-0000-0000-0000DD8E0000}"/>
    <cellStyle name="Normal 5 10" xfId="20232" xr:uid="{00000000-0005-0000-0000-0000DE8E0000}"/>
    <cellStyle name="Normal 5 11" xfId="20233" xr:uid="{00000000-0005-0000-0000-0000DF8E0000}"/>
    <cellStyle name="Normal 5 12" xfId="20234" xr:uid="{00000000-0005-0000-0000-0000E08E0000}"/>
    <cellStyle name="Normal 5 13" xfId="20235" xr:uid="{00000000-0005-0000-0000-0000E18E0000}"/>
    <cellStyle name="Normal 5 14" xfId="20236" xr:uid="{00000000-0005-0000-0000-0000E28E0000}"/>
    <cellStyle name="Normal 5 15" xfId="20237" xr:uid="{00000000-0005-0000-0000-0000E38E0000}"/>
    <cellStyle name="Normal 5 16" xfId="20238" xr:uid="{00000000-0005-0000-0000-0000E48E0000}"/>
    <cellStyle name="Normal 5 17" xfId="20239" xr:uid="{00000000-0005-0000-0000-0000E58E0000}"/>
    <cellStyle name="Normal 5 18" xfId="20240" xr:uid="{00000000-0005-0000-0000-0000E68E0000}"/>
    <cellStyle name="Normal 5 19" xfId="20241" xr:uid="{00000000-0005-0000-0000-0000E78E0000}"/>
    <cellStyle name="Normal 5 2" xfId="81" xr:uid="{00000000-0005-0000-0000-0000E88E0000}"/>
    <cellStyle name="Normal 5 2 10" xfId="20242" xr:uid="{00000000-0005-0000-0000-0000E98E0000}"/>
    <cellStyle name="Normal 5 2 11" xfId="20243" xr:uid="{00000000-0005-0000-0000-0000EA8E0000}"/>
    <cellStyle name="Normal 5 2 12" xfId="20244" xr:uid="{00000000-0005-0000-0000-0000EB8E0000}"/>
    <cellStyle name="Normal 5 2 13" xfId="20245" xr:uid="{00000000-0005-0000-0000-0000EC8E0000}"/>
    <cellStyle name="Normal 5 2 14" xfId="37680" xr:uid="{00000000-0005-0000-0000-0000ED8E0000}"/>
    <cellStyle name="Normal 5 2 2" xfId="20246" xr:uid="{00000000-0005-0000-0000-0000EE8E0000}"/>
    <cellStyle name="Normal 5 2 2 10" xfId="20247" xr:uid="{00000000-0005-0000-0000-0000EF8E0000}"/>
    <cellStyle name="Normal 5 2 2 2" xfId="20248" xr:uid="{00000000-0005-0000-0000-0000F08E0000}"/>
    <cellStyle name="Normal 5 2 2 2 2" xfId="20249" xr:uid="{00000000-0005-0000-0000-0000F18E0000}"/>
    <cellStyle name="Normal 5 2 2 2 3" xfId="20250" xr:uid="{00000000-0005-0000-0000-0000F28E0000}"/>
    <cellStyle name="Normal 5 2 2 2 4" xfId="20251" xr:uid="{00000000-0005-0000-0000-0000F38E0000}"/>
    <cellStyle name="Normal 5 2 2 3" xfId="20252" xr:uid="{00000000-0005-0000-0000-0000F48E0000}"/>
    <cellStyle name="Normal 5 2 2 4" xfId="20253" xr:uid="{00000000-0005-0000-0000-0000F58E0000}"/>
    <cellStyle name="Normal 5 2 2 5" xfId="20254" xr:uid="{00000000-0005-0000-0000-0000F68E0000}"/>
    <cellStyle name="Normal 5 2 2 6" xfId="20255" xr:uid="{00000000-0005-0000-0000-0000F78E0000}"/>
    <cellStyle name="Normal 5 2 2 7" xfId="20256" xr:uid="{00000000-0005-0000-0000-0000F88E0000}"/>
    <cellStyle name="Normal 5 2 2 8" xfId="20257" xr:uid="{00000000-0005-0000-0000-0000F98E0000}"/>
    <cellStyle name="Normal 5 2 2 9" xfId="20258" xr:uid="{00000000-0005-0000-0000-0000FA8E0000}"/>
    <cellStyle name="Normal 5 2 3" xfId="20259" xr:uid="{00000000-0005-0000-0000-0000FB8E0000}"/>
    <cellStyle name="Normal 5 2 4" xfId="20260" xr:uid="{00000000-0005-0000-0000-0000FC8E0000}"/>
    <cellStyle name="Normal 5 2 5" xfId="20261" xr:uid="{00000000-0005-0000-0000-0000FD8E0000}"/>
    <cellStyle name="Normal 5 2 6" xfId="20262" xr:uid="{00000000-0005-0000-0000-0000FE8E0000}"/>
    <cellStyle name="Normal 5 2 6 2" xfId="20263" xr:uid="{00000000-0005-0000-0000-0000FF8E0000}"/>
    <cellStyle name="Normal 5 2 6 3" xfId="20264" xr:uid="{00000000-0005-0000-0000-0000008F0000}"/>
    <cellStyle name="Normal 5 2 6 4" xfId="20265" xr:uid="{00000000-0005-0000-0000-0000018F0000}"/>
    <cellStyle name="Normal 5 2 7" xfId="20266" xr:uid="{00000000-0005-0000-0000-0000028F0000}"/>
    <cellStyle name="Normal 5 2 8" xfId="20267" xr:uid="{00000000-0005-0000-0000-0000038F0000}"/>
    <cellStyle name="Normal 5 2 9" xfId="20268" xr:uid="{00000000-0005-0000-0000-0000048F0000}"/>
    <cellStyle name="Normal 5 20" xfId="20269" xr:uid="{00000000-0005-0000-0000-0000058F0000}"/>
    <cellStyle name="Normal 5 20 2" xfId="37581" xr:uid="{00000000-0005-0000-0000-0000068F0000}"/>
    <cellStyle name="Normal 5 21" xfId="20270" xr:uid="{00000000-0005-0000-0000-0000078F0000}"/>
    <cellStyle name="Normal 5 21 2" xfId="37582" xr:uid="{00000000-0005-0000-0000-0000088F0000}"/>
    <cellStyle name="Normal 5 22" xfId="20271" xr:uid="{00000000-0005-0000-0000-0000098F0000}"/>
    <cellStyle name="Normal 5 22 2" xfId="37583" xr:uid="{00000000-0005-0000-0000-00000A8F0000}"/>
    <cellStyle name="Normal 5 23" xfId="20272" xr:uid="{00000000-0005-0000-0000-00000B8F0000}"/>
    <cellStyle name="Normal 5 23 2" xfId="37584" xr:uid="{00000000-0005-0000-0000-00000C8F0000}"/>
    <cellStyle name="Normal 5 24" xfId="20273" xr:uid="{00000000-0005-0000-0000-00000D8F0000}"/>
    <cellStyle name="Normal 5 24 2" xfId="37585" xr:uid="{00000000-0005-0000-0000-00000E8F0000}"/>
    <cellStyle name="Normal 5 25" xfId="20274" xr:uid="{00000000-0005-0000-0000-00000F8F0000}"/>
    <cellStyle name="Normal 5 25 2" xfId="37586" xr:uid="{00000000-0005-0000-0000-0000108F0000}"/>
    <cellStyle name="Normal 5 26" xfId="20275" xr:uid="{00000000-0005-0000-0000-0000118F0000}"/>
    <cellStyle name="Normal 5 26 2" xfId="37587" xr:uid="{00000000-0005-0000-0000-0000128F0000}"/>
    <cellStyle name="Normal 5 27" xfId="20276" xr:uid="{00000000-0005-0000-0000-0000138F0000}"/>
    <cellStyle name="Normal 5 27 2" xfId="37588" xr:uid="{00000000-0005-0000-0000-0000148F0000}"/>
    <cellStyle name="Normal 5 28" xfId="20277" xr:uid="{00000000-0005-0000-0000-0000158F0000}"/>
    <cellStyle name="Normal 5 28 2" xfId="37589" xr:uid="{00000000-0005-0000-0000-0000168F0000}"/>
    <cellStyle name="Normal 5 29" xfId="20278" xr:uid="{00000000-0005-0000-0000-0000178F0000}"/>
    <cellStyle name="Normal 5 29 2" xfId="37590" xr:uid="{00000000-0005-0000-0000-0000188F0000}"/>
    <cellStyle name="Normal 5 3" xfId="82" xr:uid="{00000000-0005-0000-0000-0000198F0000}"/>
    <cellStyle name="Normal 5 3 2" xfId="585" xr:uid="{00000000-0005-0000-0000-00001A8F0000}"/>
    <cellStyle name="Normal 5 3 3" xfId="498" xr:uid="{00000000-0005-0000-0000-00001B8F0000}"/>
    <cellStyle name="Normal 5 3 3 2" xfId="608" xr:uid="{00000000-0005-0000-0000-00001C8F0000}"/>
    <cellStyle name="Normal 5 3 4" xfId="37681" xr:uid="{00000000-0005-0000-0000-00001D8F0000}"/>
    <cellStyle name="Normal 5 30" xfId="20279" xr:uid="{00000000-0005-0000-0000-00001E8F0000}"/>
    <cellStyle name="Normal 5 30 2" xfId="37591" xr:uid="{00000000-0005-0000-0000-00001F8F0000}"/>
    <cellStyle name="Normal 5 31" xfId="20280" xr:uid="{00000000-0005-0000-0000-0000208F0000}"/>
    <cellStyle name="Normal 5 31 2" xfId="37592" xr:uid="{00000000-0005-0000-0000-0000218F0000}"/>
    <cellStyle name="Normal 5 32" xfId="20281" xr:uid="{00000000-0005-0000-0000-0000228F0000}"/>
    <cellStyle name="Normal 5 32 2" xfId="37593" xr:uid="{00000000-0005-0000-0000-0000238F0000}"/>
    <cellStyle name="Normal 5 33" xfId="37679" xr:uid="{00000000-0005-0000-0000-0000248F0000}"/>
    <cellStyle name="Normal 5 34" xfId="37580" xr:uid="{00000000-0005-0000-0000-0000258F0000}"/>
    <cellStyle name="Normal 5 4" xfId="83" xr:uid="{00000000-0005-0000-0000-0000268F0000}"/>
    <cellStyle name="Normal 5 4 2" xfId="20282" xr:uid="{00000000-0005-0000-0000-0000278F0000}"/>
    <cellStyle name="Normal 5 4 3" xfId="37682" xr:uid="{00000000-0005-0000-0000-0000288F0000}"/>
    <cellStyle name="Normal 5 5" xfId="320" xr:uid="{00000000-0005-0000-0000-0000298F0000}"/>
    <cellStyle name="Normal 5 5 2" xfId="20284" xr:uid="{00000000-0005-0000-0000-00002A8F0000}"/>
    <cellStyle name="Normal 5 5 3" xfId="20283" xr:uid="{00000000-0005-0000-0000-00002B8F0000}"/>
    <cellStyle name="Normal 5 5 4" xfId="514" xr:uid="{00000000-0005-0000-0000-00002C8F0000}"/>
    <cellStyle name="Normal 5 6" xfId="20285" xr:uid="{00000000-0005-0000-0000-00002D8F0000}"/>
    <cellStyle name="Normal 5 7" xfId="20286" xr:uid="{00000000-0005-0000-0000-00002E8F0000}"/>
    <cellStyle name="Normal 5 8" xfId="20287" xr:uid="{00000000-0005-0000-0000-00002F8F0000}"/>
    <cellStyle name="Normal 5 9" xfId="20288" xr:uid="{00000000-0005-0000-0000-0000308F0000}"/>
    <cellStyle name="Normal 50" xfId="84" xr:uid="{00000000-0005-0000-0000-0000318F0000}"/>
    <cellStyle name="Normal 50 2" xfId="238" xr:uid="{00000000-0005-0000-0000-0000328F0000}"/>
    <cellStyle name="Normal 51" xfId="85" xr:uid="{00000000-0005-0000-0000-0000338F0000}"/>
    <cellStyle name="Normal 51 2" xfId="239" xr:uid="{00000000-0005-0000-0000-0000348F0000}"/>
    <cellStyle name="Normal 52" xfId="86" xr:uid="{00000000-0005-0000-0000-0000358F0000}"/>
    <cellStyle name="Normal 52 2" xfId="240" xr:uid="{00000000-0005-0000-0000-0000368F0000}"/>
    <cellStyle name="Normal 53" xfId="87" xr:uid="{00000000-0005-0000-0000-0000378F0000}"/>
    <cellStyle name="Normal 53 2" xfId="241" xr:uid="{00000000-0005-0000-0000-0000388F0000}"/>
    <cellStyle name="Normal 54" xfId="88" xr:uid="{00000000-0005-0000-0000-0000398F0000}"/>
    <cellStyle name="Normal 54 2" xfId="242" xr:uid="{00000000-0005-0000-0000-00003A8F0000}"/>
    <cellStyle name="Normal 55" xfId="89" xr:uid="{00000000-0005-0000-0000-00003B8F0000}"/>
    <cellStyle name="Normal 55 2" xfId="243" xr:uid="{00000000-0005-0000-0000-00003C8F0000}"/>
    <cellStyle name="Normal 56" xfId="90" xr:uid="{00000000-0005-0000-0000-00003D8F0000}"/>
    <cellStyle name="Normal 56 2" xfId="244" xr:uid="{00000000-0005-0000-0000-00003E8F0000}"/>
    <cellStyle name="Normal 57" xfId="91" xr:uid="{00000000-0005-0000-0000-00003F8F0000}"/>
    <cellStyle name="Normal 57 2" xfId="245" xr:uid="{00000000-0005-0000-0000-0000408F0000}"/>
    <cellStyle name="Normal 58" xfId="92" xr:uid="{00000000-0005-0000-0000-0000418F0000}"/>
    <cellStyle name="Normal 58 2" xfId="246" xr:uid="{00000000-0005-0000-0000-0000428F0000}"/>
    <cellStyle name="Normal 59" xfId="93" xr:uid="{00000000-0005-0000-0000-0000438F0000}"/>
    <cellStyle name="Normal 59 2" xfId="247" xr:uid="{00000000-0005-0000-0000-0000448F0000}"/>
    <cellStyle name="Normal 6" xfId="94" xr:uid="{00000000-0005-0000-0000-0000458F0000}"/>
    <cellStyle name="Normal 6 10" xfId="20289" xr:uid="{00000000-0005-0000-0000-0000468F0000}"/>
    <cellStyle name="Normal 6 11" xfId="20290" xr:uid="{00000000-0005-0000-0000-0000478F0000}"/>
    <cellStyle name="Normal 6 12" xfId="20291" xr:uid="{00000000-0005-0000-0000-0000488F0000}"/>
    <cellStyle name="Normal 6 13" xfId="20292" xr:uid="{00000000-0005-0000-0000-0000498F0000}"/>
    <cellStyle name="Normal 6 14" xfId="20293" xr:uid="{00000000-0005-0000-0000-00004A8F0000}"/>
    <cellStyle name="Normal 6 15" xfId="20294" xr:uid="{00000000-0005-0000-0000-00004B8F0000}"/>
    <cellStyle name="Normal 6 16" xfId="20295" xr:uid="{00000000-0005-0000-0000-00004C8F0000}"/>
    <cellStyle name="Normal 6 2" xfId="95" xr:uid="{00000000-0005-0000-0000-00004D8F0000}"/>
    <cellStyle name="Normal 6 2 10" xfId="20296" xr:uid="{00000000-0005-0000-0000-00004E8F0000}"/>
    <cellStyle name="Normal 6 2 11" xfId="20297" xr:uid="{00000000-0005-0000-0000-00004F8F0000}"/>
    <cellStyle name="Normal 6 2 12" xfId="20298" xr:uid="{00000000-0005-0000-0000-0000508F0000}"/>
    <cellStyle name="Normal 6 2 13" xfId="20299" xr:uid="{00000000-0005-0000-0000-0000518F0000}"/>
    <cellStyle name="Normal 6 2 14" xfId="37683" xr:uid="{00000000-0005-0000-0000-0000528F0000}"/>
    <cellStyle name="Normal 6 2 2" xfId="20300" xr:uid="{00000000-0005-0000-0000-0000538F0000}"/>
    <cellStyle name="Normal 6 2 2 10" xfId="20301" xr:uid="{00000000-0005-0000-0000-0000548F0000}"/>
    <cellStyle name="Normal 6 2 2 2" xfId="20302" xr:uid="{00000000-0005-0000-0000-0000558F0000}"/>
    <cellStyle name="Normal 6 2 2 2 2" xfId="20303" xr:uid="{00000000-0005-0000-0000-0000568F0000}"/>
    <cellStyle name="Normal 6 2 2 2 3" xfId="20304" xr:uid="{00000000-0005-0000-0000-0000578F0000}"/>
    <cellStyle name="Normal 6 2 2 2 4" xfId="20305" xr:uid="{00000000-0005-0000-0000-0000588F0000}"/>
    <cellStyle name="Normal 6 2 2 3" xfId="20306" xr:uid="{00000000-0005-0000-0000-0000598F0000}"/>
    <cellStyle name="Normal 6 2 2 4" xfId="20307" xr:uid="{00000000-0005-0000-0000-00005A8F0000}"/>
    <cellStyle name="Normal 6 2 2 5" xfId="20308" xr:uid="{00000000-0005-0000-0000-00005B8F0000}"/>
    <cellStyle name="Normal 6 2 2 6" xfId="20309" xr:uid="{00000000-0005-0000-0000-00005C8F0000}"/>
    <cellStyle name="Normal 6 2 2 7" xfId="20310" xr:uid="{00000000-0005-0000-0000-00005D8F0000}"/>
    <cellStyle name="Normal 6 2 2 8" xfId="20311" xr:uid="{00000000-0005-0000-0000-00005E8F0000}"/>
    <cellStyle name="Normal 6 2 2 9" xfId="20312" xr:uid="{00000000-0005-0000-0000-00005F8F0000}"/>
    <cellStyle name="Normal 6 2 3" xfId="20313" xr:uid="{00000000-0005-0000-0000-0000608F0000}"/>
    <cellStyle name="Normal 6 2 4" xfId="20314" xr:uid="{00000000-0005-0000-0000-0000618F0000}"/>
    <cellStyle name="Normal 6 2 5" xfId="20315" xr:uid="{00000000-0005-0000-0000-0000628F0000}"/>
    <cellStyle name="Normal 6 2 6" xfId="20316" xr:uid="{00000000-0005-0000-0000-0000638F0000}"/>
    <cellStyle name="Normal 6 2 6 2" xfId="20317" xr:uid="{00000000-0005-0000-0000-0000648F0000}"/>
    <cellStyle name="Normal 6 2 6 3" xfId="20318" xr:uid="{00000000-0005-0000-0000-0000658F0000}"/>
    <cellStyle name="Normal 6 2 6 4" xfId="20319" xr:uid="{00000000-0005-0000-0000-0000668F0000}"/>
    <cellStyle name="Normal 6 2 7" xfId="20320" xr:uid="{00000000-0005-0000-0000-0000678F0000}"/>
    <cellStyle name="Normal 6 2 8" xfId="20321" xr:uid="{00000000-0005-0000-0000-0000688F0000}"/>
    <cellStyle name="Normal 6 2 9" xfId="20322" xr:uid="{00000000-0005-0000-0000-0000698F0000}"/>
    <cellStyle name="Normal 6 3" xfId="96" xr:uid="{00000000-0005-0000-0000-00006A8F0000}"/>
    <cellStyle name="Normal 6 3 2" xfId="510" xr:uid="{00000000-0005-0000-0000-00006B8F0000}"/>
    <cellStyle name="Normal 6 3 3" xfId="444" xr:uid="{00000000-0005-0000-0000-00006C8F0000}"/>
    <cellStyle name="Normal 6 3 3 2" xfId="596" xr:uid="{00000000-0005-0000-0000-00006D8F0000}"/>
    <cellStyle name="Normal 6 3 4" xfId="37684" xr:uid="{00000000-0005-0000-0000-00006E8F0000}"/>
    <cellStyle name="Normal 6 4" xfId="311" xr:uid="{00000000-0005-0000-0000-00006F8F0000}"/>
    <cellStyle name="Normal 6 4 2" xfId="20324" xr:uid="{00000000-0005-0000-0000-0000708F0000}"/>
    <cellStyle name="Normal 6 4 3" xfId="20323" xr:uid="{00000000-0005-0000-0000-0000718F0000}"/>
    <cellStyle name="Normal 6 5" xfId="20325" xr:uid="{00000000-0005-0000-0000-0000728F0000}"/>
    <cellStyle name="Normal 6 5 2" xfId="20326" xr:uid="{00000000-0005-0000-0000-0000738F0000}"/>
    <cellStyle name="Normal 6 6" xfId="20327" xr:uid="{00000000-0005-0000-0000-0000748F0000}"/>
    <cellStyle name="Normal 6 7" xfId="20328" xr:uid="{00000000-0005-0000-0000-0000758F0000}"/>
    <cellStyle name="Normal 6 8" xfId="20329" xr:uid="{00000000-0005-0000-0000-0000768F0000}"/>
    <cellStyle name="Normal 6 9" xfId="20330" xr:uid="{00000000-0005-0000-0000-0000778F0000}"/>
    <cellStyle name="Normal 60" xfId="97" xr:uid="{00000000-0005-0000-0000-0000788F0000}"/>
    <cellStyle name="Normal 60 2" xfId="248" xr:uid="{00000000-0005-0000-0000-0000798F0000}"/>
    <cellStyle name="Normal 61" xfId="98" xr:uid="{00000000-0005-0000-0000-00007A8F0000}"/>
    <cellStyle name="Normal 61 2" xfId="249" xr:uid="{00000000-0005-0000-0000-00007B8F0000}"/>
    <cellStyle name="Normal 62" xfId="99" xr:uid="{00000000-0005-0000-0000-00007C8F0000}"/>
    <cellStyle name="Normal 62 2" xfId="250" xr:uid="{00000000-0005-0000-0000-00007D8F0000}"/>
    <cellStyle name="Normal 63" xfId="100" xr:uid="{00000000-0005-0000-0000-00007E8F0000}"/>
    <cellStyle name="Normal 63 2" xfId="251" xr:uid="{00000000-0005-0000-0000-00007F8F0000}"/>
    <cellStyle name="Normal 64" xfId="101" xr:uid="{00000000-0005-0000-0000-0000808F0000}"/>
    <cellStyle name="Normal 64 2" xfId="252" xr:uid="{00000000-0005-0000-0000-0000818F0000}"/>
    <cellStyle name="Normal 65" xfId="102" xr:uid="{00000000-0005-0000-0000-0000828F0000}"/>
    <cellStyle name="Normal 65 2" xfId="253" xr:uid="{00000000-0005-0000-0000-0000838F0000}"/>
    <cellStyle name="Normal 66" xfId="103" xr:uid="{00000000-0005-0000-0000-0000848F0000}"/>
    <cellStyle name="Normal 66 2" xfId="254" xr:uid="{00000000-0005-0000-0000-0000858F0000}"/>
    <cellStyle name="Normal 67" xfId="104" xr:uid="{00000000-0005-0000-0000-0000868F0000}"/>
    <cellStyle name="Normal 67 2" xfId="255" xr:uid="{00000000-0005-0000-0000-0000878F0000}"/>
    <cellStyle name="Normal 68" xfId="610" xr:uid="{00000000-0005-0000-0000-0000888F0000}"/>
    <cellStyle name="Normal 69" xfId="105" xr:uid="{00000000-0005-0000-0000-0000898F0000}"/>
    <cellStyle name="Normal 69 2" xfId="256" xr:uid="{00000000-0005-0000-0000-00008A8F0000}"/>
    <cellStyle name="Normal 7" xfId="106" xr:uid="{00000000-0005-0000-0000-00008B8F0000}"/>
    <cellStyle name="Normal 7 10" xfId="20331" xr:uid="{00000000-0005-0000-0000-00008C8F0000}"/>
    <cellStyle name="Normal 7 11" xfId="37685" xr:uid="{00000000-0005-0000-0000-00008D8F0000}"/>
    <cellStyle name="Normal 7 2" xfId="310" xr:uid="{00000000-0005-0000-0000-00008E8F0000}"/>
    <cellStyle name="Normal 7 2 2" xfId="20332" xr:uid="{00000000-0005-0000-0000-00008F8F0000}"/>
    <cellStyle name="Normal 7 2 3" xfId="598" xr:uid="{00000000-0005-0000-0000-0000908F0000}"/>
    <cellStyle name="Normal 7 3" xfId="607" xr:uid="{00000000-0005-0000-0000-0000918F0000}"/>
    <cellStyle name="Normal 7 3 2" xfId="487" xr:uid="{00000000-0005-0000-0000-0000928F0000}"/>
    <cellStyle name="Normal 7 3 3" xfId="606" xr:uid="{00000000-0005-0000-0000-0000938F0000}"/>
    <cellStyle name="Normal 7 3 3 2" xfId="443" xr:uid="{00000000-0005-0000-0000-0000948F0000}"/>
    <cellStyle name="Normal 7 3 4" xfId="20333" xr:uid="{00000000-0005-0000-0000-0000958F0000}"/>
    <cellStyle name="Normal 7 4" xfId="20334" xr:uid="{00000000-0005-0000-0000-0000968F0000}"/>
    <cellStyle name="Normal 7 5" xfId="20335" xr:uid="{00000000-0005-0000-0000-0000978F0000}"/>
    <cellStyle name="Normal 7 6" xfId="20336" xr:uid="{00000000-0005-0000-0000-0000988F0000}"/>
    <cellStyle name="Normal 7 7" xfId="20337" xr:uid="{00000000-0005-0000-0000-0000998F0000}"/>
    <cellStyle name="Normal 7 8" xfId="20338" xr:uid="{00000000-0005-0000-0000-00009A8F0000}"/>
    <cellStyle name="Normal 7 9" xfId="20339" xr:uid="{00000000-0005-0000-0000-00009B8F0000}"/>
    <cellStyle name="Normal 70" xfId="107" xr:uid="{00000000-0005-0000-0000-00009C8F0000}"/>
    <cellStyle name="Normal 70 2" xfId="257" xr:uid="{00000000-0005-0000-0000-00009D8F0000}"/>
    <cellStyle name="Normal 71" xfId="108" xr:uid="{00000000-0005-0000-0000-00009E8F0000}"/>
    <cellStyle name="Normal 71 2" xfId="258" xr:uid="{00000000-0005-0000-0000-00009F8F0000}"/>
    <cellStyle name="Normal 72" xfId="109" xr:uid="{00000000-0005-0000-0000-0000A08F0000}"/>
    <cellStyle name="Normal 72 2" xfId="259" xr:uid="{00000000-0005-0000-0000-0000A18F0000}"/>
    <cellStyle name="Normal 73" xfId="110" xr:uid="{00000000-0005-0000-0000-0000A28F0000}"/>
    <cellStyle name="Normal 73 2" xfId="260" xr:uid="{00000000-0005-0000-0000-0000A38F0000}"/>
    <cellStyle name="Normal 74" xfId="111" xr:uid="{00000000-0005-0000-0000-0000A48F0000}"/>
    <cellStyle name="Normal 74 2" xfId="261" xr:uid="{00000000-0005-0000-0000-0000A58F0000}"/>
    <cellStyle name="Normal 75" xfId="112" xr:uid="{00000000-0005-0000-0000-0000A68F0000}"/>
    <cellStyle name="Normal 75 2" xfId="262" xr:uid="{00000000-0005-0000-0000-0000A78F0000}"/>
    <cellStyle name="Normal 76" xfId="113" xr:uid="{00000000-0005-0000-0000-0000A88F0000}"/>
    <cellStyle name="Normal 76 2" xfId="263" xr:uid="{00000000-0005-0000-0000-0000A98F0000}"/>
    <cellStyle name="Normal 77" xfId="114" xr:uid="{00000000-0005-0000-0000-0000AA8F0000}"/>
    <cellStyle name="Normal 77 2" xfId="264" xr:uid="{00000000-0005-0000-0000-0000AB8F0000}"/>
    <cellStyle name="Normal 78" xfId="115" xr:uid="{00000000-0005-0000-0000-0000AC8F0000}"/>
    <cellStyle name="Normal 78 2" xfId="265" xr:uid="{00000000-0005-0000-0000-0000AD8F0000}"/>
    <cellStyle name="Normal 79" xfId="116" xr:uid="{00000000-0005-0000-0000-0000AE8F0000}"/>
    <cellStyle name="Normal 79 2" xfId="266" xr:uid="{00000000-0005-0000-0000-0000AF8F0000}"/>
    <cellStyle name="Normal 8" xfId="117" xr:uid="{00000000-0005-0000-0000-0000B08F0000}"/>
    <cellStyle name="Normal 8 10" xfId="20340" xr:uid="{00000000-0005-0000-0000-0000B18F0000}"/>
    <cellStyle name="Normal 8 11" xfId="20341" xr:uid="{00000000-0005-0000-0000-0000B28F0000}"/>
    <cellStyle name="Normal 8 12" xfId="20342" xr:uid="{00000000-0005-0000-0000-0000B38F0000}"/>
    <cellStyle name="Normal 8 13" xfId="20343" xr:uid="{00000000-0005-0000-0000-0000B48F0000}"/>
    <cellStyle name="Normal 8 14" xfId="20344" xr:uid="{00000000-0005-0000-0000-0000B58F0000}"/>
    <cellStyle name="Normal 8 15" xfId="20345" xr:uid="{00000000-0005-0000-0000-0000B68F0000}"/>
    <cellStyle name="Normal 8 16" xfId="20346" xr:uid="{00000000-0005-0000-0000-0000B78F0000}"/>
    <cellStyle name="Normal 8 17" xfId="37686" xr:uid="{00000000-0005-0000-0000-0000B88F0000}"/>
    <cellStyle name="Normal 8 2" xfId="442" xr:uid="{00000000-0005-0000-0000-0000B98F0000}"/>
    <cellStyle name="Normal 8 2 2" xfId="20348" xr:uid="{00000000-0005-0000-0000-0000BA8F0000}"/>
    <cellStyle name="Normal 8 2 3" xfId="20349" xr:uid="{00000000-0005-0000-0000-0000BB8F0000}"/>
    <cellStyle name="Normal 8 2 4" xfId="20350" xr:uid="{00000000-0005-0000-0000-0000BC8F0000}"/>
    <cellStyle name="Normal 8 2 5" xfId="20351" xr:uid="{00000000-0005-0000-0000-0000BD8F0000}"/>
    <cellStyle name="Normal 8 2 6" xfId="20347" xr:uid="{00000000-0005-0000-0000-0000BE8F0000}"/>
    <cellStyle name="Normal 8 3" xfId="508" xr:uid="{00000000-0005-0000-0000-0000BF8F0000}"/>
    <cellStyle name="Normal 8 3 2" xfId="511" xr:uid="{00000000-0005-0000-0000-0000C08F0000}"/>
    <cellStyle name="Normal 8 3 3" xfId="583" xr:uid="{00000000-0005-0000-0000-0000C18F0000}"/>
    <cellStyle name="Normal 8 3 3 2" xfId="586" xr:uid="{00000000-0005-0000-0000-0000C28F0000}"/>
    <cellStyle name="Normal 8 4" xfId="20352" xr:uid="{00000000-0005-0000-0000-0000C38F0000}"/>
    <cellStyle name="Normal 8 4 2" xfId="20353" xr:uid="{00000000-0005-0000-0000-0000C48F0000}"/>
    <cellStyle name="Normal 8 5" xfId="20354" xr:uid="{00000000-0005-0000-0000-0000C58F0000}"/>
    <cellStyle name="Normal 8 5 2" xfId="20355" xr:uid="{00000000-0005-0000-0000-0000C68F0000}"/>
    <cellStyle name="Normal 8 6" xfId="20356" xr:uid="{00000000-0005-0000-0000-0000C78F0000}"/>
    <cellStyle name="Normal 8 7" xfId="20357" xr:uid="{00000000-0005-0000-0000-0000C88F0000}"/>
    <cellStyle name="Normal 8 8" xfId="20358" xr:uid="{00000000-0005-0000-0000-0000C98F0000}"/>
    <cellStyle name="Normal 8 9" xfId="20359" xr:uid="{00000000-0005-0000-0000-0000CA8F0000}"/>
    <cellStyle name="Normal 80" xfId="118" xr:uid="{00000000-0005-0000-0000-0000CB8F0000}"/>
    <cellStyle name="Normal 80 2" xfId="267" xr:uid="{00000000-0005-0000-0000-0000CC8F0000}"/>
    <cellStyle name="Normal 81" xfId="119" xr:uid="{00000000-0005-0000-0000-0000CD8F0000}"/>
    <cellStyle name="Normal 81 2" xfId="268" xr:uid="{00000000-0005-0000-0000-0000CE8F0000}"/>
    <cellStyle name="Normal 82" xfId="120" xr:uid="{00000000-0005-0000-0000-0000CF8F0000}"/>
    <cellStyle name="Normal 82 2" xfId="269" xr:uid="{00000000-0005-0000-0000-0000D08F0000}"/>
    <cellStyle name="Normal 83" xfId="121" xr:uid="{00000000-0005-0000-0000-0000D18F0000}"/>
    <cellStyle name="Normal 83 2" xfId="270" xr:uid="{00000000-0005-0000-0000-0000D28F0000}"/>
    <cellStyle name="Normal 84" xfId="122" xr:uid="{00000000-0005-0000-0000-0000D38F0000}"/>
    <cellStyle name="Normal 84 2" xfId="271" xr:uid="{00000000-0005-0000-0000-0000D48F0000}"/>
    <cellStyle name="Normal 85" xfId="123" xr:uid="{00000000-0005-0000-0000-0000D58F0000}"/>
    <cellStyle name="Normal 85 2" xfId="272" xr:uid="{00000000-0005-0000-0000-0000D68F0000}"/>
    <cellStyle name="Normal 86" xfId="124" xr:uid="{00000000-0005-0000-0000-0000D78F0000}"/>
    <cellStyle name="Normal 86 2" xfId="273" xr:uid="{00000000-0005-0000-0000-0000D88F0000}"/>
    <cellStyle name="Normal 87" xfId="125" xr:uid="{00000000-0005-0000-0000-0000D98F0000}"/>
    <cellStyle name="Normal 87 2" xfId="274" xr:uid="{00000000-0005-0000-0000-0000DA8F0000}"/>
    <cellStyle name="Normal 88" xfId="611" xr:uid="{00000000-0005-0000-0000-0000DB8F0000}"/>
    <cellStyle name="Normal 88 2" xfId="20360" xr:uid="{00000000-0005-0000-0000-0000DC8F0000}"/>
    <cellStyle name="Normal 89" xfId="612" xr:uid="{00000000-0005-0000-0000-0000DD8F0000}"/>
    <cellStyle name="Normal 9" xfId="126" xr:uid="{00000000-0005-0000-0000-0000DE8F0000}"/>
    <cellStyle name="Normal 9 10" xfId="20361" xr:uid="{00000000-0005-0000-0000-0000DF8F0000}"/>
    <cellStyle name="Normal 9 11" xfId="20362" xr:uid="{00000000-0005-0000-0000-0000E08F0000}"/>
    <cellStyle name="Normal 9 12" xfId="20363" xr:uid="{00000000-0005-0000-0000-0000E18F0000}"/>
    <cellStyle name="Normal 9 13" xfId="20364" xr:uid="{00000000-0005-0000-0000-0000E28F0000}"/>
    <cellStyle name="Normal 9 14" xfId="20365" xr:uid="{00000000-0005-0000-0000-0000E38F0000}"/>
    <cellStyle name="Normal 9 15" xfId="20366" xr:uid="{00000000-0005-0000-0000-0000E48F0000}"/>
    <cellStyle name="Normal 9 16" xfId="20367" xr:uid="{00000000-0005-0000-0000-0000E58F0000}"/>
    <cellStyle name="Normal 9 17" xfId="20368" xr:uid="{00000000-0005-0000-0000-0000E68F0000}"/>
    <cellStyle name="Normal 9 18" xfId="20369" xr:uid="{00000000-0005-0000-0000-0000E78F0000}"/>
    <cellStyle name="Normal 9 19" xfId="37687" xr:uid="{00000000-0005-0000-0000-0000E88F0000}"/>
    <cellStyle name="Normal 9 2" xfId="127" xr:uid="{00000000-0005-0000-0000-0000E98F0000}"/>
    <cellStyle name="Normal 9 2 2" xfId="202" xr:uid="{00000000-0005-0000-0000-0000EA8F0000}"/>
    <cellStyle name="Normal 9 2 3" xfId="20370" xr:uid="{00000000-0005-0000-0000-0000EB8F0000}"/>
    <cellStyle name="Normal 9 2 4" xfId="20371" xr:uid="{00000000-0005-0000-0000-0000EC8F0000}"/>
    <cellStyle name="Normal 9 2 5" xfId="20372" xr:uid="{00000000-0005-0000-0000-0000ED8F0000}"/>
    <cellStyle name="Normal 9 2 6" xfId="37594" xr:uid="{00000000-0005-0000-0000-0000EE8F0000}"/>
    <cellStyle name="Normal 9 3" xfId="20373" xr:uid="{00000000-0005-0000-0000-0000EF8F0000}"/>
    <cellStyle name="Normal 9 3 2" xfId="20374" xr:uid="{00000000-0005-0000-0000-0000F08F0000}"/>
    <cellStyle name="Normal 9 4" xfId="20375" xr:uid="{00000000-0005-0000-0000-0000F18F0000}"/>
    <cellStyle name="Normal 9 4 2" xfId="20376" xr:uid="{00000000-0005-0000-0000-0000F28F0000}"/>
    <cellStyle name="Normal 9 5" xfId="20377" xr:uid="{00000000-0005-0000-0000-0000F38F0000}"/>
    <cellStyle name="Normal 9 5 2" xfId="20378" xr:uid="{00000000-0005-0000-0000-0000F48F0000}"/>
    <cellStyle name="Normal 9 6" xfId="20379" xr:uid="{00000000-0005-0000-0000-0000F58F0000}"/>
    <cellStyle name="Normal 9 7" xfId="20380" xr:uid="{00000000-0005-0000-0000-0000F68F0000}"/>
    <cellStyle name="Normal 9 8" xfId="20381" xr:uid="{00000000-0005-0000-0000-0000F78F0000}"/>
    <cellStyle name="Normal 9 9" xfId="20382" xr:uid="{00000000-0005-0000-0000-0000F88F0000}"/>
    <cellStyle name="Normal 90" xfId="613" xr:uid="{00000000-0005-0000-0000-0000F98F0000}"/>
    <cellStyle name="Normal 91" xfId="614" xr:uid="{00000000-0005-0000-0000-0000FA8F0000}"/>
    <cellStyle name="Normal 92" xfId="615" xr:uid="{00000000-0005-0000-0000-0000FB8F0000}"/>
    <cellStyle name="Normal 93" xfId="616" xr:uid="{00000000-0005-0000-0000-0000FC8F0000}"/>
    <cellStyle name="Normal 94" xfId="660" xr:uid="{00000000-0005-0000-0000-0000FD8F0000}"/>
    <cellStyle name="Normal 95" xfId="664" xr:uid="{00000000-0005-0000-0000-0000FE8F0000}"/>
    <cellStyle name="Normal 96" xfId="665" xr:uid="{00000000-0005-0000-0000-0000FF8F0000}"/>
    <cellStyle name="Normal 97" xfId="666" xr:uid="{00000000-0005-0000-0000-000000900000}"/>
    <cellStyle name="Normal 98" xfId="670" xr:uid="{00000000-0005-0000-0000-000001900000}"/>
    <cellStyle name="Normal 99" xfId="21150" xr:uid="{00000000-0005-0000-0000-000002900000}"/>
    <cellStyle name="Note" xfId="3" builtinId="10" customBuiltin="1"/>
    <cellStyle name="Note 10 2" xfId="20383" xr:uid="{00000000-0005-0000-0000-000004900000}"/>
    <cellStyle name="Note 10 3" xfId="20384" xr:uid="{00000000-0005-0000-0000-000005900000}"/>
    <cellStyle name="Note 11 2" xfId="20385" xr:uid="{00000000-0005-0000-0000-000006900000}"/>
    <cellStyle name="Note 11 3" xfId="20386" xr:uid="{00000000-0005-0000-0000-000007900000}"/>
    <cellStyle name="Note 12 2" xfId="20387" xr:uid="{00000000-0005-0000-0000-000008900000}"/>
    <cellStyle name="Note 12 3" xfId="20388" xr:uid="{00000000-0005-0000-0000-000009900000}"/>
    <cellStyle name="Note 13 2" xfId="20389" xr:uid="{00000000-0005-0000-0000-00000A900000}"/>
    <cellStyle name="Note 13 3" xfId="20390" xr:uid="{00000000-0005-0000-0000-00000B900000}"/>
    <cellStyle name="Note 14 2" xfId="20391" xr:uid="{00000000-0005-0000-0000-00000C900000}"/>
    <cellStyle name="Note 14 3" xfId="20392" xr:uid="{00000000-0005-0000-0000-00000D900000}"/>
    <cellStyle name="Note 15 2" xfId="20393" xr:uid="{00000000-0005-0000-0000-00000E900000}"/>
    <cellStyle name="Note 15 3" xfId="20394" xr:uid="{00000000-0005-0000-0000-00000F900000}"/>
    <cellStyle name="Note 16" xfId="20395" xr:uid="{00000000-0005-0000-0000-000010900000}"/>
    <cellStyle name="Note 16 2" xfId="20396" xr:uid="{00000000-0005-0000-0000-000011900000}"/>
    <cellStyle name="Note 16 3" xfId="20397" xr:uid="{00000000-0005-0000-0000-000012900000}"/>
    <cellStyle name="Note 16 4" xfId="20398" xr:uid="{00000000-0005-0000-0000-000013900000}"/>
    <cellStyle name="Note 16 5" xfId="20399" xr:uid="{00000000-0005-0000-0000-000014900000}"/>
    <cellStyle name="Note 16 6" xfId="20400" xr:uid="{00000000-0005-0000-0000-000015900000}"/>
    <cellStyle name="Note 16 7" xfId="20401" xr:uid="{00000000-0005-0000-0000-000016900000}"/>
    <cellStyle name="Note 17" xfId="20402" xr:uid="{00000000-0005-0000-0000-000017900000}"/>
    <cellStyle name="Note 18" xfId="20403" xr:uid="{00000000-0005-0000-0000-000018900000}"/>
    <cellStyle name="Note 19" xfId="20404" xr:uid="{00000000-0005-0000-0000-000019900000}"/>
    <cellStyle name="Note 2" xfId="185" xr:uid="{00000000-0005-0000-0000-00001A900000}"/>
    <cellStyle name="Note 2 10" xfId="20406" xr:uid="{00000000-0005-0000-0000-00001B900000}"/>
    <cellStyle name="Note 2 11" xfId="20407" xr:uid="{00000000-0005-0000-0000-00001C900000}"/>
    <cellStyle name="Note 2 11 2" xfId="20408" xr:uid="{00000000-0005-0000-0000-00001D900000}"/>
    <cellStyle name="Note 2 11 2 2" xfId="20409" xr:uid="{00000000-0005-0000-0000-00001E900000}"/>
    <cellStyle name="Note 2 11 2 3" xfId="20410" xr:uid="{00000000-0005-0000-0000-00001F900000}"/>
    <cellStyle name="Note 2 11 2 4" xfId="20411" xr:uid="{00000000-0005-0000-0000-000020900000}"/>
    <cellStyle name="Note 2 11 2 5" xfId="20412" xr:uid="{00000000-0005-0000-0000-000021900000}"/>
    <cellStyle name="Note 2 11 2 6" xfId="20413" xr:uid="{00000000-0005-0000-0000-000022900000}"/>
    <cellStyle name="Note 2 11 2 7" xfId="20414" xr:uid="{00000000-0005-0000-0000-000023900000}"/>
    <cellStyle name="Note 2 11 3" xfId="20415" xr:uid="{00000000-0005-0000-0000-000024900000}"/>
    <cellStyle name="Note 2 11 4" xfId="20416" xr:uid="{00000000-0005-0000-0000-000025900000}"/>
    <cellStyle name="Note 2 11 5" xfId="20417" xr:uid="{00000000-0005-0000-0000-000026900000}"/>
    <cellStyle name="Note 2 11 6" xfId="20418" xr:uid="{00000000-0005-0000-0000-000027900000}"/>
    <cellStyle name="Note 2 11 7" xfId="20419" xr:uid="{00000000-0005-0000-0000-000028900000}"/>
    <cellStyle name="Note 2 12" xfId="20420" xr:uid="{00000000-0005-0000-0000-000029900000}"/>
    <cellStyle name="Note 2 13" xfId="20421" xr:uid="{00000000-0005-0000-0000-00002A900000}"/>
    <cellStyle name="Note 2 14" xfId="20422" xr:uid="{00000000-0005-0000-0000-00002B900000}"/>
    <cellStyle name="Note 2 15" xfId="20423" xr:uid="{00000000-0005-0000-0000-00002C900000}"/>
    <cellStyle name="Note 2 16" xfId="20424" xr:uid="{00000000-0005-0000-0000-00002D900000}"/>
    <cellStyle name="Note 2 17" xfId="20425" xr:uid="{00000000-0005-0000-0000-00002E900000}"/>
    <cellStyle name="Note 2 18" xfId="20426" xr:uid="{00000000-0005-0000-0000-00002F900000}"/>
    <cellStyle name="Note 2 19" xfId="20427" xr:uid="{00000000-0005-0000-0000-000030900000}"/>
    <cellStyle name="Note 2 2" xfId="367" xr:uid="{00000000-0005-0000-0000-000031900000}"/>
    <cellStyle name="Note 2 2 2" xfId="559" xr:uid="{00000000-0005-0000-0000-000032900000}"/>
    <cellStyle name="Note 2 2 3" xfId="20428" xr:uid="{00000000-0005-0000-0000-000033900000}"/>
    <cellStyle name="Note 2 20" xfId="20429" xr:uid="{00000000-0005-0000-0000-000034900000}"/>
    <cellStyle name="Note 2 20 2" xfId="20430" xr:uid="{00000000-0005-0000-0000-000035900000}"/>
    <cellStyle name="Note 2 20 2 2" xfId="20431" xr:uid="{00000000-0005-0000-0000-000036900000}"/>
    <cellStyle name="Note 2 20 2 3" xfId="20432" xr:uid="{00000000-0005-0000-0000-000037900000}"/>
    <cellStyle name="Note 2 20 3" xfId="20433" xr:uid="{00000000-0005-0000-0000-000038900000}"/>
    <cellStyle name="Note 2 20 4" xfId="20434" xr:uid="{00000000-0005-0000-0000-000039900000}"/>
    <cellStyle name="Note 2 21" xfId="20435" xr:uid="{00000000-0005-0000-0000-00003A900000}"/>
    <cellStyle name="Note 2 22" xfId="20436" xr:uid="{00000000-0005-0000-0000-00003B900000}"/>
    <cellStyle name="Note 2 23" xfId="20437" xr:uid="{00000000-0005-0000-0000-00003C900000}"/>
    <cellStyle name="Note 2 23 2" xfId="20438" xr:uid="{00000000-0005-0000-0000-00003D900000}"/>
    <cellStyle name="Note 2 23 3" xfId="20439" xr:uid="{00000000-0005-0000-0000-00003E900000}"/>
    <cellStyle name="Note 2 24" xfId="20440" xr:uid="{00000000-0005-0000-0000-00003F900000}"/>
    <cellStyle name="Note 2 24 2" xfId="20441" xr:uid="{00000000-0005-0000-0000-000040900000}"/>
    <cellStyle name="Note 2 24 3" xfId="20442" xr:uid="{00000000-0005-0000-0000-000041900000}"/>
    <cellStyle name="Note 2 25" xfId="20443" xr:uid="{00000000-0005-0000-0000-000042900000}"/>
    <cellStyle name="Note 2 25 2" xfId="20444" xr:uid="{00000000-0005-0000-0000-000043900000}"/>
    <cellStyle name="Note 2 25 3" xfId="20445" xr:uid="{00000000-0005-0000-0000-000044900000}"/>
    <cellStyle name="Note 2 26" xfId="20446" xr:uid="{00000000-0005-0000-0000-000045900000}"/>
    <cellStyle name="Note 2 26 2" xfId="20447" xr:uid="{00000000-0005-0000-0000-000046900000}"/>
    <cellStyle name="Note 2 26 3" xfId="20448" xr:uid="{00000000-0005-0000-0000-000047900000}"/>
    <cellStyle name="Note 2 27" xfId="20449" xr:uid="{00000000-0005-0000-0000-000048900000}"/>
    <cellStyle name="Note 2 28" xfId="20450" xr:uid="{00000000-0005-0000-0000-000049900000}"/>
    <cellStyle name="Note 2 29" xfId="20451" xr:uid="{00000000-0005-0000-0000-00004A900000}"/>
    <cellStyle name="Note 2 3" xfId="470" xr:uid="{00000000-0005-0000-0000-00004B900000}"/>
    <cellStyle name="Note 2 3 2" xfId="20452" xr:uid="{00000000-0005-0000-0000-00004C900000}"/>
    <cellStyle name="Note 2 30" xfId="20453" xr:uid="{00000000-0005-0000-0000-00004D900000}"/>
    <cellStyle name="Note 2 31" xfId="20405" xr:uid="{00000000-0005-0000-0000-00004E900000}"/>
    <cellStyle name="Note 2 32" xfId="37688" xr:uid="{00000000-0005-0000-0000-00004F900000}"/>
    <cellStyle name="Note 2 4" xfId="20454" xr:uid="{00000000-0005-0000-0000-000050900000}"/>
    <cellStyle name="Note 2 5" xfId="20455" xr:uid="{00000000-0005-0000-0000-000051900000}"/>
    <cellStyle name="Note 2 6" xfId="20456" xr:uid="{00000000-0005-0000-0000-000052900000}"/>
    <cellStyle name="Note 2 7" xfId="20457" xr:uid="{00000000-0005-0000-0000-000053900000}"/>
    <cellStyle name="Note 2 8" xfId="20458" xr:uid="{00000000-0005-0000-0000-000054900000}"/>
    <cellStyle name="Note 2 8 10" xfId="20459" xr:uid="{00000000-0005-0000-0000-000055900000}"/>
    <cellStyle name="Note 2 8 11" xfId="20460" xr:uid="{00000000-0005-0000-0000-000056900000}"/>
    <cellStyle name="Note 2 8 2" xfId="20461" xr:uid="{00000000-0005-0000-0000-000057900000}"/>
    <cellStyle name="Note 2 8 2 2" xfId="20462" xr:uid="{00000000-0005-0000-0000-000058900000}"/>
    <cellStyle name="Note 2 8 2 3" xfId="20463" xr:uid="{00000000-0005-0000-0000-000059900000}"/>
    <cellStyle name="Note 2 8 2 4" xfId="20464" xr:uid="{00000000-0005-0000-0000-00005A900000}"/>
    <cellStyle name="Note 2 8 2 5" xfId="20465" xr:uid="{00000000-0005-0000-0000-00005B900000}"/>
    <cellStyle name="Note 2 8 2 6" xfId="20466" xr:uid="{00000000-0005-0000-0000-00005C900000}"/>
    <cellStyle name="Note 2 8 2 7" xfId="20467" xr:uid="{00000000-0005-0000-0000-00005D900000}"/>
    <cellStyle name="Note 2 8 2 8" xfId="20468" xr:uid="{00000000-0005-0000-0000-00005E900000}"/>
    <cellStyle name="Note 2 8 2 9" xfId="20469" xr:uid="{00000000-0005-0000-0000-00005F900000}"/>
    <cellStyle name="Note 2 8 3" xfId="20470" xr:uid="{00000000-0005-0000-0000-000060900000}"/>
    <cellStyle name="Note 2 8 4" xfId="20471" xr:uid="{00000000-0005-0000-0000-000061900000}"/>
    <cellStyle name="Note 2 8 5" xfId="20472" xr:uid="{00000000-0005-0000-0000-000062900000}"/>
    <cellStyle name="Note 2 8 5 2" xfId="20473" xr:uid="{00000000-0005-0000-0000-000063900000}"/>
    <cellStyle name="Note 2 8 5 3" xfId="20474" xr:uid="{00000000-0005-0000-0000-000064900000}"/>
    <cellStyle name="Note 2 8 6" xfId="20475" xr:uid="{00000000-0005-0000-0000-000065900000}"/>
    <cellStyle name="Note 2 8 6 2" xfId="20476" xr:uid="{00000000-0005-0000-0000-000066900000}"/>
    <cellStyle name="Note 2 8 6 3" xfId="20477" xr:uid="{00000000-0005-0000-0000-000067900000}"/>
    <cellStyle name="Note 2 8 7" xfId="20478" xr:uid="{00000000-0005-0000-0000-000068900000}"/>
    <cellStyle name="Note 2 8 7 2" xfId="20479" xr:uid="{00000000-0005-0000-0000-000069900000}"/>
    <cellStyle name="Note 2 8 7 3" xfId="20480" xr:uid="{00000000-0005-0000-0000-00006A900000}"/>
    <cellStyle name="Note 2 8 8" xfId="20481" xr:uid="{00000000-0005-0000-0000-00006B900000}"/>
    <cellStyle name="Note 2 8 8 2" xfId="20482" xr:uid="{00000000-0005-0000-0000-00006C900000}"/>
    <cellStyle name="Note 2 8 8 3" xfId="20483" xr:uid="{00000000-0005-0000-0000-00006D900000}"/>
    <cellStyle name="Note 2 8 9" xfId="20484" xr:uid="{00000000-0005-0000-0000-00006E900000}"/>
    <cellStyle name="Note 2 8 9 2" xfId="20485" xr:uid="{00000000-0005-0000-0000-00006F900000}"/>
    <cellStyle name="Note 2 8 9 3" xfId="20486" xr:uid="{00000000-0005-0000-0000-000070900000}"/>
    <cellStyle name="Note 2 9" xfId="20487" xr:uid="{00000000-0005-0000-0000-000071900000}"/>
    <cellStyle name="Note 20" xfId="20488" xr:uid="{00000000-0005-0000-0000-000072900000}"/>
    <cellStyle name="Note 21" xfId="20489" xr:uid="{00000000-0005-0000-0000-000073900000}"/>
    <cellStyle name="Note 22" xfId="20490" xr:uid="{00000000-0005-0000-0000-000074900000}"/>
    <cellStyle name="Note 23" xfId="20491" xr:uid="{00000000-0005-0000-0000-000075900000}"/>
    <cellStyle name="Note 24" xfId="20492" xr:uid="{00000000-0005-0000-0000-000076900000}"/>
    <cellStyle name="Note 25" xfId="20493" xr:uid="{00000000-0005-0000-0000-000077900000}"/>
    <cellStyle name="Note 3" xfId="331" xr:uid="{00000000-0005-0000-0000-000078900000}"/>
    <cellStyle name="Note 3 2" xfId="465" xr:uid="{00000000-0005-0000-0000-000079900000}"/>
    <cellStyle name="Note 3 2 2" xfId="20495" xr:uid="{00000000-0005-0000-0000-00007A900000}"/>
    <cellStyle name="Note 3 3" xfId="20496" xr:uid="{00000000-0005-0000-0000-00007B900000}"/>
    <cellStyle name="Note 3 4" xfId="20497" xr:uid="{00000000-0005-0000-0000-00007C900000}"/>
    <cellStyle name="Note 3 5" xfId="20498" xr:uid="{00000000-0005-0000-0000-00007D900000}"/>
    <cellStyle name="Note 3 6" xfId="20499" xr:uid="{00000000-0005-0000-0000-00007E900000}"/>
    <cellStyle name="Note 3 7" xfId="20500" xr:uid="{00000000-0005-0000-0000-00007F900000}"/>
    <cellStyle name="Note 3 8" xfId="20494" xr:uid="{00000000-0005-0000-0000-000080900000}"/>
    <cellStyle name="Note 4" xfId="333" xr:uid="{00000000-0005-0000-0000-000081900000}"/>
    <cellStyle name="Note 4 2" xfId="523" xr:uid="{00000000-0005-0000-0000-000082900000}"/>
    <cellStyle name="Note 4 2 2" xfId="20502" xr:uid="{00000000-0005-0000-0000-000083900000}"/>
    <cellStyle name="Note 4 3" xfId="20503" xr:uid="{00000000-0005-0000-0000-000084900000}"/>
    <cellStyle name="Note 4 4" xfId="20501" xr:uid="{00000000-0005-0000-0000-000085900000}"/>
    <cellStyle name="Note 4 5" xfId="37689" xr:uid="{00000000-0005-0000-0000-000086900000}"/>
    <cellStyle name="Note 5" xfId="353" xr:uid="{00000000-0005-0000-0000-000087900000}"/>
    <cellStyle name="Note 5 2" xfId="543" xr:uid="{00000000-0005-0000-0000-000088900000}"/>
    <cellStyle name="Note 5 2 2" xfId="20504" xr:uid="{00000000-0005-0000-0000-000089900000}"/>
    <cellStyle name="Note 5 3" xfId="20505" xr:uid="{00000000-0005-0000-0000-00008A900000}"/>
    <cellStyle name="Note 6" xfId="403" xr:uid="{00000000-0005-0000-0000-00008B900000}"/>
    <cellStyle name="Note 6 2" xfId="20506" xr:uid="{00000000-0005-0000-0000-00008C900000}"/>
    <cellStyle name="Note 6 3" xfId="20507" xr:uid="{00000000-0005-0000-0000-00008D900000}"/>
    <cellStyle name="Note 7 2" xfId="20508" xr:uid="{00000000-0005-0000-0000-00008E900000}"/>
    <cellStyle name="Note 7 3" xfId="20509" xr:uid="{00000000-0005-0000-0000-00008F900000}"/>
    <cellStyle name="Note 8 2" xfId="20510" xr:uid="{00000000-0005-0000-0000-000090900000}"/>
    <cellStyle name="Note 8 3" xfId="20511" xr:uid="{00000000-0005-0000-0000-000091900000}"/>
    <cellStyle name="Note 9 2" xfId="20512" xr:uid="{00000000-0005-0000-0000-000092900000}"/>
    <cellStyle name="Note 9 3" xfId="20513" xr:uid="{00000000-0005-0000-0000-000093900000}"/>
    <cellStyle name="Output" xfId="145" builtinId="21" customBuiltin="1"/>
    <cellStyle name="Output 10 2" xfId="20514" xr:uid="{00000000-0005-0000-0000-000095900000}"/>
    <cellStyle name="Output 10 3" xfId="20515" xr:uid="{00000000-0005-0000-0000-000096900000}"/>
    <cellStyle name="Output 11 2" xfId="20516" xr:uid="{00000000-0005-0000-0000-000097900000}"/>
    <cellStyle name="Output 11 3" xfId="20517" xr:uid="{00000000-0005-0000-0000-000098900000}"/>
    <cellStyle name="Output 12 2" xfId="20518" xr:uid="{00000000-0005-0000-0000-000099900000}"/>
    <cellStyle name="Output 12 3" xfId="20519" xr:uid="{00000000-0005-0000-0000-00009A900000}"/>
    <cellStyle name="Output 13 2" xfId="20520" xr:uid="{00000000-0005-0000-0000-00009B900000}"/>
    <cellStyle name="Output 13 3" xfId="20521" xr:uid="{00000000-0005-0000-0000-00009C900000}"/>
    <cellStyle name="Output 14 2" xfId="20522" xr:uid="{00000000-0005-0000-0000-00009D900000}"/>
    <cellStyle name="Output 14 3" xfId="20523" xr:uid="{00000000-0005-0000-0000-00009E900000}"/>
    <cellStyle name="Output 15" xfId="20524" xr:uid="{00000000-0005-0000-0000-00009F900000}"/>
    <cellStyle name="Output 15 2" xfId="20525" xr:uid="{00000000-0005-0000-0000-0000A0900000}"/>
    <cellStyle name="Output 15 3" xfId="20526" xr:uid="{00000000-0005-0000-0000-0000A1900000}"/>
    <cellStyle name="Output 15 4" xfId="20527" xr:uid="{00000000-0005-0000-0000-0000A2900000}"/>
    <cellStyle name="Output 15 5" xfId="20528" xr:uid="{00000000-0005-0000-0000-0000A3900000}"/>
    <cellStyle name="Output 15 6" xfId="20529" xr:uid="{00000000-0005-0000-0000-0000A4900000}"/>
    <cellStyle name="Output 15 7" xfId="20530" xr:uid="{00000000-0005-0000-0000-0000A5900000}"/>
    <cellStyle name="Output 16" xfId="20531" xr:uid="{00000000-0005-0000-0000-0000A6900000}"/>
    <cellStyle name="Output 17" xfId="20532" xr:uid="{00000000-0005-0000-0000-0000A7900000}"/>
    <cellStyle name="Output 18" xfId="20533" xr:uid="{00000000-0005-0000-0000-0000A8900000}"/>
    <cellStyle name="Output 19" xfId="20534" xr:uid="{00000000-0005-0000-0000-0000A9900000}"/>
    <cellStyle name="Output 2" xfId="398" xr:uid="{00000000-0005-0000-0000-0000AA900000}"/>
    <cellStyle name="Output 2 2" xfId="488" xr:uid="{00000000-0005-0000-0000-0000AB900000}"/>
    <cellStyle name="Output 2 2 2" xfId="20535" xr:uid="{00000000-0005-0000-0000-0000AC900000}"/>
    <cellStyle name="Output 2 3" xfId="20536" xr:uid="{00000000-0005-0000-0000-0000AD900000}"/>
    <cellStyle name="Output 20" xfId="20537" xr:uid="{00000000-0005-0000-0000-0000AE900000}"/>
    <cellStyle name="Output 21" xfId="20538" xr:uid="{00000000-0005-0000-0000-0000AF900000}"/>
    <cellStyle name="Output 22" xfId="20539" xr:uid="{00000000-0005-0000-0000-0000B0900000}"/>
    <cellStyle name="Output 3" xfId="656" xr:uid="{00000000-0005-0000-0000-0000B1900000}"/>
    <cellStyle name="Output 3 2" xfId="20540" xr:uid="{00000000-0005-0000-0000-0000B2900000}"/>
    <cellStyle name="Output 3 3" xfId="20541" xr:uid="{00000000-0005-0000-0000-0000B3900000}"/>
    <cellStyle name="Output 4 2" xfId="20542" xr:uid="{00000000-0005-0000-0000-0000B4900000}"/>
    <cellStyle name="Output 4 3" xfId="20543" xr:uid="{00000000-0005-0000-0000-0000B5900000}"/>
    <cellStyle name="Output 5 2" xfId="20544" xr:uid="{00000000-0005-0000-0000-0000B6900000}"/>
    <cellStyle name="Output 5 3" xfId="20545" xr:uid="{00000000-0005-0000-0000-0000B7900000}"/>
    <cellStyle name="Output 6 2" xfId="20546" xr:uid="{00000000-0005-0000-0000-0000B8900000}"/>
    <cellStyle name="Output 6 3" xfId="20547" xr:uid="{00000000-0005-0000-0000-0000B9900000}"/>
    <cellStyle name="Output 7 2" xfId="20548" xr:uid="{00000000-0005-0000-0000-0000BA900000}"/>
    <cellStyle name="Output 7 3" xfId="20549" xr:uid="{00000000-0005-0000-0000-0000BB900000}"/>
    <cellStyle name="Output 8 2" xfId="20550" xr:uid="{00000000-0005-0000-0000-0000BC900000}"/>
    <cellStyle name="Output 8 3" xfId="20551" xr:uid="{00000000-0005-0000-0000-0000BD900000}"/>
    <cellStyle name="Output 9 2" xfId="20552" xr:uid="{00000000-0005-0000-0000-0000BE900000}"/>
    <cellStyle name="Output 9 3" xfId="20553" xr:uid="{00000000-0005-0000-0000-0000BF900000}"/>
    <cellStyle name="Percent" xfId="6" builtinId="5"/>
    <cellStyle name="Percent 10" xfId="200" xr:uid="{00000000-0005-0000-0000-0000C1900000}"/>
    <cellStyle name="Percent 10 10" xfId="20555" xr:uid="{00000000-0005-0000-0000-0000C2900000}"/>
    <cellStyle name="Percent 10 11" xfId="20556" xr:uid="{00000000-0005-0000-0000-0000C3900000}"/>
    <cellStyle name="Percent 10 12" xfId="20554" xr:uid="{00000000-0005-0000-0000-0000C4900000}"/>
    <cellStyle name="Percent 10 2" xfId="385" xr:uid="{00000000-0005-0000-0000-0000C5900000}"/>
    <cellStyle name="Percent 10 2 2" xfId="577" xr:uid="{00000000-0005-0000-0000-0000C6900000}"/>
    <cellStyle name="Percent 10 2 2 2" xfId="20558" xr:uid="{00000000-0005-0000-0000-0000C7900000}"/>
    <cellStyle name="Percent 10 2 3" xfId="20559" xr:uid="{00000000-0005-0000-0000-0000C8900000}"/>
    <cellStyle name="Percent 10 2 4" xfId="20560" xr:uid="{00000000-0005-0000-0000-0000C9900000}"/>
    <cellStyle name="Percent 10 2 5" xfId="20561" xr:uid="{00000000-0005-0000-0000-0000CA900000}"/>
    <cellStyle name="Percent 10 2 6" xfId="20557" xr:uid="{00000000-0005-0000-0000-0000CB900000}"/>
    <cellStyle name="Percent 10 3" xfId="492" xr:uid="{00000000-0005-0000-0000-0000CC900000}"/>
    <cellStyle name="Percent 10 3 2" xfId="20562" xr:uid="{00000000-0005-0000-0000-0000CD900000}"/>
    <cellStyle name="Percent 10 4" xfId="20563" xr:uid="{00000000-0005-0000-0000-0000CE900000}"/>
    <cellStyle name="Percent 10 5" xfId="20564" xr:uid="{00000000-0005-0000-0000-0000CF900000}"/>
    <cellStyle name="Percent 10 6" xfId="20565" xr:uid="{00000000-0005-0000-0000-0000D0900000}"/>
    <cellStyle name="Percent 10 7" xfId="20566" xr:uid="{00000000-0005-0000-0000-0000D1900000}"/>
    <cellStyle name="Percent 10 8" xfId="20567" xr:uid="{00000000-0005-0000-0000-0000D2900000}"/>
    <cellStyle name="Percent 10 9" xfId="20568" xr:uid="{00000000-0005-0000-0000-0000D3900000}"/>
    <cellStyle name="Percent 11" xfId="181" xr:uid="{00000000-0005-0000-0000-0000D4900000}"/>
    <cellStyle name="Percent 11 2" xfId="294" xr:uid="{00000000-0005-0000-0000-0000D5900000}"/>
    <cellStyle name="Percent 12" xfId="350" xr:uid="{00000000-0005-0000-0000-0000D6900000}"/>
    <cellStyle name="Percent 12 2" xfId="540" xr:uid="{00000000-0005-0000-0000-0000D7900000}"/>
    <cellStyle name="Percent 12 2 2" xfId="20570" xr:uid="{00000000-0005-0000-0000-0000D8900000}"/>
    <cellStyle name="Percent 12 3" xfId="20569" xr:uid="{00000000-0005-0000-0000-0000D9900000}"/>
    <cellStyle name="Percent 13" xfId="431" xr:uid="{00000000-0005-0000-0000-0000DA900000}"/>
    <cellStyle name="Percent 13 2" xfId="588" xr:uid="{00000000-0005-0000-0000-0000DB900000}"/>
    <cellStyle name="Percent 13 2 2" xfId="20572" xr:uid="{00000000-0005-0000-0000-0000DC900000}"/>
    <cellStyle name="Percent 13 3" xfId="20571" xr:uid="{00000000-0005-0000-0000-0000DD900000}"/>
    <cellStyle name="Percent 14" xfId="435" xr:uid="{00000000-0005-0000-0000-0000DE900000}"/>
    <cellStyle name="Percent 14 2" xfId="593" xr:uid="{00000000-0005-0000-0000-0000DF900000}"/>
    <cellStyle name="Percent 14 2 2" xfId="20574" xr:uid="{00000000-0005-0000-0000-0000E0900000}"/>
    <cellStyle name="Percent 14 3" xfId="20573" xr:uid="{00000000-0005-0000-0000-0000E1900000}"/>
    <cellStyle name="Percent 15" xfId="657" xr:uid="{00000000-0005-0000-0000-0000E2900000}"/>
    <cellStyle name="Percent 15 2" xfId="20576" xr:uid="{00000000-0005-0000-0000-0000E3900000}"/>
    <cellStyle name="Percent 15 3" xfId="20575" xr:uid="{00000000-0005-0000-0000-0000E4900000}"/>
    <cellStyle name="Percent 16" xfId="661" xr:uid="{00000000-0005-0000-0000-0000E5900000}"/>
    <cellStyle name="Percent 16 2" xfId="20578" xr:uid="{00000000-0005-0000-0000-0000E6900000}"/>
    <cellStyle name="Percent 16 3" xfId="20577" xr:uid="{00000000-0005-0000-0000-0000E7900000}"/>
    <cellStyle name="Percent 17" xfId="667" xr:uid="{00000000-0005-0000-0000-0000E8900000}"/>
    <cellStyle name="Percent 17 2" xfId="20580" xr:uid="{00000000-0005-0000-0000-0000E9900000}"/>
    <cellStyle name="Percent 17 3" xfId="20579" xr:uid="{00000000-0005-0000-0000-0000EA900000}"/>
    <cellStyle name="Percent 18" xfId="20581" xr:uid="{00000000-0005-0000-0000-0000EB900000}"/>
    <cellStyle name="Percent 18 2" xfId="20582" xr:uid="{00000000-0005-0000-0000-0000EC900000}"/>
    <cellStyle name="Percent 19" xfId="20583" xr:uid="{00000000-0005-0000-0000-0000ED900000}"/>
    <cellStyle name="Percent 19 2" xfId="20584" xr:uid="{00000000-0005-0000-0000-0000EE900000}"/>
    <cellStyle name="Percent 2" xfId="128" xr:uid="{00000000-0005-0000-0000-0000EF900000}"/>
    <cellStyle name="Percent 2 10" xfId="20585" xr:uid="{00000000-0005-0000-0000-0000F0900000}"/>
    <cellStyle name="Percent 2 11" xfId="20586" xr:uid="{00000000-0005-0000-0000-0000F1900000}"/>
    <cellStyle name="Percent 2 12" xfId="20587" xr:uid="{00000000-0005-0000-0000-0000F2900000}"/>
    <cellStyle name="Percent 2 13" xfId="20588" xr:uid="{00000000-0005-0000-0000-0000F3900000}"/>
    <cellStyle name="Percent 2 14" xfId="20589" xr:uid="{00000000-0005-0000-0000-0000F4900000}"/>
    <cellStyle name="Percent 2 15" xfId="20590" xr:uid="{00000000-0005-0000-0000-0000F5900000}"/>
    <cellStyle name="Percent 2 16" xfId="20591" xr:uid="{00000000-0005-0000-0000-0000F6900000}"/>
    <cellStyle name="Percent 2 17" xfId="20592" xr:uid="{00000000-0005-0000-0000-0000F7900000}"/>
    <cellStyle name="Percent 2 18" xfId="20593" xr:uid="{00000000-0005-0000-0000-0000F8900000}"/>
    <cellStyle name="Percent 2 19" xfId="20594" xr:uid="{00000000-0005-0000-0000-0000F9900000}"/>
    <cellStyle name="Percent 2 2" xfId="275" xr:uid="{00000000-0005-0000-0000-0000FA900000}"/>
    <cellStyle name="Percent 2 2 10" xfId="20595" xr:uid="{00000000-0005-0000-0000-0000FB900000}"/>
    <cellStyle name="Percent 2 2 10 2" xfId="20596" xr:uid="{00000000-0005-0000-0000-0000FC900000}"/>
    <cellStyle name="Percent 2 2 10 3" xfId="20597" xr:uid="{00000000-0005-0000-0000-0000FD900000}"/>
    <cellStyle name="Percent 2 2 11" xfId="20598" xr:uid="{00000000-0005-0000-0000-0000FE900000}"/>
    <cellStyle name="Percent 2 2 11 2" xfId="20599" xr:uid="{00000000-0005-0000-0000-0000FF900000}"/>
    <cellStyle name="Percent 2 2 11 3" xfId="20600" xr:uid="{00000000-0005-0000-0000-000000910000}"/>
    <cellStyle name="Percent 2 2 12" xfId="20601" xr:uid="{00000000-0005-0000-0000-000001910000}"/>
    <cellStyle name="Percent 2 2 12 2" xfId="20602" xr:uid="{00000000-0005-0000-0000-000002910000}"/>
    <cellStyle name="Percent 2 2 12 3" xfId="20603" xr:uid="{00000000-0005-0000-0000-000003910000}"/>
    <cellStyle name="Percent 2 2 13" xfId="20604" xr:uid="{00000000-0005-0000-0000-000004910000}"/>
    <cellStyle name="Percent 2 2 13 2" xfId="20605" xr:uid="{00000000-0005-0000-0000-000005910000}"/>
    <cellStyle name="Percent 2 2 13 3" xfId="20606" xr:uid="{00000000-0005-0000-0000-000006910000}"/>
    <cellStyle name="Percent 2 2 14" xfId="20607" xr:uid="{00000000-0005-0000-0000-000007910000}"/>
    <cellStyle name="Percent 2 2 14 2" xfId="20608" xr:uid="{00000000-0005-0000-0000-000008910000}"/>
    <cellStyle name="Percent 2 2 14 3" xfId="20609" xr:uid="{00000000-0005-0000-0000-000009910000}"/>
    <cellStyle name="Percent 2 2 15" xfId="20610" xr:uid="{00000000-0005-0000-0000-00000A910000}"/>
    <cellStyle name="Percent 2 2 16" xfId="20611" xr:uid="{00000000-0005-0000-0000-00000B910000}"/>
    <cellStyle name="Percent 2 2 17" xfId="20612" xr:uid="{00000000-0005-0000-0000-00000C910000}"/>
    <cellStyle name="Percent 2 2 18" xfId="20613" xr:uid="{00000000-0005-0000-0000-00000D910000}"/>
    <cellStyle name="Percent 2 2 19" xfId="20614" xr:uid="{00000000-0005-0000-0000-00000E910000}"/>
    <cellStyle name="Percent 2 2 2" xfId="20615" xr:uid="{00000000-0005-0000-0000-00000F910000}"/>
    <cellStyle name="Percent 2 2 2 10" xfId="20616" xr:uid="{00000000-0005-0000-0000-000010910000}"/>
    <cellStyle name="Percent 2 2 2 2" xfId="20617" xr:uid="{00000000-0005-0000-0000-000011910000}"/>
    <cellStyle name="Percent 2 2 2 3" xfId="20618" xr:uid="{00000000-0005-0000-0000-000012910000}"/>
    <cellStyle name="Percent 2 2 2 4" xfId="20619" xr:uid="{00000000-0005-0000-0000-000013910000}"/>
    <cellStyle name="Percent 2 2 2 5" xfId="20620" xr:uid="{00000000-0005-0000-0000-000014910000}"/>
    <cellStyle name="Percent 2 2 2 6" xfId="20621" xr:uid="{00000000-0005-0000-0000-000015910000}"/>
    <cellStyle name="Percent 2 2 2 7" xfId="20622" xr:uid="{00000000-0005-0000-0000-000016910000}"/>
    <cellStyle name="Percent 2 2 2 8" xfId="20623" xr:uid="{00000000-0005-0000-0000-000017910000}"/>
    <cellStyle name="Percent 2 2 2 9" xfId="20624" xr:uid="{00000000-0005-0000-0000-000018910000}"/>
    <cellStyle name="Percent 2 2 20" xfId="20625" xr:uid="{00000000-0005-0000-0000-000019910000}"/>
    <cellStyle name="Percent 2 2 21" xfId="20626" xr:uid="{00000000-0005-0000-0000-00001A910000}"/>
    <cellStyle name="Percent 2 2 3" xfId="20627" xr:uid="{00000000-0005-0000-0000-00001B910000}"/>
    <cellStyle name="Percent 2 2 3 2" xfId="20628" xr:uid="{00000000-0005-0000-0000-00001C910000}"/>
    <cellStyle name="Percent 2 2 3 3" xfId="20629" xr:uid="{00000000-0005-0000-0000-00001D910000}"/>
    <cellStyle name="Percent 2 2 4" xfId="20630" xr:uid="{00000000-0005-0000-0000-00001E910000}"/>
    <cellStyle name="Percent 2 2 4 2" xfId="20631" xr:uid="{00000000-0005-0000-0000-00001F910000}"/>
    <cellStyle name="Percent 2 2 4 3" xfId="20632" xr:uid="{00000000-0005-0000-0000-000020910000}"/>
    <cellStyle name="Percent 2 2 5" xfId="20633" xr:uid="{00000000-0005-0000-0000-000021910000}"/>
    <cellStyle name="Percent 2 2 5 2" xfId="20634" xr:uid="{00000000-0005-0000-0000-000022910000}"/>
    <cellStyle name="Percent 2 2 5 3" xfId="20635" xr:uid="{00000000-0005-0000-0000-000023910000}"/>
    <cellStyle name="Percent 2 2 6" xfId="20636" xr:uid="{00000000-0005-0000-0000-000024910000}"/>
    <cellStyle name="Percent 2 2 6 2" xfId="20637" xr:uid="{00000000-0005-0000-0000-000025910000}"/>
    <cellStyle name="Percent 2 2 6 3" xfId="20638" xr:uid="{00000000-0005-0000-0000-000026910000}"/>
    <cellStyle name="Percent 2 2 7" xfId="20639" xr:uid="{00000000-0005-0000-0000-000027910000}"/>
    <cellStyle name="Percent 2 2 7 2" xfId="20640" xr:uid="{00000000-0005-0000-0000-000028910000}"/>
    <cellStyle name="Percent 2 2 7 3" xfId="20641" xr:uid="{00000000-0005-0000-0000-000029910000}"/>
    <cellStyle name="Percent 2 2 8" xfId="20642" xr:uid="{00000000-0005-0000-0000-00002A910000}"/>
    <cellStyle name="Percent 2 2 8 2" xfId="20643" xr:uid="{00000000-0005-0000-0000-00002B910000}"/>
    <cellStyle name="Percent 2 2 8 3" xfId="20644" xr:uid="{00000000-0005-0000-0000-00002C910000}"/>
    <cellStyle name="Percent 2 2 9" xfId="20645" xr:uid="{00000000-0005-0000-0000-00002D910000}"/>
    <cellStyle name="Percent 2 2 9 2" xfId="20646" xr:uid="{00000000-0005-0000-0000-00002E910000}"/>
    <cellStyle name="Percent 2 2 9 3" xfId="20647" xr:uid="{00000000-0005-0000-0000-00002F910000}"/>
    <cellStyle name="Percent 2 20" xfId="20648" xr:uid="{00000000-0005-0000-0000-000030910000}"/>
    <cellStyle name="Percent 2 21" xfId="20649" xr:uid="{00000000-0005-0000-0000-000031910000}"/>
    <cellStyle name="Percent 2 22" xfId="20650" xr:uid="{00000000-0005-0000-0000-000032910000}"/>
    <cellStyle name="Percent 2 23" xfId="20651" xr:uid="{00000000-0005-0000-0000-000033910000}"/>
    <cellStyle name="Percent 2 24" xfId="20652" xr:uid="{00000000-0005-0000-0000-000034910000}"/>
    <cellStyle name="Percent 2 25" xfId="20653" xr:uid="{00000000-0005-0000-0000-000035910000}"/>
    <cellStyle name="Percent 2 26" xfId="20654" xr:uid="{00000000-0005-0000-0000-000036910000}"/>
    <cellStyle name="Percent 2 3" xfId="454" xr:uid="{00000000-0005-0000-0000-000037910000}"/>
    <cellStyle name="Percent 2 3 10" xfId="20656" xr:uid="{00000000-0005-0000-0000-000038910000}"/>
    <cellStyle name="Percent 2 3 11" xfId="20655" xr:uid="{00000000-0005-0000-0000-000039910000}"/>
    <cellStyle name="Percent 2 3 2" xfId="20657" xr:uid="{00000000-0005-0000-0000-00003A910000}"/>
    <cellStyle name="Percent 2 3 3" xfId="20658" xr:uid="{00000000-0005-0000-0000-00003B910000}"/>
    <cellStyle name="Percent 2 3 4" xfId="20659" xr:uid="{00000000-0005-0000-0000-00003C910000}"/>
    <cellStyle name="Percent 2 3 5" xfId="20660" xr:uid="{00000000-0005-0000-0000-00003D910000}"/>
    <cellStyle name="Percent 2 3 6" xfId="20661" xr:uid="{00000000-0005-0000-0000-00003E910000}"/>
    <cellStyle name="Percent 2 3 7" xfId="20662" xr:uid="{00000000-0005-0000-0000-00003F910000}"/>
    <cellStyle name="Percent 2 3 8" xfId="20663" xr:uid="{00000000-0005-0000-0000-000040910000}"/>
    <cellStyle name="Percent 2 3 9" xfId="20664" xr:uid="{00000000-0005-0000-0000-000041910000}"/>
    <cellStyle name="Percent 2 4" xfId="20665" xr:uid="{00000000-0005-0000-0000-000042910000}"/>
    <cellStyle name="Percent 2 4 10" xfId="20666" xr:uid="{00000000-0005-0000-0000-000043910000}"/>
    <cellStyle name="Percent 2 4 2" xfId="20667" xr:uid="{00000000-0005-0000-0000-000044910000}"/>
    <cellStyle name="Percent 2 4 3" xfId="20668" xr:uid="{00000000-0005-0000-0000-000045910000}"/>
    <cellStyle name="Percent 2 4 4" xfId="20669" xr:uid="{00000000-0005-0000-0000-000046910000}"/>
    <cellStyle name="Percent 2 4 5" xfId="20670" xr:uid="{00000000-0005-0000-0000-000047910000}"/>
    <cellStyle name="Percent 2 4 6" xfId="20671" xr:uid="{00000000-0005-0000-0000-000048910000}"/>
    <cellStyle name="Percent 2 4 7" xfId="20672" xr:uid="{00000000-0005-0000-0000-000049910000}"/>
    <cellStyle name="Percent 2 4 8" xfId="20673" xr:uid="{00000000-0005-0000-0000-00004A910000}"/>
    <cellStyle name="Percent 2 4 9" xfId="20674" xr:uid="{00000000-0005-0000-0000-00004B910000}"/>
    <cellStyle name="Percent 2 5" xfId="20675" xr:uid="{00000000-0005-0000-0000-00004C910000}"/>
    <cellStyle name="Percent 2 5 10" xfId="20676" xr:uid="{00000000-0005-0000-0000-00004D910000}"/>
    <cellStyle name="Percent 2 5 2" xfId="20677" xr:uid="{00000000-0005-0000-0000-00004E910000}"/>
    <cellStyle name="Percent 2 5 3" xfId="20678" xr:uid="{00000000-0005-0000-0000-00004F910000}"/>
    <cellStyle name="Percent 2 5 4" xfId="20679" xr:uid="{00000000-0005-0000-0000-000050910000}"/>
    <cellStyle name="Percent 2 5 5" xfId="20680" xr:uid="{00000000-0005-0000-0000-000051910000}"/>
    <cellStyle name="Percent 2 5 6" xfId="20681" xr:uid="{00000000-0005-0000-0000-000052910000}"/>
    <cellStyle name="Percent 2 5 7" xfId="20682" xr:uid="{00000000-0005-0000-0000-000053910000}"/>
    <cellStyle name="Percent 2 5 8" xfId="20683" xr:uid="{00000000-0005-0000-0000-000054910000}"/>
    <cellStyle name="Percent 2 5 9" xfId="20684" xr:uid="{00000000-0005-0000-0000-000055910000}"/>
    <cellStyle name="Percent 2 6" xfId="20685" xr:uid="{00000000-0005-0000-0000-000056910000}"/>
    <cellStyle name="Percent 2 6 10" xfId="20686" xr:uid="{00000000-0005-0000-0000-000057910000}"/>
    <cellStyle name="Percent 2 6 2" xfId="20687" xr:uid="{00000000-0005-0000-0000-000058910000}"/>
    <cellStyle name="Percent 2 6 3" xfId="20688" xr:uid="{00000000-0005-0000-0000-000059910000}"/>
    <cellStyle name="Percent 2 6 4" xfId="20689" xr:uid="{00000000-0005-0000-0000-00005A910000}"/>
    <cellStyle name="Percent 2 6 5" xfId="20690" xr:uid="{00000000-0005-0000-0000-00005B910000}"/>
    <cellStyle name="Percent 2 6 6" xfId="20691" xr:uid="{00000000-0005-0000-0000-00005C910000}"/>
    <cellStyle name="Percent 2 6 7" xfId="20692" xr:uid="{00000000-0005-0000-0000-00005D910000}"/>
    <cellStyle name="Percent 2 6 8" xfId="20693" xr:uid="{00000000-0005-0000-0000-00005E910000}"/>
    <cellStyle name="Percent 2 6 9" xfId="20694" xr:uid="{00000000-0005-0000-0000-00005F910000}"/>
    <cellStyle name="Percent 2 7" xfId="20695" xr:uid="{00000000-0005-0000-0000-000060910000}"/>
    <cellStyle name="Percent 2 8" xfId="20696" xr:uid="{00000000-0005-0000-0000-000061910000}"/>
    <cellStyle name="Percent 2 9" xfId="20697" xr:uid="{00000000-0005-0000-0000-000062910000}"/>
    <cellStyle name="Percent 20" xfId="20698" xr:uid="{00000000-0005-0000-0000-000063910000}"/>
    <cellStyle name="Percent 20 2" xfId="20699" xr:uid="{00000000-0005-0000-0000-000064910000}"/>
    <cellStyle name="Percent 21" xfId="20700" xr:uid="{00000000-0005-0000-0000-000065910000}"/>
    <cellStyle name="Percent 21 2" xfId="20701" xr:uid="{00000000-0005-0000-0000-000066910000}"/>
    <cellStyle name="Percent 22" xfId="20702" xr:uid="{00000000-0005-0000-0000-000067910000}"/>
    <cellStyle name="Percent 22 2" xfId="20703" xr:uid="{00000000-0005-0000-0000-000068910000}"/>
    <cellStyle name="Percent 23" xfId="20704" xr:uid="{00000000-0005-0000-0000-000069910000}"/>
    <cellStyle name="Percent 24" xfId="20705" xr:uid="{00000000-0005-0000-0000-00006A910000}"/>
    <cellStyle name="Percent 25" xfId="20706" xr:uid="{00000000-0005-0000-0000-00006B910000}"/>
    <cellStyle name="Percent 26" xfId="20707" xr:uid="{00000000-0005-0000-0000-00006C910000}"/>
    <cellStyle name="Percent 27" xfId="20708" xr:uid="{00000000-0005-0000-0000-00006D910000}"/>
    <cellStyle name="Percent 28" xfId="20709" xr:uid="{00000000-0005-0000-0000-00006E910000}"/>
    <cellStyle name="Percent 29" xfId="20710" xr:uid="{00000000-0005-0000-0000-00006F910000}"/>
    <cellStyle name="Percent 3" xfId="129" xr:uid="{00000000-0005-0000-0000-000070910000}"/>
    <cellStyle name="Percent 3 2" xfId="276" xr:uid="{00000000-0005-0000-0000-000071910000}"/>
    <cellStyle name="Percent 3 3" xfId="287" xr:uid="{00000000-0005-0000-0000-000072910000}"/>
    <cellStyle name="Percent 3 3 2" xfId="501" xr:uid="{00000000-0005-0000-0000-000073910000}"/>
    <cellStyle name="Percent 3 3 3" xfId="20711" xr:uid="{00000000-0005-0000-0000-000074910000}"/>
    <cellStyle name="Percent 3 4" xfId="315" xr:uid="{00000000-0005-0000-0000-000075910000}"/>
    <cellStyle name="Percent 3 4 2" xfId="20712" xr:uid="{00000000-0005-0000-0000-000076910000}"/>
    <cellStyle name="Percent 3 5" xfId="20713" xr:uid="{00000000-0005-0000-0000-000077910000}"/>
    <cellStyle name="Percent 30" xfId="20714" xr:uid="{00000000-0005-0000-0000-000078910000}"/>
    <cellStyle name="Percent 31" xfId="20715" xr:uid="{00000000-0005-0000-0000-000079910000}"/>
    <cellStyle name="Percent 32" xfId="20716" xr:uid="{00000000-0005-0000-0000-00007A910000}"/>
    <cellStyle name="Percent 33" xfId="20717" xr:uid="{00000000-0005-0000-0000-00007B910000}"/>
    <cellStyle name="Percent 34" xfId="20718" xr:uid="{00000000-0005-0000-0000-00007C910000}"/>
    <cellStyle name="Percent 35" xfId="20719" xr:uid="{00000000-0005-0000-0000-00007D910000}"/>
    <cellStyle name="Percent 36" xfId="20720" xr:uid="{00000000-0005-0000-0000-00007E910000}"/>
    <cellStyle name="Percent 37" xfId="20721" xr:uid="{00000000-0005-0000-0000-00007F910000}"/>
    <cellStyle name="Percent 38" xfId="20722" xr:uid="{00000000-0005-0000-0000-000080910000}"/>
    <cellStyle name="Percent 39" xfId="20723" xr:uid="{00000000-0005-0000-0000-000081910000}"/>
    <cellStyle name="Percent 39 2" xfId="20724" xr:uid="{00000000-0005-0000-0000-000082910000}"/>
    <cellStyle name="Percent 39 2 2" xfId="20725" xr:uid="{00000000-0005-0000-0000-000083910000}"/>
    <cellStyle name="Percent 39 3" xfId="20726" xr:uid="{00000000-0005-0000-0000-000084910000}"/>
    <cellStyle name="Percent 39 3 2" xfId="20727" xr:uid="{00000000-0005-0000-0000-000085910000}"/>
    <cellStyle name="Percent 39 4" xfId="20728" xr:uid="{00000000-0005-0000-0000-000086910000}"/>
    <cellStyle name="Percent 39 4 2" xfId="20729" xr:uid="{00000000-0005-0000-0000-000087910000}"/>
    <cellStyle name="Percent 39 5" xfId="20730" xr:uid="{00000000-0005-0000-0000-000088910000}"/>
    <cellStyle name="Percent 39 5 2" xfId="20731" xr:uid="{00000000-0005-0000-0000-000089910000}"/>
    <cellStyle name="Percent 39 6" xfId="20732" xr:uid="{00000000-0005-0000-0000-00008A910000}"/>
    <cellStyle name="Percent 39 6 2" xfId="20733" xr:uid="{00000000-0005-0000-0000-00008B910000}"/>
    <cellStyle name="Percent 39 7" xfId="20734" xr:uid="{00000000-0005-0000-0000-00008C910000}"/>
    <cellStyle name="Percent 39 7 2" xfId="20735" xr:uid="{00000000-0005-0000-0000-00008D910000}"/>
    <cellStyle name="Percent 39 8" xfId="20736" xr:uid="{00000000-0005-0000-0000-00008E910000}"/>
    <cellStyle name="Percent 4" xfId="130" xr:uid="{00000000-0005-0000-0000-00008F910000}"/>
    <cellStyle name="Percent 4 10" xfId="20737" xr:uid="{00000000-0005-0000-0000-000090910000}"/>
    <cellStyle name="Percent 4 11" xfId="20738" xr:uid="{00000000-0005-0000-0000-000091910000}"/>
    <cellStyle name="Percent 4 12" xfId="20739" xr:uid="{00000000-0005-0000-0000-000092910000}"/>
    <cellStyle name="Percent 4 13" xfId="20740" xr:uid="{00000000-0005-0000-0000-000093910000}"/>
    <cellStyle name="Percent 4 2" xfId="277" xr:uid="{00000000-0005-0000-0000-000094910000}"/>
    <cellStyle name="Percent 4 2 10" xfId="20742" xr:uid="{00000000-0005-0000-0000-000095910000}"/>
    <cellStyle name="Percent 4 2 2" xfId="20743" xr:uid="{00000000-0005-0000-0000-000096910000}"/>
    <cellStyle name="Percent 4 2 2 2" xfId="20744" xr:uid="{00000000-0005-0000-0000-000097910000}"/>
    <cellStyle name="Percent 4 2 2 3" xfId="20745" xr:uid="{00000000-0005-0000-0000-000098910000}"/>
    <cellStyle name="Percent 4 2 2 4" xfId="20746" xr:uid="{00000000-0005-0000-0000-000099910000}"/>
    <cellStyle name="Percent 4 2 3" xfId="20747" xr:uid="{00000000-0005-0000-0000-00009A910000}"/>
    <cellStyle name="Percent 4 2 4" xfId="20748" xr:uid="{00000000-0005-0000-0000-00009B910000}"/>
    <cellStyle name="Percent 4 2 5" xfId="20749" xr:uid="{00000000-0005-0000-0000-00009C910000}"/>
    <cellStyle name="Percent 4 2 6" xfId="20750" xr:uid="{00000000-0005-0000-0000-00009D910000}"/>
    <cellStyle name="Percent 4 2 7" xfId="20751" xr:uid="{00000000-0005-0000-0000-00009E910000}"/>
    <cellStyle name="Percent 4 2 8" xfId="20752" xr:uid="{00000000-0005-0000-0000-00009F910000}"/>
    <cellStyle name="Percent 4 2 9" xfId="20753" xr:uid="{00000000-0005-0000-0000-0000A0910000}"/>
    <cellStyle name="Percent 4 3" xfId="288" xr:uid="{00000000-0005-0000-0000-0000A1910000}"/>
    <cellStyle name="Percent 4 3 2" xfId="20754" xr:uid="{00000000-0005-0000-0000-0000A2910000}"/>
    <cellStyle name="Percent 4 4" xfId="20755" xr:uid="{00000000-0005-0000-0000-0000A3910000}"/>
    <cellStyle name="Percent 4 5" xfId="20756" xr:uid="{00000000-0005-0000-0000-0000A4910000}"/>
    <cellStyle name="Percent 4 6" xfId="20757" xr:uid="{00000000-0005-0000-0000-0000A5910000}"/>
    <cellStyle name="Percent 4 6 2" xfId="20758" xr:uid="{00000000-0005-0000-0000-0000A6910000}"/>
    <cellStyle name="Percent 4 6 3" xfId="20759" xr:uid="{00000000-0005-0000-0000-0000A7910000}"/>
    <cellStyle name="Percent 4 6 4" xfId="20760" xr:uid="{00000000-0005-0000-0000-0000A8910000}"/>
    <cellStyle name="Percent 4 7" xfId="20761" xr:uid="{00000000-0005-0000-0000-0000A9910000}"/>
    <cellStyle name="Percent 4 8" xfId="20762" xr:uid="{00000000-0005-0000-0000-0000AA910000}"/>
    <cellStyle name="Percent 4 9" xfId="20763" xr:uid="{00000000-0005-0000-0000-0000AB910000}"/>
    <cellStyle name="Percent 40" xfId="20764" xr:uid="{00000000-0005-0000-0000-0000AC910000}"/>
    <cellStyle name="Percent 40 2" xfId="20765" xr:uid="{00000000-0005-0000-0000-0000AD910000}"/>
    <cellStyle name="Percent 40 2 2" xfId="20766" xr:uid="{00000000-0005-0000-0000-0000AE910000}"/>
    <cellStyle name="Percent 40 3" xfId="20767" xr:uid="{00000000-0005-0000-0000-0000AF910000}"/>
    <cellStyle name="Percent 40 3 2" xfId="20768" xr:uid="{00000000-0005-0000-0000-0000B0910000}"/>
    <cellStyle name="Percent 40 4" xfId="20769" xr:uid="{00000000-0005-0000-0000-0000B1910000}"/>
    <cellStyle name="Percent 40 4 2" xfId="20770" xr:uid="{00000000-0005-0000-0000-0000B2910000}"/>
    <cellStyle name="Percent 40 5" xfId="20771" xr:uid="{00000000-0005-0000-0000-0000B3910000}"/>
    <cellStyle name="Percent 40 5 2" xfId="20772" xr:uid="{00000000-0005-0000-0000-0000B4910000}"/>
    <cellStyle name="Percent 40 6" xfId="20773" xr:uid="{00000000-0005-0000-0000-0000B5910000}"/>
    <cellStyle name="Percent 40 6 2" xfId="20774" xr:uid="{00000000-0005-0000-0000-0000B6910000}"/>
    <cellStyle name="Percent 40 7" xfId="20775" xr:uid="{00000000-0005-0000-0000-0000B7910000}"/>
    <cellStyle name="Percent 40 7 2" xfId="20776" xr:uid="{00000000-0005-0000-0000-0000B8910000}"/>
    <cellStyle name="Percent 40 8" xfId="20777" xr:uid="{00000000-0005-0000-0000-0000B9910000}"/>
    <cellStyle name="Percent 41" xfId="20778" xr:uid="{00000000-0005-0000-0000-0000BA910000}"/>
    <cellStyle name="Percent 41 2" xfId="20779" xr:uid="{00000000-0005-0000-0000-0000BB910000}"/>
    <cellStyle name="Percent 42" xfId="20780" xr:uid="{00000000-0005-0000-0000-0000BC910000}"/>
    <cellStyle name="Percent 42 2" xfId="20781" xr:uid="{00000000-0005-0000-0000-0000BD910000}"/>
    <cellStyle name="Percent 42 2 2" xfId="20782" xr:uid="{00000000-0005-0000-0000-0000BE910000}"/>
    <cellStyle name="Percent 42 3" xfId="20783" xr:uid="{00000000-0005-0000-0000-0000BF910000}"/>
    <cellStyle name="Percent 42 3 2" xfId="20784" xr:uid="{00000000-0005-0000-0000-0000C0910000}"/>
    <cellStyle name="Percent 42 4" xfId="20785" xr:uid="{00000000-0005-0000-0000-0000C1910000}"/>
    <cellStyle name="Percent 42 4 2" xfId="20786" xr:uid="{00000000-0005-0000-0000-0000C2910000}"/>
    <cellStyle name="Percent 42 5" xfId="20787" xr:uid="{00000000-0005-0000-0000-0000C3910000}"/>
    <cellStyle name="Percent 42 5 2" xfId="20788" xr:uid="{00000000-0005-0000-0000-0000C4910000}"/>
    <cellStyle name="Percent 42 6" xfId="20789" xr:uid="{00000000-0005-0000-0000-0000C5910000}"/>
    <cellStyle name="Percent 42 6 2" xfId="20790" xr:uid="{00000000-0005-0000-0000-0000C6910000}"/>
    <cellStyle name="Percent 42 7" xfId="20791" xr:uid="{00000000-0005-0000-0000-0000C7910000}"/>
    <cellStyle name="Percent 42 7 2" xfId="20792" xr:uid="{00000000-0005-0000-0000-0000C8910000}"/>
    <cellStyle name="Percent 42 8" xfId="20793" xr:uid="{00000000-0005-0000-0000-0000C9910000}"/>
    <cellStyle name="Percent 43" xfId="20794" xr:uid="{00000000-0005-0000-0000-0000CA910000}"/>
    <cellStyle name="Percent 43 10" xfId="20795" xr:uid="{00000000-0005-0000-0000-0000CB910000}"/>
    <cellStyle name="Percent 43 2" xfId="20796" xr:uid="{00000000-0005-0000-0000-0000CC910000}"/>
    <cellStyle name="Percent 43 3" xfId="20797" xr:uid="{00000000-0005-0000-0000-0000CD910000}"/>
    <cellStyle name="Percent 43 4" xfId="20798" xr:uid="{00000000-0005-0000-0000-0000CE910000}"/>
    <cellStyle name="Percent 43 5" xfId="20799" xr:uid="{00000000-0005-0000-0000-0000CF910000}"/>
    <cellStyle name="Percent 43 6" xfId="20800" xr:uid="{00000000-0005-0000-0000-0000D0910000}"/>
    <cellStyle name="Percent 43 7" xfId="20801" xr:uid="{00000000-0005-0000-0000-0000D1910000}"/>
    <cellStyle name="Percent 43 8" xfId="20802" xr:uid="{00000000-0005-0000-0000-0000D2910000}"/>
    <cellStyle name="Percent 43 9" xfId="20803" xr:uid="{00000000-0005-0000-0000-0000D3910000}"/>
    <cellStyle name="Percent 44" xfId="20804" xr:uid="{00000000-0005-0000-0000-0000D4910000}"/>
    <cellStyle name="Percent 44 10" xfId="20805" xr:uid="{00000000-0005-0000-0000-0000D5910000}"/>
    <cellStyle name="Percent 44 2" xfId="20806" xr:uid="{00000000-0005-0000-0000-0000D6910000}"/>
    <cellStyle name="Percent 44 3" xfId="20807" xr:uid="{00000000-0005-0000-0000-0000D7910000}"/>
    <cellStyle name="Percent 44 4" xfId="20808" xr:uid="{00000000-0005-0000-0000-0000D8910000}"/>
    <cellStyle name="Percent 44 5" xfId="20809" xr:uid="{00000000-0005-0000-0000-0000D9910000}"/>
    <cellStyle name="Percent 44 6" xfId="20810" xr:uid="{00000000-0005-0000-0000-0000DA910000}"/>
    <cellStyle name="Percent 44 7" xfId="20811" xr:uid="{00000000-0005-0000-0000-0000DB910000}"/>
    <cellStyle name="Percent 44 8" xfId="20812" xr:uid="{00000000-0005-0000-0000-0000DC910000}"/>
    <cellStyle name="Percent 44 9" xfId="20813" xr:uid="{00000000-0005-0000-0000-0000DD910000}"/>
    <cellStyle name="Percent 45" xfId="20814" xr:uid="{00000000-0005-0000-0000-0000DE910000}"/>
    <cellStyle name="Percent 45 10" xfId="20815" xr:uid="{00000000-0005-0000-0000-0000DF910000}"/>
    <cellStyle name="Percent 45 2" xfId="20816" xr:uid="{00000000-0005-0000-0000-0000E0910000}"/>
    <cellStyle name="Percent 45 3" xfId="20817" xr:uid="{00000000-0005-0000-0000-0000E1910000}"/>
    <cellStyle name="Percent 45 4" xfId="20818" xr:uid="{00000000-0005-0000-0000-0000E2910000}"/>
    <cellStyle name="Percent 45 5" xfId="20819" xr:uid="{00000000-0005-0000-0000-0000E3910000}"/>
    <cellStyle name="Percent 45 6" xfId="20820" xr:uid="{00000000-0005-0000-0000-0000E4910000}"/>
    <cellStyle name="Percent 45 7" xfId="20821" xr:uid="{00000000-0005-0000-0000-0000E5910000}"/>
    <cellStyle name="Percent 45 8" xfId="20822" xr:uid="{00000000-0005-0000-0000-0000E6910000}"/>
    <cellStyle name="Percent 45 9" xfId="20823" xr:uid="{00000000-0005-0000-0000-0000E7910000}"/>
    <cellStyle name="Percent 46" xfId="20824" xr:uid="{00000000-0005-0000-0000-0000E8910000}"/>
    <cellStyle name="Percent 46 10" xfId="20825" xr:uid="{00000000-0005-0000-0000-0000E9910000}"/>
    <cellStyle name="Percent 46 2" xfId="20826" xr:uid="{00000000-0005-0000-0000-0000EA910000}"/>
    <cellStyle name="Percent 46 3" xfId="20827" xr:uid="{00000000-0005-0000-0000-0000EB910000}"/>
    <cellStyle name="Percent 46 4" xfId="20828" xr:uid="{00000000-0005-0000-0000-0000EC910000}"/>
    <cellStyle name="Percent 46 5" xfId="20829" xr:uid="{00000000-0005-0000-0000-0000ED910000}"/>
    <cellStyle name="Percent 46 6" xfId="20830" xr:uid="{00000000-0005-0000-0000-0000EE910000}"/>
    <cellStyle name="Percent 46 7" xfId="20831" xr:uid="{00000000-0005-0000-0000-0000EF910000}"/>
    <cellStyle name="Percent 46 8" xfId="20832" xr:uid="{00000000-0005-0000-0000-0000F0910000}"/>
    <cellStyle name="Percent 46 9" xfId="20833" xr:uid="{00000000-0005-0000-0000-0000F1910000}"/>
    <cellStyle name="Percent 47" xfId="20834" xr:uid="{00000000-0005-0000-0000-0000F2910000}"/>
    <cellStyle name="Percent 47 10" xfId="20835" xr:uid="{00000000-0005-0000-0000-0000F3910000}"/>
    <cellStyle name="Percent 47 2" xfId="20836" xr:uid="{00000000-0005-0000-0000-0000F4910000}"/>
    <cellStyle name="Percent 47 3" xfId="20837" xr:uid="{00000000-0005-0000-0000-0000F5910000}"/>
    <cellStyle name="Percent 47 4" xfId="20838" xr:uid="{00000000-0005-0000-0000-0000F6910000}"/>
    <cellStyle name="Percent 47 5" xfId="20839" xr:uid="{00000000-0005-0000-0000-0000F7910000}"/>
    <cellStyle name="Percent 47 6" xfId="20840" xr:uid="{00000000-0005-0000-0000-0000F8910000}"/>
    <cellStyle name="Percent 47 7" xfId="20841" xr:uid="{00000000-0005-0000-0000-0000F9910000}"/>
    <cellStyle name="Percent 47 8" xfId="20842" xr:uid="{00000000-0005-0000-0000-0000FA910000}"/>
    <cellStyle name="Percent 47 9" xfId="20843" xr:uid="{00000000-0005-0000-0000-0000FB910000}"/>
    <cellStyle name="Percent 48" xfId="20844" xr:uid="{00000000-0005-0000-0000-0000FC910000}"/>
    <cellStyle name="Percent 48 10" xfId="20845" xr:uid="{00000000-0005-0000-0000-0000FD910000}"/>
    <cellStyle name="Percent 48 2" xfId="20846" xr:uid="{00000000-0005-0000-0000-0000FE910000}"/>
    <cellStyle name="Percent 48 3" xfId="20847" xr:uid="{00000000-0005-0000-0000-0000FF910000}"/>
    <cellStyle name="Percent 48 4" xfId="20848" xr:uid="{00000000-0005-0000-0000-000000920000}"/>
    <cellStyle name="Percent 48 5" xfId="20849" xr:uid="{00000000-0005-0000-0000-000001920000}"/>
    <cellStyle name="Percent 48 6" xfId="20850" xr:uid="{00000000-0005-0000-0000-000002920000}"/>
    <cellStyle name="Percent 48 7" xfId="20851" xr:uid="{00000000-0005-0000-0000-000003920000}"/>
    <cellStyle name="Percent 48 8" xfId="20852" xr:uid="{00000000-0005-0000-0000-000004920000}"/>
    <cellStyle name="Percent 48 9" xfId="20853" xr:uid="{00000000-0005-0000-0000-000005920000}"/>
    <cellStyle name="Percent 49" xfId="673" xr:uid="{00000000-0005-0000-0000-000006920000}"/>
    <cellStyle name="Percent 5" xfId="131" xr:uid="{00000000-0005-0000-0000-000007920000}"/>
    <cellStyle name="Percent 5 2" xfId="278" xr:uid="{00000000-0005-0000-0000-000008920000}"/>
    <cellStyle name="Percent 5 3" xfId="20854" xr:uid="{00000000-0005-0000-0000-000009920000}"/>
    <cellStyle name="Percent 5 4" xfId="20855" xr:uid="{00000000-0005-0000-0000-00000A920000}"/>
    <cellStyle name="Percent 5 5" xfId="20856" xr:uid="{00000000-0005-0000-0000-00000B920000}"/>
    <cellStyle name="Percent 5 6" xfId="37597" xr:uid="{00000000-0005-0000-0000-00000C920000}"/>
    <cellStyle name="Percent 50" xfId="328" xr:uid="{00000000-0005-0000-0000-00000D920000}"/>
    <cellStyle name="Percent 50 2" xfId="21155" xr:uid="{00000000-0005-0000-0000-00000E920000}"/>
    <cellStyle name="Percent 51 2" xfId="20857" xr:uid="{00000000-0005-0000-0000-00000F920000}"/>
    <cellStyle name="Percent 51 3" xfId="20858" xr:uid="{00000000-0005-0000-0000-000010920000}"/>
    <cellStyle name="Percent 51 4" xfId="20859" xr:uid="{00000000-0005-0000-0000-000011920000}"/>
    <cellStyle name="Percent 52 2" xfId="20860" xr:uid="{00000000-0005-0000-0000-000012920000}"/>
    <cellStyle name="Percent 52 3" xfId="20861" xr:uid="{00000000-0005-0000-0000-000013920000}"/>
    <cellStyle name="Percent 52 4" xfId="20862" xr:uid="{00000000-0005-0000-0000-000014920000}"/>
    <cellStyle name="Percent 52 5" xfId="20863" xr:uid="{00000000-0005-0000-0000-000015920000}"/>
    <cellStyle name="Percent 52 6" xfId="20864" xr:uid="{00000000-0005-0000-0000-000016920000}"/>
    <cellStyle name="Percent 52 7" xfId="20865" xr:uid="{00000000-0005-0000-0000-000017920000}"/>
    <cellStyle name="Percent 52 8" xfId="20866" xr:uid="{00000000-0005-0000-0000-000018920000}"/>
    <cellStyle name="Percent 55 2" xfId="20867" xr:uid="{00000000-0005-0000-0000-000019920000}"/>
    <cellStyle name="Percent 55 3" xfId="20868" xr:uid="{00000000-0005-0000-0000-00001A920000}"/>
    <cellStyle name="Percent 57 2" xfId="20869" xr:uid="{00000000-0005-0000-0000-00001B920000}"/>
    <cellStyle name="Percent 57 2 2" xfId="20870" xr:uid="{00000000-0005-0000-0000-00001C920000}"/>
    <cellStyle name="Percent 57 2 3" xfId="20871" xr:uid="{00000000-0005-0000-0000-00001D920000}"/>
    <cellStyle name="Percent 57 3" xfId="20872" xr:uid="{00000000-0005-0000-0000-00001E920000}"/>
    <cellStyle name="Percent 57 4" xfId="20873" xr:uid="{00000000-0005-0000-0000-00001F920000}"/>
    <cellStyle name="Percent 58 2" xfId="20874" xr:uid="{00000000-0005-0000-0000-000020920000}"/>
    <cellStyle name="Percent 58 3" xfId="20875" xr:uid="{00000000-0005-0000-0000-000021920000}"/>
    <cellStyle name="Percent 59 2" xfId="20876" xr:uid="{00000000-0005-0000-0000-000022920000}"/>
    <cellStyle name="Percent 59 3" xfId="20877" xr:uid="{00000000-0005-0000-0000-000023920000}"/>
    <cellStyle name="Percent 6" xfId="132" xr:uid="{00000000-0005-0000-0000-000024920000}"/>
    <cellStyle name="Percent 6 2" xfId="279" xr:uid="{00000000-0005-0000-0000-000025920000}"/>
    <cellStyle name="Percent 6 3" xfId="20878" xr:uid="{00000000-0005-0000-0000-000026920000}"/>
    <cellStyle name="Percent 6 4" xfId="20879" xr:uid="{00000000-0005-0000-0000-000027920000}"/>
    <cellStyle name="Percent 6 5" xfId="20880" xr:uid="{00000000-0005-0000-0000-000028920000}"/>
    <cellStyle name="Percent 6 6" xfId="37598" xr:uid="{00000000-0005-0000-0000-000029920000}"/>
    <cellStyle name="Percent 60 2" xfId="20881" xr:uid="{00000000-0005-0000-0000-00002A920000}"/>
    <cellStyle name="Percent 60 3" xfId="20882" xr:uid="{00000000-0005-0000-0000-00002B920000}"/>
    <cellStyle name="Percent 61 2" xfId="20883" xr:uid="{00000000-0005-0000-0000-00002C920000}"/>
    <cellStyle name="Percent 61 3" xfId="20884" xr:uid="{00000000-0005-0000-0000-00002D920000}"/>
    <cellStyle name="Percent 62" xfId="20885" xr:uid="{00000000-0005-0000-0000-00002E920000}"/>
    <cellStyle name="Percent 64" xfId="20886" xr:uid="{00000000-0005-0000-0000-00002F920000}"/>
    <cellStyle name="Percent 68" xfId="20887" xr:uid="{00000000-0005-0000-0000-000030920000}"/>
    <cellStyle name="Percent 7" xfId="133" xr:uid="{00000000-0005-0000-0000-000031920000}"/>
    <cellStyle name="Percent 7 10" xfId="20888" xr:uid="{00000000-0005-0000-0000-000032920000}"/>
    <cellStyle name="Percent 7 11" xfId="20889" xr:uid="{00000000-0005-0000-0000-000033920000}"/>
    <cellStyle name="Percent 7 12" xfId="37690" xr:uid="{00000000-0005-0000-0000-000034920000}"/>
    <cellStyle name="Percent 7 13" xfId="37599" xr:uid="{00000000-0005-0000-0000-000035920000}"/>
    <cellStyle name="Percent 7 2" xfId="306" xr:uid="{00000000-0005-0000-0000-000036920000}"/>
    <cellStyle name="Percent 7 2 10" xfId="20890" xr:uid="{00000000-0005-0000-0000-000037920000}"/>
    <cellStyle name="Percent 7 2 2" xfId="20891" xr:uid="{00000000-0005-0000-0000-000038920000}"/>
    <cellStyle name="Percent 7 2 3" xfId="20892" xr:uid="{00000000-0005-0000-0000-000039920000}"/>
    <cellStyle name="Percent 7 2 4" xfId="20893" xr:uid="{00000000-0005-0000-0000-00003A920000}"/>
    <cellStyle name="Percent 7 2 5" xfId="20894" xr:uid="{00000000-0005-0000-0000-00003B920000}"/>
    <cellStyle name="Percent 7 2 6" xfId="20895" xr:uid="{00000000-0005-0000-0000-00003C920000}"/>
    <cellStyle name="Percent 7 2 7" xfId="20896" xr:uid="{00000000-0005-0000-0000-00003D920000}"/>
    <cellStyle name="Percent 7 2 8" xfId="20897" xr:uid="{00000000-0005-0000-0000-00003E920000}"/>
    <cellStyle name="Percent 7 2 9" xfId="20898" xr:uid="{00000000-0005-0000-0000-00003F920000}"/>
    <cellStyle name="Percent 7 3" xfId="20899" xr:uid="{00000000-0005-0000-0000-000040920000}"/>
    <cellStyle name="Percent 7 3 10" xfId="20900" xr:uid="{00000000-0005-0000-0000-000041920000}"/>
    <cellStyle name="Percent 7 3 2" xfId="20901" xr:uid="{00000000-0005-0000-0000-000042920000}"/>
    <cellStyle name="Percent 7 3 3" xfId="20902" xr:uid="{00000000-0005-0000-0000-000043920000}"/>
    <cellStyle name="Percent 7 3 4" xfId="20903" xr:uid="{00000000-0005-0000-0000-000044920000}"/>
    <cellStyle name="Percent 7 3 5" xfId="20904" xr:uid="{00000000-0005-0000-0000-000045920000}"/>
    <cellStyle name="Percent 7 3 6" xfId="20905" xr:uid="{00000000-0005-0000-0000-000046920000}"/>
    <cellStyle name="Percent 7 3 7" xfId="20906" xr:uid="{00000000-0005-0000-0000-000047920000}"/>
    <cellStyle name="Percent 7 3 8" xfId="20907" xr:uid="{00000000-0005-0000-0000-000048920000}"/>
    <cellStyle name="Percent 7 3 9" xfId="20908" xr:uid="{00000000-0005-0000-0000-000049920000}"/>
    <cellStyle name="Percent 7 4" xfId="20909" xr:uid="{00000000-0005-0000-0000-00004A920000}"/>
    <cellStyle name="Percent 7 4 10" xfId="20910" xr:uid="{00000000-0005-0000-0000-00004B920000}"/>
    <cellStyle name="Percent 7 4 2" xfId="20911" xr:uid="{00000000-0005-0000-0000-00004C920000}"/>
    <cellStyle name="Percent 7 4 3" xfId="20912" xr:uid="{00000000-0005-0000-0000-00004D920000}"/>
    <cellStyle name="Percent 7 4 4" xfId="20913" xr:uid="{00000000-0005-0000-0000-00004E920000}"/>
    <cellStyle name="Percent 7 4 5" xfId="20914" xr:uid="{00000000-0005-0000-0000-00004F920000}"/>
    <cellStyle name="Percent 7 4 6" xfId="20915" xr:uid="{00000000-0005-0000-0000-000050920000}"/>
    <cellStyle name="Percent 7 4 7" xfId="20916" xr:uid="{00000000-0005-0000-0000-000051920000}"/>
    <cellStyle name="Percent 7 4 8" xfId="20917" xr:uid="{00000000-0005-0000-0000-000052920000}"/>
    <cellStyle name="Percent 7 4 9" xfId="20918" xr:uid="{00000000-0005-0000-0000-000053920000}"/>
    <cellStyle name="Percent 7 5" xfId="20919" xr:uid="{00000000-0005-0000-0000-000054920000}"/>
    <cellStyle name="Percent 7 5 10" xfId="20920" xr:uid="{00000000-0005-0000-0000-000055920000}"/>
    <cellStyle name="Percent 7 5 2" xfId="20921" xr:uid="{00000000-0005-0000-0000-000056920000}"/>
    <cellStyle name="Percent 7 5 3" xfId="20922" xr:uid="{00000000-0005-0000-0000-000057920000}"/>
    <cellStyle name="Percent 7 5 4" xfId="20923" xr:uid="{00000000-0005-0000-0000-000058920000}"/>
    <cellStyle name="Percent 7 5 5" xfId="20924" xr:uid="{00000000-0005-0000-0000-000059920000}"/>
    <cellStyle name="Percent 7 5 6" xfId="20925" xr:uid="{00000000-0005-0000-0000-00005A920000}"/>
    <cellStyle name="Percent 7 5 7" xfId="20926" xr:uid="{00000000-0005-0000-0000-00005B920000}"/>
    <cellStyle name="Percent 7 5 8" xfId="20927" xr:uid="{00000000-0005-0000-0000-00005C920000}"/>
    <cellStyle name="Percent 7 5 9" xfId="20928" xr:uid="{00000000-0005-0000-0000-00005D920000}"/>
    <cellStyle name="Percent 7 6" xfId="20929" xr:uid="{00000000-0005-0000-0000-00005E920000}"/>
    <cellStyle name="Percent 7 6 10" xfId="20930" xr:uid="{00000000-0005-0000-0000-00005F920000}"/>
    <cellStyle name="Percent 7 6 2" xfId="20931" xr:uid="{00000000-0005-0000-0000-000060920000}"/>
    <cellStyle name="Percent 7 6 3" xfId="20932" xr:uid="{00000000-0005-0000-0000-000061920000}"/>
    <cellStyle name="Percent 7 6 4" xfId="20933" xr:uid="{00000000-0005-0000-0000-000062920000}"/>
    <cellStyle name="Percent 7 6 5" xfId="20934" xr:uid="{00000000-0005-0000-0000-000063920000}"/>
    <cellStyle name="Percent 7 6 6" xfId="20935" xr:uid="{00000000-0005-0000-0000-000064920000}"/>
    <cellStyle name="Percent 7 6 7" xfId="20936" xr:uid="{00000000-0005-0000-0000-000065920000}"/>
    <cellStyle name="Percent 7 6 8" xfId="20937" xr:uid="{00000000-0005-0000-0000-000066920000}"/>
    <cellStyle name="Percent 7 6 9" xfId="20938" xr:uid="{00000000-0005-0000-0000-000067920000}"/>
    <cellStyle name="Percent 7 7" xfId="20939" xr:uid="{00000000-0005-0000-0000-000068920000}"/>
    <cellStyle name="Percent 7 7 10" xfId="20940" xr:uid="{00000000-0005-0000-0000-000069920000}"/>
    <cellStyle name="Percent 7 7 2" xfId="20941" xr:uid="{00000000-0005-0000-0000-00006A920000}"/>
    <cellStyle name="Percent 7 7 3" xfId="20942" xr:uid="{00000000-0005-0000-0000-00006B920000}"/>
    <cellStyle name="Percent 7 7 4" xfId="20943" xr:uid="{00000000-0005-0000-0000-00006C920000}"/>
    <cellStyle name="Percent 7 7 5" xfId="20944" xr:uid="{00000000-0005-0000-0000-00006D920000}"/>
    <cellStyle name="Percent 7 7 6" xfId="20945" xr:uid="{00000000-0005-0000-0000-00006E920000}"/>
    <cellStyle name="Percent 7 7 7" xfId="20946" xr:uid="{00000000-0005-0000-0000-00006F920000}"/>
    <cellStyle name="Percent 7 7 8" xfId="20947" xr:uid="{00000000-0005-0000-0000-000070920000}"/>
    <cellStyle name="Percent 7 7 9" xfId="20948" xr:uid="{00000000-0005-0000-0000-000071920000}"/>
    <cellStyle name="Percent 7 8" xfId="20949" xr:uid="{00000000-0005-0000-0000-000072920000}"/>
    <cellStyle name="Percent 7 9" xfId="20950" xr:uid="{00000000-0005-0000-0000-000073920000}"/>
    <cellStyle name="Percent 8" xfId="134" xr:uid="{00000000-0005-0000-0000-000074920000}"/>
    <cellStyle name="Percent 8 10" xfId="20951" xr:uid="{00000000-0005-0000-0000-000075920000}"/>
    <cellStyle name="Percent 8 11" xfId="20952" xr:uid="{00000000-0005-0000-0000-000076920000}"/>
    <cellStyle name="Percent 8 2" xfId="280" xr:uid="{00000000-0005-0000-0000-000077920000}"/>
    <cellStyle name="Percent 8 2 10" xfId="20953" xr:uid="{00000000-0005-0000-0000-000078920000}"/>
    <cellStyle name="Percent 8 2 2" xfId="20954" xr:uid="{00000000-0005-0000-0000-000079920000}"/>
    <cellStyle name="Percent 8 2 3" xfId="20955" xr:uid="{00000000-0005-0000-0000-00007A920000}"/>
    <cellStyle name="Percent 8 2 4" xfId="20956" xr:uid="{00000000-0005-0000-0000-00007B920000}"/>
    <cellStyle name="Percent 8 2 5" xfId="20957" xr:uid="{00000000-0005-0000-0000-00007C920000}"/>
    <cellStyle name="Percent 8 2 6" xfId="20958" xr:uid="{00000000-0005-0000-0000-00007D920000}"/>
    <cellStyle name="Percent 8 2 7" xfId="20959" xr:uid="{00000000-0005-0000-0000-00007E920000}"/>
    <cellStyle name="Percent 8 2 8" xfId="20960" xr:uid="{00000000-0005-0000-0000-00007F920000}"/>
    <cellStyle name="Percent 8 2 9" xfId="20961" xr:uid="{00000000-0005-0000-0000-000080920000}"/>
    <cellStyle name="Percent 8 3" xfId="20962" xr:uid="{00000000-0005-0000-0000-000081920000}"/>
    <cellStyle name="Percent 8 3 10" xfId="20963" xr:uid="{00000000-0005-0000-0000-000082920000}"/>
    <cellStyle name="Percent 8 3 2" xfId="20964" xr:uid="{00000000-0005-0000-0000-000083920000}"/>
    <cellStyle name="Percent 8 3 3" xfId="20965" xr:uid="{00000000-0005-0000-0000-000084920000}"/>
    <cellStyle name="Percent 8 3 4" xfId="20966" xr:uid="{00000000-0005-0000-0000-000085920000}"/>
    <cellStyle name="Percent 8 3 5" xfId="20967" xr:uid="{00000000-0005-0000-0000-000086920000}"/>
    <cellStyle name="Percent 8 3 6" xfId="20968" xr:uid="{00000000-0005-0000-0000-000087920000}"/>
    <cellStyle name="Percent 8 3 7" xfId="20969" xr:uid="{00000000-0005-0000-0000-000088920000}"/>
    <cellStyle name="Percent 8 3 8" xfId="20970" xr:uid="{00000000-0005-0000-0000-000089920000}"/>
    <cellStyle name="Percent 8 3 9" xfId="20971" xr:uid="{00000000-0005-0000-0000-00008A920000}"/>
    <cellStyle name="Percent 8 4" xfId="20972" xr:uid="{00000000-0005-0000-0000-00008B920000}"/>
    <cellStyle name="Percent 8 4 10" xfId="20973" xr:uid="{00000000-0005-0000-0000-00008C920000}"/>
    <cellStyle name="Percent 8 4 2" xfId="20974" xr:uid="{00000000-0005-0000-0000-00008D920000}"/>
    <cellStyle name="Percent 8 4 3" xfId="20975" xr:uid="{00000000-0005-0000-0000-00008E920000}"/>
    <cellStyle name="Percent 8 4 4" xfId="20976" xr:uid="{00000000-0005-0000-0000-00008F920000}"/>
    <cellStyle name="Percent 8 4 5" xfId="20977" xr:uid="{00000000-0005-0000-0000-000090920000}"/>
    <cellStyle name="Percent 8 4 6" xfId="20978" xr:uid="{00000000-0005-0000-0000-000091920000}"/>
    <cellStyle name="Percent 8 4 7" xfId="20979" xr:uid="{00000000-0005-0000-0000-000092920000}"/>
    <cellStyle name="Percent 8 4 8" xfId="20980" xr:uid="{00000000-0005-0000-0000-000093920000}"/>
    <cellStyle name="Percent 8 4 9" xfId="20981" xr:uid="{00000000-0005-0000-0000-000094920000}"/>
    <cellStyle name="Percent 8 5" xfId="20982" xr:uid="{00000000-0005-0000-0000-000095920000}"/>
    <cellStyle name="Percent 8 5 10" xfId="20983" xr:uid="{00000000-0005-0000-0000-000096920000}"/>
    <cellStyle name="Percent 8 5 2" xfId="20984" xr:uid="{00000000-0005-0000-0000-000097920000}"/>
    <cellStyle name="Percent 8 5 3" xfId="20985" xr:uid="{00000000-0005-0000-0000-000098920000}"/>
    <cellStyle name="Percent 8 5 4" xfId="20986" xr:uid="{00000000-0005-0000-0000-000099920000}"/>
    <cellStyle name="Percent 8 5 5" xfId="20987" xr:uid="{00000000-0005-0000-0000-00009A920000}"/>
    <cellStyle name="Percent 8 5 6" xfId="20988" xr:uid="{00000000-0005-0000-0000-00009B920000}"/>
    <cellStyle name="Percent 8 5 7" xfId="20989" xr:uid="{00000000-0005-0000-0000-00009C920000}"/>
    <cellStyle name="Percent 8 5 8" xfId="20990" xr:uid="{00000000-0005-0000-0000-00009D920000}"/>
    <cellStyle name="Percent 8 5 9" xfId="20991" xr:uid="{00000000-0005-0000-0000-00009E920000}"/>
    <cellStyle name="Percent 8 6" xfId="20992" xr:uid="{00000000-0005-0000-0000-00009F920000}"/>
    <cellStyle name="Percent 8 6 10" xfId="20993" xr:uid="{00000000-0005-0000-0000-0000A0920000}"/>
    <cellStyle name="Percent 8 6 2" xfId="20994" xr:uid="{00000000-0005-0000-0000-0000A1920000}"/>
    <cellStyle name="Percent 8 6 3" xfId="20995" xr:uid="{00000000-0005-0000-0000-0000A2920000}"/>
    <cellStyle name="Percent 8 6 4" xfId="20996" xr:uid="{00000000-0005-0000-0000-0000A3920000}"/>
    <cellStyle name="Percent 8 6 5" xfId="20997" xr:uid="{00000000-0005-0000-0000-0000A4920000}"/>
    <cellStyle name="Percent 8 6 6" xfId="20998" xr:uid="{00000000-0005-0000-0000-0000A5920000}"/>
    <cellStyle name="Percent 8 6 7" xfId="20999" xr:uid="{00000000-0005-0000-0000-0000A6920000}"/>
    <cellStyle name="Percent 8 6 8" xfId="21000" xr:uid="{00000000-0005-0000-0000-0000A7920000}"/>
    <cellStyle name="Percent 8 6 9" xfId="21001" xr:uid="{00000000-0005-0000-0000-0000A8920000}"/>
    <cellStyle name="Percent 8 7" xfId="21002" xr:uid="{00000000-0005-0000-0000-0000A9920000}"/>
    <cellStyle name="Percent 8 7 10" xfId="21003" xr:uid="{00000000-0005-0000-0000-0000AA920000}"/>
    <cellStyle name="Percent 8 7 2" xfId="21004" xr:uid="{00000000-0005-0000-0000-0000AB920000}"/>
    <cellStyle name="Percent 8 7 3" xfId="21005" xr:uid="{00000000-0005-0000-0000-0000AC920000}"/>
    <cellStyle name="Percent 8 7 4" xfId="21006" xr:uid="{00000000-0005-0000-0000-0000AD920000}"/>
    <cellStyle name="Percent 8 7 5" xfId="21007" xr:uid="{00000000-0005-0000-0000-0000AE920000}"/>
    <cellStyle name="Percent 8 7 6" xfId="21008" xr:uid="{00000000-0005-0000-0000-0000AF920000}"/>
    <cellStyle name="Percent 8 7 7" xfId="21009" xr:uid="{00000000-0005-0000-0000-0000B0920000}"/>
    <cellStyle name="Percent 8 7 8" xfId="21010" xr:uid="{00000000-0005-0000-0000-0000B1920000}"/>
    <cellStyle name="Percent 8 7 9" xfId="21011" xr:uid="{00000000-0005-0000-0000-0000B2920000}"/>
    <cellStyle name="Percent 8 8" xfId="21012" xr:uid="{00000000-0005-0000-0000-0000B3920000}"/>
    <cellStyle name="Percent 8 9" xfId="21013" xr:uid="{00000000-0005-0000-0000-0000B4920000}"/>
    <cellStyle name="Percent 9" xfId="135" xr:uid="{00000000-0005-0000-0000-0000B5920000}"/>
    <cellStyle name="Percent 9 2" xfId="21014" xr:uid="{00000000-0005-0000-0000-0000B6920000}"/>
    <cellStyle name="Percent 9 3" xfId="21015" xr:uid="{00000000-0005-0000-0000-0000B7920000}"/>
    <cellStyle name="Percent 9 4" xfId="21016" xr:uid="{00000000-0005-0000-0000-0000B8920000}"/>
    <cellStyle name="Percent 9 5" xfId="21017" xr:uid="{00000000-0005-0000-0000-0000B9920000}"/>
    <cellStyle name="Title" xfId="137" builtinId="15" customBuiltin="1"/>
    <cellStyle name="Title 10 2" xfId="21018" xr:uid="{00000000-0005-0000-0000-0000BB920000}"/>
    <cellStyle name="Title 10 3" xfId="21019" xr:uid="{00000000-0005-0000-0000-0000BC920000}"/>
    <cellStyle name="Title 11 2" xfId="21020" xr:uid="{00000000-0005-0000-0000-0000BD920000}"/>
    <cellStyle name="Title 11 3" xfId="21021" xr:uid="{00000000-0005-0000-0000-0000BE920000}"/>
    <cellStyle name="Title 12 2" xfId="21022" xr:uid="{00000000-0005-0000-0000-0000BF920000}"/>
    <cellStyle name="Title 12 3" xfId="21023" xr:uid="{00000000-0005-0000-0000-0000C0920000}"/>
    <cellStyle name="Title 13 2" xfId="21024" xr:uid="{00000000-0005-0000-0000-0000C1920000}"/>
    <cellStyle name="Title 13 3" xfId="21025" xr:uid="{00000000-0005-0000-0000-0000C2920000}"/>
    <cellStyle name="Title 14 2" xfId="21026" xr:uid="{00000000-0005-0000-0000-0000C3920000}"/>
    <cellStyle name="Title 14 3" xfId="21027" xr:uid="{00000000-0005-0000-0000-0000C4920000}"/>
    <cellStyle name="Title 15" xfId="21028" xr:uid="{00000000-0005-0000-0000-0000C5920000}"/>
    <cellStyle name="Title 15 2" xfId="21029" xr:uid="{00000000-0005-0000-0000-0000C6920000}"/>
    <cellStyle name="Title 15 3" xfId="21030" xr:uid="{00000000-0005-0000-0000-0000C7920000}"/>
    <cellStyle name="Title 15 4" xfId="21031" xr:uid="{00000000-0005-0000-0000-0000C8920000}"/>
    <cellStyle name="Title 15 5" xfId="21032" xr:uid="{00000000-0005-0000-0000-0000C9920000}"/>
    <cellStyle name="Title 15 6" xfId="21033" xr:uid="{00000000-0005-0000-0000-0000CA920000}"/>
    <cellStyle name="Title 15 7" xfId="21034" xr:uid="{00000000-0005-0000-0000-0000CB920000}"/>
    <cellStyle name="Title 16" xfId="21035" xr:uid="{00000000-0005-0000-0000-0000CC920000}"/>
    <cellStyle name="Title 17" xfId="21036" xr:uid="{00000000-0005-0000-0000-0000CD920000}"/>
    <cellStyle name="Title 18" xfId="21037" xr:uid="{00000000-0005-0000-0000-0000CE920000}"/>
    <cellStyle name="Title 19" xfId="21038" xr:uid="{00000000-0005-0000-0000-0000CF920000}"/>
    <cellStyle name="Title 2" xfId="21039" xr:uid="{00000000-0005-0000-0000-0000D0920000}"/>
    <cellStyle name="Title 2 10" xfId="21040" xr:uid="{00000000-0005-0000-0000-0000D1920000}"/>
    <cellStyle name="Title 2 2" xfId="21041" xr:uid="{00000000-0005-0000-0000-0000D2920000}"/>
    <cellStyle name="Title 2 3" xfId="21042" xr:uid="{00000000-0005-0000-0000-0000D3920000}"/>
    <cellStyle name="Title 2 4" xfId="21043" xr:uid="{00000000-0005-0000-0000-0000D4920000}"/>
    <cellStyle name="Title 2 5" xfId="21044" xr:uid="{00000000-0005-0000-0000-0000D5920000}"/>
    <cellStyle name="Title 2 6" xfId="21045" xr:uid="{00000000-0005-0000-0000-0000D6920000}"/>
    <cellStyle name="Title 2 7" xfId="21046" xr:uid="{00000000-0005-0000-0000-0000D7920000}"/>
    <cellStyle name="Title 2 8" xfId="21047" xr:uid="{00000000-0005-0000-0000-0000D8920000}"/>
    <cellStyle name="Title 2 9" xfId="21048" xr:uid="{00000000-0005-0000-0000-0000D9920000}"/>
    <cellStyle name="Title 20" xfId="21049" xr:uid="{00000000-0005-0000-0000-0000DA920000}"/>
    <cellStyle name="Title 21" xfId="21050" xr:uid="{00000000-0005-0000-0000-0000DB920000}"/>
    <cellStyle name="Title 22" xfId="21051" xr:uid="{00000000-0005-0000-0000-0000DC920000}"/>
    <cellStyle name="Title 3 2" xfId="21052" xr:uid="{00000000-0005-0000-0000-0000DD920000}"/>
    <cellStyle name="Title 3 3" xfId="21053" xr:uid="{00000000-0005-0000-0000-0000DE920000}"/>
    <cellStyle name="Title 4 2" xfId="21054" xr:uid="{00000000-0005-0000-0000-0000DF920000}"/>
    <cellStyle name="Title 4 3" xfId="21055" xr:uid="{00000000-0005-0000-0000-0000E0920000}"/>
    <cellStyle name="Title 5 2" xfId="21056" xr:uid="{00000000-0005-0000-0000-0000E1920000}"/>
    <cellStyle name="Title 5 3" xfId="21057" xr:uid="{00000000-0005-0000-0000-0000E2920000}"/>
    <cellStyle name="Title 6 2" xfId="21058" xr:uid="{00000000-0005-0000-0000-0000E3920000}"/>
    <cellStyle name="Title 6 3" xfId="21059" xr:uid="{00000000-0005-0000-0000-0000E4920000}"/>
    <cellStyle name="Title 7 2" xfId="21060" xr:uid="{00000000-0005-0000-0000-0000E5920000}"/>
    <cellStyle name="Title 7 3" xfId="21061" xr:uid="{00000000-0005-0000-0000-0000E6920000}"/>
    <cellStyle name="Title 8 2" xfId="21062" xr:uid="{00000000-0005-0000-0000-0000E7920000}"/>
    <cellStyle name="Title 8 3" xfId="21063" xr:uid="{00000000-0005-0000-0000-0000E8920000}"/>
    <cellStyle name="Title 9 2" xfId="21064" xr:uid="{00000000-0005-0000-0000-0000E9920000}"/>
    <cellStyle name="Title 9 3" xfId="21065" xr:uid="{00000000-0005-0000-0000-0000EA920000}"/>
    <cellStyle name="Total" xfId="150" builtinId="25" customBuiltin="1"/>
    <cellStyle name="Total 10 2" xfId="21066" xr:uid="{00000000-0005-0000-0000-0000EC920000}"/>
    <cellStyle name="Total 10 3" xfId="21067" xr:uid="{00000000-0005-0000-0000-0000ED920000}"/>
    <cellStyle name="Total 11 2" xfId="21068" xr:uid="{00000000-0005-0000-0000-0000EE920000}"/>
    <cellStyle name="Total 11 3" xfId="21069" xr:uid="{00000000-0005-0000-0000-0000EF920000}"/>
    <cellStyle name="Total 12 2" xfId="21070" xr:uid="{00000000-0005-0000-0000-0000F0920000}"/>
    <cellStyle name="Total 12 3" xfId="21071" xr:uid="{00000000-0005-0000-0000-0000F1920000}"/>
    <cellStyle name="Total 13 2" xfId="21072" xr:uid="{00000000-0005-0000-0000-0000F2920000}"/>
    <cellStyle name="Total 13 3" xfId="21073" xr:uid="{00000000-0005-0000-0000-0000F3920000}"/>
    <cellStyle name="Total 14 2" xfId="21074" xr:uid="{00000000-0005-0000-0000-0000F4920000}"/>
    <cellStyle name="Total 14 3" xfId="21075" xr:uid="{00000000-0005-0000-0000-0000F5920000}"/>
    <cellStyle name="Total 15" xfId="21076" xr:uid="{00000000-0005-0000-0000-0000F6920000}"/>
    <cellStyle name="Total 15 2" xfId="21077" xr:uid="{00000000-0005-0000-0000-0000F7920000}"/>
    <cellStyle name="Total 15 3" xfId="21078" xr:uid="{00000000-0005-0000-0000-0000F8920000}"/>
    <cellStyle name="Total 15 4" xfId="21079" xr:uid="{00000000-0005-0000-0000-0000F9920000}"/>
    <cellStyle name="Total 15 5" xfId="21080" xr:uid="{00000000-0005-0000-0000-0000FA920000}"/>
    <cellStyle name="Total 15 6" xfId="21081" xr:uid="{00000000-0005-0000-0000-0000FB920000}"/>
    <cellStyle name="Total 15 7" xfId="21082" xr:uid="{00000000-0005-0000-0000-0000FC920000}"/>
    <cellStyle name="Total 16" xfId="21083" xr:uid="{00000000-0005-0000-0000-0000FD920000}"/>
    <cellStyle name="Total 17" xfId="21084" xr:uid="{00000000-0005-0000-0000-0000FE920000}"/>
    <cellStyle name="Total 18" xfId="21085" xr:uid="{00000000-0005-0000-0000-0000FF920000}"/>
    <cellStyle name="Total 19" xfId="21086" xr:uid="{00000000-0005-0000-0000-000000930000}"/>
    <cellStyle name="Total 2" xfId="405" xr:uid="{00000000-0005-0000-0000-000001930000}"/>
    <cellStyle name="Total 2 2" xfId="513" xr:uid="{00000000-0005-0000-0000-000002930000}"/>
    <cellStyle name="Total 2 2 2" xfId="21087" xr:uid="{00000000-0005-0000-0000-000003930000}"/>
    <cellStyle name="Total 2 3" xfId="21088" xr:uid="{00000000-0005-0000-0000-000004930000}"/>
    <cellStyle name="Total 20" xfId="21089" xr:uid="{00000000-0005-0000-0000-000005930000}"/>
    <cellStyle name="Total 21" xfId="21090" xr:uid="{00000000-0005-0000-0000-000006930000}"/>
    <cellStyle name="Total 22" xfId="21091" xr:uid="{00000000-0005-0000-0000-000007930000}"/>
    <cellStyle name="Total 3" xfId="658" xr:uid="{00000000-0005-0000-0000-000008930000}"/>
    <cellStyle name="Total 3 2" xfId="21092" xr:uid="{00000000-0005-0000-0000-000009930000}"/>
    <cellStyle name="Total 3 3" xfId="21093" xr:uid="{00000000-0005-0000-0000-00000A930000}"/>
    <cellStyle name="Total 4 2" xfId="21094" xr:uid="{00000000-0005-0000-0000-00000B930000}"/>
    <cellStyle name="Total 4 3" xfId="21095" xr:uid="{00000000-0005-0000-0000-00000C930000}"/>
    <cellStyle name="Total 5 2" xfId="21096" xr:uid="{00000000-0005-0000-0000-00000D930000}"/>
    <cellStyle name="Total 5 3" xfId="21097" xr:uid="{00000000-0005-0000-0000-00000E930000}"/>
    <cellStyle name="Total 6 2" xfId="21098" xr:uid="{00000000-0005-0000-0000-00000F930000}"/>
    <cellStyle name="Total 6 3" xfId="21099" xr:uid="{00000000-0005-0000-0000-000010930000}"/>
    <cellStyle name="Total 7 2" xfId="21100" xr:uid="{00000000-0005-0000-0000-000011930000}"/>
    <cellStyle name="Total 7 3" xfId="21101" xr:uid="{00000000-0005-0000-0000-000012930000}"/>
    <cellStyle name="Total 8 2" xfId="21102" xr:uid="{00000000-0005-0000-0000-000013930000}"/>
    <cellStyle name="Total 8 3" xfId="21103" xr:uid="{00000000-0005-0000-0000-000014930000}"/>
    <cellStyle name="Total 9 2" xfId="21104" xr:uid="{00000000-0005-0000-0000-000015930000}"/>
    <cellStyle name="Total 9 3" xfId="21105" xr:uid="{00000000-0005-0000-0000-000016930000}"/>
    <cellStyle name="Warning Text" xfId="148" builtinId="11" customBuiltin="1"/>
    <cellStyle name="Warning Text 10 2" xfId="21106" xr:uid="{00000000-0005-0000-0000-000018930000}"/>
    <cellStyle name="Warning Text 10 3" xfId="21107" xr:uid="{00000000-0005-0000-0000-000019930000}"/>
    <cellStyle name="Warning Text 11 2" xfId="21108" xr:uid="{00000000-0005-0000-0000-00001A930000}"/>
    <cellStyle name="Warning Text 11 3" xfId="21109" xr:uid="{00000000-0005-0000-0000-00001B930000}"/>
    <cellStyle name="Warning Text 12 2" xfId="21110" xr:uid="{00000000-0005-0000-0000-00001C930000}"/>
    <cellStyle name="Warning Text 12 3" xfId="21111" xr:uid="{00000000-0005-0000-0000-00001D930000}"/>
    <cellStyle name="Warning Text 13 2" xfId="21112" xr:uid="{00000000-0005-0000-0000-00001E930000}"/>
    <cellStyle name="Warning Text 13 3" xfId="21113" xr:uid="{00000000-0005-0000-0000-00001F930000}"/>
    <cellStyle name="Warning Text 14 2" xfId="21114" xr:uid="{00000000-0005-0000-0000-000020930000}"/>
    <cellStyle name="Warning Text 14 3" xfId="21115" xr:uid="{00000000-0005-0000-0000-000021930000}"/>
    <cellStyle name="Warning Text 15" xfId="21116" xr:uid="{00000000-0005-0000-0000-000022930000}"/>
    <cellStyle name="Warning Text 15 2" xfId="21117" xr:uid="{00000000-0005-0000-0000-000023930000}"/>
    <cellStyle name="Warning Text 15 3" xfId="21118" xr:uid="{00000000-0005-0000-0000-000024930000}"/>
    <cellStyle name="Warning Text 15 4" xfId="21119" xr:uid="{00000000-0005-0000-0000-000025930000}"/>
    <cellStyle name="Warning Text 15 5" xfId="21120" xr:uid="{00000000-0005-0000-0000-000026930000}"/>
    <cellStyle name="Warning Text 15 6" xfId="21121" xr:uid="{00000000-0005-0000-0000-000027930000}"/>
    <cellStyle name="Warning Text 15 7" xfId="21122" xr:uid="{00000000-0005-0000-0000-000028930000}"/>
    <cellStyle name="Warning Text 16" xfId="21123" xr:uid="{00000000-0005-0000-0000-000029930000}"/>
    <cellStyle name="Warning Text 17" xfId="21124" xr:uid="{00000000-0005-0000-0000-00002A930000}"/>
    <cellStyle name="Warning Text 18" xfId="21125" xr:uid="{00000000-0005-0000-0000-00002B930000}"/>
    <cellStyle name="Warning Text 19" xfId="21126" xr:uid="{00000000-0005-0000-0000-00002C930000}"/>
    <cellStyle name="Warning Text 2" xfId="402" xr:uid="{00000000-0005-0000-0000-00002D930000}"/>
    <cellStyle name="Warning Text 2 2" xfId="496" xr:uid="{00000000-0005-0000-0000-00002E930000}"/>
    <cellStyle name="Warning Text 2 2 2" xfId="21127" xr:uid="{00000000-0005-0000-0000-00002F930000}"/>
    <cellStyle name="Warning Text 2 3" xfId="21128" xr:uid="{00000000-0005-0000-0000-000030930000}"/>
    <cellStyle name="Warning Text 20" xfId="21129" xr:uid="{00000000-0005-0000-0000-000031930000}"/>
    <cellStyle name="Warning Text 21" xfId="21130" xr:uid="{00000000-0005-0000-0000-000032930000}"/>
    <cellStyle name="Warning Text 22" xfId="21131" xr:uid="{00000000-0005-0000-0000-000033930000}"/>
    <cellStyle name="Warning Text 3" xfId="659" xr:uid="{00000000-0005-0000-0000-000034930000}"/>
    <cellStyle name="Warning Text 3 2" xfId="21132" xr:uid="{00000000-0005-0000-0000-000035930000}"/>
    <cellStyle name="Warning Text 3 3" xfId="21133" xr:uid="{00000000-0005-0000-0000-000036930000}"/>
    <cellStyle name="Warning Text 4 2" xfId="21134" xr:uid="{00000000-0005-0000-0000-000037930000}"/>
    <cellStyle name="Warning Text 4 3" xfId="21135" xr:uid="{00000000-0005-0000-0000-000038930000}"/>
    <cellStyle name="Warning Text 5 2" xfId="21136" xr:uid="{00000000-0005-0000-0000-000039930000}"/>
    <cellStyle name="Warning Text 5 3" xfId="21137" xr:uid="{00000000-0005-0000-0000-00003A930000}"/>
    <cellStyle name="Warning Text 6 2" xfId="21138" xr:uid="{00000000-0005-0000-0000-00003B930000}"/>
    <cellStyle name="Warning Text 6 3" xfId="21139" xr:uid="{00000000-0005-0000-0000-00003C930000}"/>
    <cellStyle name="Warning Text 7 2" xfId="21140" xr:uid="{00000000-0005-0000-0000-00003D930000}"/>
    <cellStyle name="Warning Text 7 3" xfId="21141" xr:uid="{00000000-0005-0000-0000-00003E930000}"/>
    <cellStyle name="Warning Text 8 2" xfId="21142" xr:uid="{00000000-0005-0000-0000-00003F930000}"/>
    <cellStyle name="Warning Text 8 3" xfId="21143" xr:uid="{00000000-0005-0000-0000-000040930000}"/>
    <cellStyle name="Warning Text 9 2" xfId="21144" xr:uid="{00000000-0005-0000-0000-000041930000}"/>
    <cellStyle name="Warning Text 9 3" xfId="21145" xr:uid="{00000000-0005-0000-0000-000042930000}"/>
  </cellStyles>
  <dxfs count="0"/>
  <tableStyles count="0" defaultTableStyle="TableStyleMedium2" defaultPivotStyle="PivotStyleLight16"/>
  <colors>
    <mruColors>
      <color rgb="FFFFFFCC"/>
      <color rgb="FF0000FF"/>
      <color rgb="FF007A37"/>
      <color rgb="FFF7C5BB"/>
      <color rgb="FFFFCC99"/>
      <color rgb="FFBDFFBD"/>
      <color rgb="FFC028AE"/>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28</xdr:col>
      <xdr:colOff>0</xdr:colOff>
      <xdr:row>16</xdr:row>
      <xdr:rowOff>0</xdr:rowOff>
    </xdr:from>
    <xdr:to>
      <xdr:col>45</xdr:col>
      <xdr:colOff>177672</xdr:colOff>
      <xdr:row>38</xdr:row>
      <xdr:rowOff>65574</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29303382" y="2991971"/>
          <a:ext cx="17457143" cy="4323809"/>
        </a:xfrm>
        <a:prstGeom prst="rect">
          <a:avLst/>
        </a:prstGeom>
      </xdr:spPr>
    </xdr:pic>
    <xdr:clientData/>
  </xdr:twoCellAnchor>
  <xdr:twoCellAnchor editAs="oneCell">
    <xdr:from>
      <xdr:col>131</xdr:col>
      <xdr:colOff>0</xdr:colOff>
      <xdr:row>15</xdr:row>
      <xdr:rowOff>0</xdr:rowOff>
    </xdr:from>
    <xdr:to>
      <xdr:col>140</xdr:col>
      <xdr:colOff>707930</xdr:colOff>
      <xdr:row>28</xdr:row>
      <xdr:rowOff>173915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137944412" y="2902324"/>
          <a:ext cx="11219047" cy="2695238"/>
        </a:xfrm>
        <a:prstGeom prst="rect">
          <a:avLst/>
        </a:prstGeom>
      </xdr:spPr>
    </xdr:pic>
    <xdr:clientData/>
  </xdr:twoCellAnchor>
  <xdr:twoCellAnchor editAs="oneCell">
    <xdr:from>
      <xdr:col>131</xdr:col>
      <xdr:colOff>0</xdr:colOff>
      <xdr:row>30</xdr:row>
      <xdr:rowOff>0</xdr:rowOff>
    </xdr:from>
    <xdr:to>
      <xdr:col>137</xdr:col>
      <xdr:colOff>556475</xdr:colOff>
      <xdr:row>45</xdr:row>
      <xdr:rowOff>52853</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a:stretch>
          <a:fillRect/>
        </a:stretch>
      </xdr:blipFill>
      <xdr:spPr>
        <a:xfrm>
          <a:off x="137944412" y="5804647"/>
          <a:ext cx="8142857" cy="3000000"/>
        </a:xfrm>
        <a:prstGeom prst="rect">
          <a:avLst/>
        </a:prstGeom>
      </xdr:spPr>
    </xdr:pic>
    <xdr:clientData/>
  </xdr:twoCellAnchor>
  <xdr:twoCellAnchor editAs="oneCell">
    <xdr:from>
      <xdr:col>142</xdr:col>
      <xdr:colOff>0</xdr:colOff>
      <xdr:row>15</xdr:row>
      <xdr:rowOff>0</xdr:rowOff>
    </xdr:from>
    <xdr:to>
      <xdr:col>152</xdr:col>
      <xdr:colOff>164623</xdr:colOff>
      <xdr:row>29</xdr:row>
      <xdr:rowOff>173891</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4"/>
        <a:stretch>
          <a:fillRect/>
        </a:stretch>
      </xdr:blipFill>
      <xdr:spPr>
        <a:xfrm>
          <a:off x="150405353" y="2902324"/>
          <a:ext cx="9790476" cy="2885714"/>
        </a:xfrm>
        <a:prstGeom prst="rect">
          <a:avLst/>
        </a:prstGeom>
      </xdr:spPr>
    </xdr:pic>
    <xdr:clientData/>
  </xdr:twoCellAnchor>
  <xdr:twoCellAnchor editAs="oneCell">
    <xdr:from>
      <xdr:col>153</xdr:col>
      <xdr:colOff>0</xdr:colOff>
      <xdr:row>15</xdr:row>
      <xdr:rowOff>0</xdr:rowOff>
    </xdr:from>
    <xdr:to>
      <xdr:col>164</xdr:col>
      <xdr:colOff>64884</xdr:colOff>
      <xdr:row>28</xdr:row>
      <xdr:rowOff>126296</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5"/>
        <a:stretch>
          <a:fillRect/>
        </a:stretch>
      </xdr:blipFill>
      <xdr:spPr>
        <a:xfrm>
          <a:off x="161006118" y="2902324"/>
          <a:ext cx="9847619" cy="2647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402166</xdr:colOff>
      <xdr:row>15</xdr:row>
      <xdr:rowOff>105833</xdr:rowOff>
    </xdr:from>
    <xdr:to>
      <xdr:col>42</xdr:col>
      <xdr:colOff>666220</xdr:colOff>
      <xdr:row>24</xdr:row>
      <xdr:rowOff>48476</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3947583" y="2709333"/>
          <a:ext cx="3742857" cy="1657143"/>
        </a:xfrm>
        <a:prstGeom prst="rect">
          <a:avLst/>
        </a:prstGeom>
      </xdr:spPr>
    </xdr:pic>
    <xdr:clientData/>
  </xdr:twoCellAnchor>
  <xdr:twoCellAnchor editAs="oneCell">
    <xdr:from>
      <xdr:col>48</xdr:col>
      <xdr:colOff>0</xdr:colOff>
      <xdr:row>15</xdr:row>
      <xdr:rowOff>0</xdr:rowOff>
    </xdr:from>
    <xdr:to>
      <xdr:col>65</xdr:col>
      <xdr:colOff>1432732</xdr:colOff>
      <xdr:row>37</xdr:row>
      <xdr:rowOff>132809</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12035118" y="2801471"/>
          <a:ext cx="17457143" cy="432380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7" tint="0.59999389629810485"/>
    <pageSetUpPr fitToPage="1"/>
  </sheetPr>
  <dimension ref="A1:BH183"/>
  <sheetViews>
    <sheetView zoomScaleNormal="100" zoomScaleSheetLayoutView="80" workbookViewId="0">
      <pane xSplit="2" ySplit="4" topLeftCell="AU5" activePane="bottomRight" state="frozen"/>
      <selection pane="topRight"/>
      <selection pane="bottomLeft"/>
      <selection pane="bottomRight" activeCell="B41" sqref="B41"/>
    </sheetView>
  </sheetViews>
  <sheetFormatPr defaultColWidth="9.1796875" defaultRowHeight="14.5" zeroHeight="1" x14ac:dyDescent="0.35"/>
  <cols>
    <col min="1" max="1" width="3.1796875" style="1" customWidth="1"/>
    <col min="2" max="2" width="48.26953125" customWidth="1"/>
    <col min="3" max="5" width="11.1796875" bestFit="1" customWidth="1"/>
    <col min="6" max="8" width="12.7265625" bestFit="1" customWidth="1"/>
    <col min="9" max="13" width="13.54296875" bestFit="1" customWidth="1"/>
    <col min="14" max="14" width="13.54296875" bestFit="1" customWidth="1" collapsed="1"/>
    <col min="15" max="15" width="13.81640625" bestFit="1" customWidth="1"/>
    <col min="16" max="22" width="13.54296875" bestFit="1" customWidth="1"/>
    <col min="23" max="23" width="14.26953125" bestFit="1" customWidth="1"/>
    <col min="24" max="25" width="13.54296875" bestFit="1" customWidth="1"/>
    <col min="26" max="26" width="13.54296875" bestFit="1" customWidth="1" collapsed="1"/>
    <col min="27" max="27" width="13.81640625" bestFit="1" customWidth="1"/>
    <col min="28" max="33" width="13.54296875" bestFit="1" customWidth="1"/>
    <col min="34" max="34" width="14.54296875" bestFit="1" customWidth="1"/>
    <col min="35" max="38" width="15.54296875" bestFit="1" customWidth="1"/>
    <col min="39" max="39" width="14.81640625" bestFit="1" customWidth="1"/>
    <col min="40" max="40" width="14.26953125" bestFit="1" customWidth="1"/>
    <col min="41" max="42" width="15.54296875" bestFit="1" customWidth="1"/>
    <col min="43" max="50" width="14.54296875" bestFit="1" customWidth="1"/>
    <col min="51" max="51" width="13.81640625" bestFit="1" customWidth="1"/>
    <col min="52" max="52" width="14.26953125" bestFit="1" customWidth="1"/>
    <col min="53" max="60" width="14.54296875" bestFit="1" customWidth="1"/>
  </cols>
  <sheetData>
    <row r="1" spans="1:60" ht="15.5" x14ac:dyDescent="0.35">
      <c r="A1" s="45" t="s">
        <v>68</v>
      </c>
      <c r="V1" s="38"/>
      <c r="AL1" s="38"/>
    </row>
    <row r="2" spans="1:60" ht="15.5" x14ac:dyDescent="0.35">
      <c r="A2" s="45" t="s">
        <v>7</v>
      </c>
      <c r="B2" s="32"/>
      <c r="C2" s="72"/>
      <c r="D2" s="48"/>
      <c r="E2" s="48"/>
      <c r="F2" s="109"/>
      <c r="G2" s="48"/>
      <c r="H2" s="48"/>
      <c r="I2" s="48"/>
      <c r="J2" s="48"/>
      <c r="K2" s="48"/>
      <c r="O2" s="38"/>
      <c r="R2" s="38"/>
      <c r="S2" s="38"/>
      <c r="U2" s="38"/>
      <c r="V2" s="38"/>
      <c r="W2" s="38"/>
      <c r="X2" s="38"/>
      <c r="AA2" s="38"/>
      <c r="AB2" s="38"/>
      <c r="AC2" s="38"/>
      <c r="AG2" s="38"/>
      <c r="AL2" s="38"/>
      <c r="AM2" s="38"/>
      <c r="AN2" s="38"/>
      <c r="AO2" s="38"/>
      <c r="AY2" s="38"/>
      <c r="BB2" s="38"/>
      <c r="BC2" s="38"/>
      <c r="BD2" s="38"/>
      <c r="BE2" s="38"/>
      <c r="BF2" s="38"/>
      <c r="BG2" s="38"/>
      <c r="BH2" s="38"/>
    </row>
    <row r="3" spans="1:60" x14ac:dyDescent="0.35">
      <c r="A3" s="52"/>
      <c r="F3" s="38"/>
    </row>
    <row r="4" spans="1:60" x14ac:dyDescent="0.35">
      <c r="C4" s="10">
        <v>43435</v>
      </c>
      <c r="D4" s="10">
        <v>43466</v>
      </c>
      <c r="E4" s="10">
        <v>43497</v>
      </c>
      <c r="F4" s="10">
        <v>43525</v>
      </c>
      <c r="G4" s="10">
        <v>43556</v>
      </c>
      <c r="H4" s="10">
        <v>43586</v>
      </c>
      <c r="I4" s="10">
        <v>43617</v>
      </c>
      <c r="J4" s="10">
        <v>43647</v>
      </c>
      <c r="K4" s="10">
        <v>43678</v>
      </c>
      <c r="L4" s="10">
        <v>43709</v>
      </c>
      <c r="M4" s="10">
        <v>43739</v>
      </c>
      <c r="N4" s="10">
        <v>43770</v>
      </c>
      <c r="O4" s="10">
        <v>43800</v>
      </c>
      <c r="P4" s="10">
        <v>43831</v>
      </c>
      <c r="Q4" s="10">
        <v>43862</v>
      </c>
      <c r="R4" s="10">
        <v>43891</v>
      </c>
      <c r="S4" s="10">
        <v>43922</v>
      </c>
      <c r="T4" s="10">
        <v>43952</v>
      </c>
      <c r="U4" s="10">
        <v>43983</v>
      </c>
      <c r="V4" s="10">
        <v>44013</v>
      </c>
      <c r="W4" s="10">
        <v>44044</v>
      </c>
      <c r="X4" s="10">
        <v>44075</v>
      </c>
      <c r="Y4" s="10">
        <v>44105</v>
      </c>
      <c r="Z4" s="10">
        <v>44136</v>
      </c>
      <c r="AA4" s="10">
        <v>44166</v>
      </c>
      <c r="AB4" s="10">
        <v>44197</v>
      </c>
      <c r="AC4" s="10">
        <v>44228</v>
      </c>
      <c r="AD4" s="10">
        <v>44256</v>
      </c>
      <c r="AE4" s="10">
        <v>44287</v>
      </c>
      <c r="AF4" s="10">
        <v>44317</v>
      </c>
      <c r="AG4" s="10">
        <v>44348</v>
      </c>
      <c r="AH4" s="10">
        <v>44378</v>
      </c>
      <c r="AI4" s="10">
        <v>44409</v>
      </c>
      <c r="AJ4" s="10">
        <v>44440</v>
      </c>
      <c r="AK4" s="10">
        <v>44470</v>
      </c>
      <c r="AL4" s="10">
        <v>44501</v>
      </c>
      <c r="AM4" s="10">
        <v>44531</v>
      </c>
      <c r="AN4" s="10">
        <v>44562</v>
      </c>
      <c r="AO4" s="10">
        <v>44593</v>
      </c>
      <c r="AP4" s="10">
        <v>44621</v>
      </c>
      <c r="AQ4" s="10">
        <v>44652</v>
      </c>
      <c r="AR4" s="10">
        <v>44682</v>
      </c>
      <c r="AS4" s="10">
        <v>44713</v>
      </c>
      <c r="AT4" s="10">
        <v>44743</v>
      </c>
      <c r="AU4" s="10">
        <v>44774</v>
      </c>
      <c r="AV4" s="10">
        <v>44805</v>
      </c>
      <c r="AW4" s="10">
        <v>44835</v>
      </c>
      <c r="AX4" s="10">
        <v>44866</v>
      </c>
      <c r="AY4" s="10">
        <v>44896</v>
      </c>
      <c r="AZ4" s="10">
        <v>44927</v>
      </c>
      <c r="BA4" s="10">
        <v>44958</v>
      </c>
      <c r="BB4" s="10">
        <v>44986</v>
      </c>
      <c r="BC4" s="10">
        <v>45017</v>
      </c>
      <c r="BD4" s="10">
        <v>45047</v>
      </c>
      <c r="BE4" s="10">
        <v>45078</v>
      </c>
      <c r="BF4" s="10">
        <v>45108</v>
      </c>
      <c r="BG4" s="10">
        <v>45139</v>
      </c>
      <c r="BH4" s="10">
        <v>45170</v>
      </c>
    </row>
    <row r="5" spans="1:60" ht="15" customHeight="1" x14ac:dyDescent="0.35">
      <c r="A5" s="208" t="s">
        <v>0</v>
      </c>
      <c r="B5" s="5"/>
      <c r="C5" s="28"/>
      <c r="D5" s="28"/>
      <c r="E5" s="28"/>
      <c r="F5" s="28"/>
      <c r="G5" s="28"/>
      <c r="H5" s="28"/>
      <c r="I5" s="28"/>
      <c r="J5" s="28"/>
      <c r="K5" s="28"/>
      <c r="L5" s="28"/>
      <c r="M5" s="28"/>
      <c r="N5" s="28"/>
      <c r="O5" s="7"/>
      <c r="P5" s="28"/>
      <c r="Q5" s="28"/>
      <c r="R5" s="28"/>
      <c r="S5" s="28"/>
      <c r="T5" s="28"/>
      <c r="U5" s="28"/>
      <c r="V5" s="28"/>
      <c r="W5" s="28"/>
      <c r="X5" s="28"/>
      <c r="Y5" s="28"/>
      <c r="Z5" s="28"/>
      <c r="AA5" s="28"/>
      <c r="AB5" s="28"/>
      <c r="AC5" s="28"/>
      <c r="AD5" s="106">
        <f>'MEEIA 3 adjs'!BA1+'MEEIA 3 adjs'!BE11</f>
        <v>-21982.399999997611</v>
      </c>
      <c r="AE5" s="28"/>
      <c r="AF5" s="28"/>
      <c r="AG5" s="28"/>
      <c r="AH5" s="28"/>
      <c r="AI5" s="28"/>
      <c r="AJ5" s="28"/>
      <c r="AK5" s="28"/>
      <c r="AL5" s="163">
        <f>'MEEIA 3 adjs'!BH9+'MEEIA 3 adjs'!BJ9</f>
        <v>-60592.04</v>
      </c>
      <c r="AM5" s="28"/>
      <c r="AN5" s="28"/>
      <c r="AO5" s="166">
        <v>-696083.55703392881</v>
      </c>
      <c r="AP5" s="28"/>
      <c r="AQ5" s="28"/>
      <c r="AR5" s="28"/>
      <c r="AS5" s="28"/>
      <c r="AT5" s="28"/>
      <c r="AU5" s="28"/>
      <c r="AV5" s="28"/>
      <c r="AW5" s="28"/>
      <c r="AX5" s="28"/>
      <c r="AY5" s="28"/>
      <c r="AZ5" s="163">
        <f>'MEEIA 3 adjs'!DZ11+'MEEIA 2 adjs'!EC12</f>
        <v>-558.33848963666242</v>
      </c>
      <c r="BA5" s="184"/>
      <c r="BB5" s="163">
        <f>'MEEIA 3 adjs'!FG11</f>
        <v>-896.80000000004657</v>
      </c>
      <c r="BC5" s="184"/>
      <c r="BD5" s="184"/>
      <c r="BE5" s="184"/>
      <c r="BF5" s="184"/>
      <c r="BG5" s="184"/>
      <c r="BH5" s="184"/>
    </row>
    <row r="6" spans="1:60" s="3" customFormat="1" ht="15" customHeight="1" x14ac:dyDescent="0.35">
      <c r="A6" s="208"/>
      <c r="B6" s="5" t="s">
        <v>9</v>
      </c>
      <c r="C6" s="21">
        <v>472906.7</v>
      </c>
      <c r="D6" s="21">
        <v>121950.46</v>
      </c>
      <c r="E6" s="21">
        <v>306057.09999999998</v>
      </c>
      <c r="F6" s="21">
        <v>3254515.75</v>
      </c>
      <c r="G6" s="21">
        <v>1441686.8700000006</v>
      </c>
      <c r="H6" s="21">
        <v>2646810.4000000004</v>
      </c>
      <c r="I6" s="21">
        <v>3090012.3199999994</v>
      </c>
      <c r="J6" s="21">
        <v>3806682.3899999997</v>
      </c>
      <c r="K6" s="21">
        <v>5667444.0099999998</v>
      </c>
      <c r="L6" s="22">
        <v>4665040.7600000016</v>
      </c>
      <c r="M6" s="22">
        <v>4693766.1500000032</v>
      </c>
      <c r="N6" s="21">
        <v>7981786.3300000001</v>
      </c>
      <c r="O6" s="22">
        <v>14289408.219999997</v>
      </c>
      <c r="P6" s="22">
        <v>2300282.3399999994</v>
      </c>
      <c r="Q6" s="21">
        <v>3266635.3100000005</v>
      </c>
      <c r="R6" s="21">
        <v>4668387.1399999997</v>
      </c>
      <c r="S6" s="21">
        <v>3355052.560000001</v>
      </c>
      <c r="T6" s="21">
        <v>3504036.8800000004</v>
      </c>
      <c r="U6" s="21">
        <v>4570550.08</v>
      </c>
      <c r="V6" s="21">
        <v>4337551.2399999993</v>
      </c>
      <c r="W6" s="21">
        <v>5132057.5999999996</v>
      </c>
      <c r="X6" s="21">
        <v>6881005.1299999999</v>
      </c>
      <c r="Y6" s="21">
        <v>5075926.8299999991</v>
      </c>
      <c r="Z6" s="21">
        <v>8226323.5899999999</v>
      </c>
      <c r="AA6" s="21">
        <v>17050986.669999998</v>
      </c>
      <c r="AB6" s="21">
        <v>3390691.4000000004</v>
      </c>
      <c r="AC6" s="21">
        <v>3040542.4899999993</v>
      </c>
      <c r="AD6" s="21">
        <f>6776151.45</f>
        <v>6776151.4500000002</v>
      </c>
      <c r="AE6" s="124">
        <f>3593026.47+'PAYS return original'!C15</f>
        <v>3593096.5983472401</v>
      </c>
      <c r="AF6" s="124">
        <f>3249647.22+'PAYS return original'!D15</f>
        <v>3249816.752362628</v>
      </c>
      <c r="AG6" s="135">
        <f>6100963.25+'PAYS return original'!E15</f>
        <v>6101138.4180074409</v>
      </c>
      <c r="AH6" s="135">
        <f>5073828.74+'PAYS return original'!F15</f>
        <v>5074049.6564757768</v>
      </c>
      <c r="AI6" s="124">
        <f>6150373.04+'PAYS return original'!G15</f>
        <v>6150752.0389186945</v>
      </c>
      <c r="AJ6" s="124">
        <f>4538294.08+'PAYS return original'!H15</f>
        <v>4538886.177325543</v>
      </c>
      <c r="AK6" s="124">
        <f>5907219.36+'PAYS return original'!I15</f>
        <v>5908069.5179605344</v>
      </c>
      <c r="AL6" s="124">
        <f>11096066.47+'PAYS return original'!J15</f>
        <v>11097280.277224224</v>
      </c>
      <c r="AM6" s="124">
        <f>21855224.8+'PAYS return original'!K15</f>
        <v>21856497.240487527</v>
      </c>
      <c r="AN6" s="124">
        <f>-1207424.55+'PAYS return original'!L15</f>
        <v>-1206005.0706461675</v>
      </c>
      <c r="AO6" s="124">
        <f>3291300.03+'PAYS return original'!M15</f>
        <v>3292003.067914797</v>
      </c>
      <c r="AP6" s="135">
        <f>3839817.3+'PAYS return original'!N15+(-1*'PAYS return original'!N6)</f>
        <v>3848947.3665742185</v>
      </c>
      <c r="AQ6" s="135">
        <f>4451070.5+'PAYS return original'!O15</f>
        <v>4452149.213101591</v>
      </c>
      <c r="AR6" s="135">
        <f>3308454.75+'PAYS return original'!P15</f>
        <v>3309739.301438381</v>
      </c>
      <c r="AS6" s="135">
        <f>6746528.94+'PAYS return original'!Q15</f>
        <v>6747915.2307812814</v>
      </c>
      <c r="AT6" s="135">
        <f>3532913.25+'PAYS return original'!R15</f>
        <v>3534427.1880222401</v>
      </c>
      <c r="AU6" s="135">
        <f>5675518.56+'PAYS return original'!S15</f>
        <v>5677135.2112908112</v>
      </c>
      <c r="AV6" s="135">
        <f>6239208.9+'PAYS return original'!T15</f>
        <v>6241030.1127156857</v>
      </c>
      <c r="AW6" s="135">
        <f>4202063.07+'PAYS return original'!U15</f>
        <v>4203952.8957806081</v>
      </c>
      <c r="AX6" s="135">
        <f>6028471.43+'PAYS return original'!V15</f>
        <v>6030542.0242398335</v>
      </c>
      <c r="AY6" s="135">
        <f>20769312.92+'PAYS return original'!W15+(-1*'PAYS return original'!W6)</f>
        <v>20772311.523251541</v>
      </c>
      <c r="AZ6" s="135">
        <f>2815642.18+'PAYS return original'!X15</f>
        <v>2818085.4973094049</v>
      </c>
      <c r="BA6" s="135">
        <f>4564689.01-16389.29+'PAYS return original'!Y15</f>
        <v>4550893.0217857901</v>
      </c>
      <c r="BB6" s="135">
        <f>4460594.75+'PAYS return original'!Z15</f>
        <v>4463219.4054105142</v>
      </c>
      <c r="BC6" s="135">
        <f>3633263.4+'PAYS return original'!AA15</f>
        <v>3635955.4282210199</v>
      </c>
      <c r="BD6" s="135">
        <f>5937741.17+'PAYS return original'!AB15</f>
        <v>5940478.5337780621</v>
      </c>
      <c r="BE6" s="135">
        <f>4862173.61+'PAYS return original'!AC15</f>
        <v>4864955.095925808</v>
      </c>
      <c r="BF6" s="135">
        <f>6175408.01+'PAYS return original'!AD15</f>
        <v>6175979.8893648321</v>
      </c>
      <c r="BG6" s="135">
        <f>4735345.8+'PAYS return original'!AE15</f>
        <v>4736088.9036643831</v>
      </c>
      <c r="BH6" s="135">
        <f>4815688.12+'PAYS return original'!AF15</f>
        <v>4816537.1018028697</v>
      </c>
    </row>
    <row r="7" spans="1:60" s="3" customFormat="1" x14ac:dyDescent="0.35">
      <c r="A7" s="208"/>
      <c r="B7" s="5" t="s">
        <v>10</v>
      </c>
      <c r="C7" s="22">
        <v>0</v>
      </c>
      <c r="D7" s="22">
        <v>0</v>
      </c>
      <c r="E7" s="22">
        <v>0</v>
      </c>
      <c r="F7" s="22">
        <v>0</v>
      </c>
      <c r="G7" s="22">
        <v>0</v>
      </c>
      <c r="H7" s="22">
        <v>453008.63</v>
      </c>
      <c r="I7" s="22">
        <v>6131398.7699999996</v>
      </c>
      <c r="J7" s="22">
        <v>7440020.2300000004</v>
      </c>
      <c r="K7" s="22">
        <v>7787637.1200000001</v>
      </c>
      <c r="L7" s="21">
        <v>7415530.5499999998</v>
      </c>
      <c r="M7" s="22">
        <v>6393806.0300000003</v>
      </c>
      <c r="N7" s="22">
        <v>5729648.6699999999</v>
      </c>
      <c r="O7" s="21">
        <v>7016994.2000000002</v>
      </c>
      <c r="P7" s="22">
        <v>7580344.1500000004</v>
      </c>
      <c r="Q7" s="22">
        <v>6780583.4199999999</v>
      </c>
      <c r="R7" s="22">
        <v>5258818.8899999997</v>
      </c>
      <c r="S7" s="22">
        <v>4379338.6900000004</v>
      </c>
      <c r="T7" s="22">
        <v>4010923.17</v>
      </c>
      <c r="U7" s="22">
        <v>4897738.25</v>
      </c>
      <c r="V7" s="22">
        <v>6248757.4000000004</v>
      </c>
      <c r="W7" s="22">
        <v>6053644.0300000003</v>
      </c>
      <c r="X7" s="22">
        <v>5708518.8099999996</v>
      </c>
      <c r="Y7" s="22">
        <v>4362797.6900000004</v>
      </c>
      <c r="Z7" s="22">
        <v>4453895.6900000004</v>
      </c>
      <c r="AA7" s="22">
        <v>5320333.05</v>
      </c>
      <c r="AB7" s="22">
        <v>6316759.2699999996</v>
      </c>
      <c r="AC7" s="22">
        <v>7583892.4100000001</v>
      </c>
      <c r="AD7" s="22">
        <v>7418563.8899999997</v>
      </c>
      <c r="AE7" s="22">
        <v>5953301.3499999996</v>
      </c>
      <c r="AF7" s="22">
        <v>5846801.6900000004</v>
      </c>
      <c r="AG7" s="22">
        <v>6866409.0999999996</v>
      </c>
      <c r="AH7" s="22">
        <v>8666483.5800000001</v>
      </c>
      <c r="AI7" s="22">
        <v>8626819.1899999995</v>
      </c>
      <c r="AJ7" s="22">
        <v>8648916.9199999999</v>
      </c>
      <c r="AK7" s="22">
        <v>6801979.5499999998</v>
      </c>
      <c r="AL7" s="22">
        <v>6087767.6399999997</v>
      </c>
      <c r="AM7" s="22">
        <v>7335343.4299999997</v>
      </c>
      <c r="AN7" s="22">
        <v>8532489.0299999993</v>
      </c>
      <c r="AO7" s="22">
        <v>8009630.25</v>
      </c>
      <c r="AP7" s="22">
        <v>5791599.6900000004</v>
      </c>
      <c r="AQ7" s="22">
        <v>4647344.92</v>
      </c>
      <c r="AR7" s="22">
        <v>4780045.8499999996</v>
      </c>
      <c r="AS7" s="22">
        <v>5750871.1299999999</v>
      </c>
      <c r="AT7" s="22">
        <v>7180666.5599999996</v>
      </c>
      <c r="AU7" s="22">
        <v>6958397.0999999996</v>
      </c>
      <c r="AV7" s="22">
        <v>6191523.1299999999</v>
      </c>
      <c r="AW7" s="22">
        <v>4873657.1900000004</v>
      </c>
      <c r="AX7" s="22">
        <v>4698871.1399999997</v>
      </c>
      <c r="AY7" s="22">
        <v>6121032.0199999996</v>
      </c>
      <c r="AZ7" s="22">
        <v>6865628.9100000001</v>
      </c>
      <c r="BA7" s="22">
        <v>5890167.4000000004</v>
      </c>
      <c r="BB7" s="22">
        <v>5071608.0599999996</v>
      </c>
      <c r="BC7" s="22">
        <v>4647331.4400000004</v>
      </c>
      <c r="BD7" s="22">
        <v>4309653.22</v>
      </c>
      <c r="BE7" s="22">
        <v>5155063.0199999996</v>
      </c>
      <c r="BF7" s="22">
        <v>6058263.3600000003</v>
      </c>
      <c r="BG7" s="22">
        <v>6335389.6200000001</v>
      </c>
      <c r="BH7" s="22">
        <v>6078515.6699999999</v>
      </c>
    </row>
    <row r="8" spans="1:60" s="3" customFormat="1" x14ac:dyDescent="0.35">
      <c r="A8" s="208"/>
      <c r="B8" s="5" t="s">
        <v>11</v>
      </c>
      <c r="C8" s="7">
        <f t="shared" ref="C8" si="0">IF(OR(C6="",C7=""),"",C6-C7)</f>
        <v>472906.7</v>
      </c>
      <c r="D8" s="7">
        <f t="shared" ref="D8:AE8" si="1">IF(OR(D6="",D7=""),"",D6-D7)</f>
        <v>121950.46</v>
      </c>
      <c r="E8" s="7">
        <f t="shared" si="1"/>
        <v>306057.09999999998</v>
      </c>
      <c r="F8" s="7">
        <f t="shared" si="1"/>
        <v>3254515.75</v>
      </c>
      <c r="G8" s="7">
        <f t="shared" si="1"/>
        <v>1441686.8700000006</v>
      </c>
      <c r="H8" s="7">
        <f>IF(OR(H6="",H7=""),"",H6-H7)</f>
        <v>2193801.7700000005</v>
      </c>
      <c r="I8" s="8">
        <f t="shared" si="1"/>
        <v>-3041386.45</v>
      </c>
      <c r="J8" s="8">
        <f t="shared" si="1"/>
        <v>-3633337.8400000008</v>
      </c>
      <c r="K8" s="8">
        <f t="shared" si="1"/>
        <v>-2120193.1100000003</v>
      </c>
      <c r="L8" s="8">
        <f t="shared" si="1"/>
        <v>-2750489.7899999982</v>
      </c>
      <c r="M8" s="8">
        <f t="shared" si="1"/>
        <v>-1700039.8799999971</v>
      </c>
      <c r="N8" s="8">
        <f t="shared" si="1"/>
        <v>2252137.66</v>
      </c>
      <c r="O8" s="8">
        <f>IF(OR(O6="",O7=""),"",O6-O7)</f>
        <v>7272414.0199999968</v>
      </c>
      <c r="P8" s="8">
        <f t="shared" si="1"/>
        <v>-5280061.8100000005</v>
      </c>
      <c r="Q8" s="8">
        <f t="shared" si="1"/>
        <v>-3513948.1099999994</v>
      </c>
      <c r="R8" s="8">
        <f t="shared" si="1"/>
        <v>-590431.75</v>
      </c>
      <c r="S8" s="8">
        <f t="shared" si="1"/>
        <v>-1024286.1299999994</v>
      </c>
      <c r="T8" s="8">
        <f>IF(OR(T6="",T7=""),"",T6-T7)</f>
        <v>-506886.28999999957</v>
      </c>
      <c r="U8" s="8">
        <f t="shared" si="1"/>
        <v>-327188.16999999993</v>
      </c>
      <c r="V8" s="8">
        <f t="shared" si="1"/>
        <v>-1911206.1600000011</v>
      </c>
      <c r="W8" s="8">
        <f>IF(OR(W6="",W7=""),"",W6-W7)</f>
        <v>-921586.43000000063</v>
      </c>
      <c r="X8" s="8">
        <f>IF(OR(X6="",X7=""),"",X6-X7)</f>
        <v>1172486.3200000003</v>
      </c>
      <c r="Y8" s="8">
        <f t="shared" si="1"/>
        <v>713129.13999999873</v>
      </c>
      <c r="Z8" s="8">
        <f t="shared" si="1"/>
        <v>3772427.8999999994</v>
      </c>
      <c r="AA8" s="8">
        <f t="shared" si="1"/>
        <v>11730653.619999997</v>
      </c>
      <c r="AB8" s="8">
        <f t="shared" si="1"/>
        <v>-2926067.8699999992</v>
      </c>
      <c r="AC8" s="8">
        <f t="shared" si="1"/>
        <v>-4543349.9200000009</v>
      </c>
      <c r="AD8" s="8">
        <f>IF(OR(AD6="",AD7=""),"",AD6-AD7)</f>
        <v>-642412.43999999948</v>
      </c>
      <c r="AE8" s="8">
        <f t="shared" si="1"/>
        <v>-2360204.7516527595</v>
      </c>
      <c r="AF8" s="8">
        <f t="shared" ref="AF8" si="2">IF(OR(AF6="",AF7=""),"",AF6-AF7)</f>
        <v>-2596984.9376373724</v>
      </c>
      <c r="AG8" s="8">
        <f t="shared" ref="AG8:AW8" si="3">IF(OR(AG6="",AG7=""),"",AG6-AG7)</f>
        <v>-765270.68199255876</v>
      </c>
      <c r="AH8" s="8">
        <f t="shared" si="3"/>
        <v>-3592433.9235242233</v>
      </c>
      <c r="AI8" s="8">
        <f t="shared" si="3"/>
        <v>-2476067.151081305</v>
      </c>
      <c r="AJ8" s="8">
        <f t="shared" si="3"/>
        <v>-4110030.7426744569</v>
      </c>
      <c r="AK8" s="8">
        <f t="shared" si="3"/>
        <v>-893910.03203946538</v>
      </c>
      <c r="AL8" s="8">
        <f>IF(OR(AL6="",AL7=""),"",AL6-AL7)</f>
        <v>5009512.6372242244</v>
      </c>
      <c r="AM8" s="8">
        <f t="shared" si="3"/>
        <v>14521153.810487527</v>
      </c>
      <c r="AN8" s="8">
        <f t="shared" si="3"/>
        <v>-9738494.1006461661</v>
      </c>
      <c r="AO8" s="8">
        <f>IF(OR(AO6="",AO7=""),"",AO6-AO7)</f>
        <v>-4717627.182085203</v>
      </c>
      <c r="AP8" s="8">
        <f t="shared" si="3"/>
        <v>-1942652.3234257819</v>
      </c>
      <c r="AQ8" s="8">
        <f t="shared" si="3"/>
        <v>-195195.70689840894</v>
      </c>
      <c r="AR8" s="8">
        <f t="shared" si="3"/>
        <v>-1470306.5485616187</v>
      </c>
      <c r="AS8" s="8">
        <f t="shared" si="3"/>
        <v>997044.10078128148</v>
      </c>
      <c r="AT8" s="8">
        <f t="shared" si="3"/>
        <v>-3646239.3719777595</v>
      </c>
      <c r="AU8" s="8">
        <f t="shared" si="3"/>
        <v>-1281261.8887091884</v>
      </c>
      <c r="AV8" s="8">
        <f t="shared" si="3"/>
        <v>49506.982715685852</v>
      </c>
      <c r="AW8" s="8">
        <f t="shared" si="3"/>
        <v>-669704.29421939235</v>
      </c>
      <c r="AX8" s="8">
        <f t="shared" ref="AX8" si="4">IF(OR(AX6="",AX7=""),"",AX6-AX7)</f>
        <v>1331670.8842398338</v>
      </c>
      <c r="AY8" s="8">
        <f>IF(OR(AY6="",AY7=""),"",AY6-AY7)</f>
        <v>14651279.503251541</v>
      </c>
      <c r="AZ8" s="8">
        <f t="shared" ref="AZ8" si="5">IF(OR(AZ6="",AZ7=""),"",AZ6-AZ7)</f>
        <v>-4047543.4126905953</v>
      </c>
      <c r="BA8" s="8">
        <f t="shared" ref="BA8:BF8" si="6">IF(OR(BA6="",BA7=""),"",BA6-BA7)</f>
        <v>-1339274.3782142103</v>
      </c>
      <c r="BB8" s="8">
        <f t="shared" si="6"/>
        <v>-608388.65458948538</v>
      </c>
      <c r="BC8" s="8">
        <f t="shared" si="6"/>
        <v>-1011376.0117789805</v>
      </c>
      <c r="BD8" s="8">
        <f t="shared" si="6"/>
        <v>1630825.3137780624</v>
      </c>
      <c r="BE8" s="8">
        <f t="shared" si="6"/>
        <v>-290107.9240741916</v>
      </c>
      <c r="BF8" s="8">
        <f t="shared" si="6"/>
        <v>117716.52936483175</v>
      </c>
      <c r="BG8" s="8">
        <f t="shared" ref="BG8:BH8" si="7">IF(OR(BG6="",BG7=""),"",BG6-BG7)</f>
        <v>-1599300.716335617</v>
      </c>
      <c r="BH8" s="8">
        <f t="shared" si="7"/>
        <v>-1261978.5681971302</v>
      </c>
    </row>
    <row r="9" spans="1:60" s="3" customFormat="1" x14ac:dyDescent="0.35">
      <c r="A9" s="208"/>
      <c r="B9" s="5" t="s">
        <v>4</v>
      </c>
      <c r="C9" s="23">
        <v>0</v>
      </c>
      <c r="D9" s="23">
        <v>0</v>
      </c>
      <c r="E9" s="23">
        <v>0</v>
      </c>
      <c r="F9" s="23">
        <v>2.7878150000000001E-2</v>
      </c>
      <c r="G9" s="23">
        <v>2.6622739999999999E-2</v>
      </c>
      <c r="H9" s="23">
        <v>2.677361E-2</v>
      </c>
      <c r="I9" s="23">
        <v>2.6500570000000001E-2</v>
      </c>
      <c r="J9" s="23">
        <v>2.594869E-2</v>
      </c>
      <c r="K9" s="23">
        <v>2.3511899999999999E-2</v>
      </c>
      <c r="L9" s="23">
        <v>2.21687E-2</v>
      </c>
      <c r="M9" s="23">
        <v>2.113932E-2</v>
      </c>
      <c r="N9" s="23">
        <v>1.8159890000000001E-2</v>
      </c>
      <c r="O9" s="23">
        <v>1.9151990000000001E-2</v>
      </c>
      <c r="P9" s="23">
        <v>1.8890779999999999E-2</v>
      </c>
      <c r="Q9" s="23">
        <v>1.8035829999999999E-2</v>
      </c>
      <c r="R9" s="23">
        <v>1.888592E-2</v>
      </c>
      <c r="S9" s="23">
        <v>9.3845999999999999E-3</v>
      </c>
      <c r="T9" s="23">
        <v>1.2906700000000001E-3</v>
      </c>
      <c r="U9" s="23">
        <v>1.2563100000000001E-3</v>
      </c>
      <c r="V9" s="23">
        <v>1.9366299999999999E-3</v>
      </c>
      <c r="W9" s="23">
        <v>1.3658500000000001E-3</v>
      </c>
      <c r="X9" s="23">
        <v>1.23916E-3</v>
      </c>
      <c r="Y9" s="23">
        <v>2E-3</v>
      </c>
      <c r="Z9" s="23">
        <v>2.5244400000000002E-3</v>
      </c>
      <c r="AA9" s="23">
        <v>2.8469900000000002E-3</v>
      </c>
      <c r="AB9" s="23">
        <v>2.0613900000000002E-3</v>
      </c>
      <c r="AC9" s="23">
        <v>2.3221700000000001E-3</v>
      </c>
      <c r="AD9" s="23">
        <v>2.1367399999999998E-3</v>
      </c>
      <c r="AE9" s="23">
        <v>2.2512299999999999E-3</v>
      </c>
      <c r="AF9" s="23">
        <v>2.2427200000000001E-3</v>
      </c>
      <c r="AG9" s="23">
        <v>2.01659E-3</v>
      </c>
      <c r="AH9" s="23">
        <v>1.3954900000000001E-3</v>
      </c>
      <c r="AI9" s="23">
        <v>2.0509899999999999E-3</v>
      </c>
      <c r="AJ9" s="23">
        <v>1.9323299999999999E-3</v>
      </c>
      <c r="AK9" s="23">
        <v>1.5E-3</v>
      </c>
      <c r="AL9" s="23">
        <v>1.5320900000000001E-3</v>
      </c>
      <c r="AM9" s="23">
        <v>2.6046400000000001E-3</v>
      </c>
      <c r="AN9" s="23">
        <v>2.3444999999999998E-3</v>
      </c>
      <c r="AO9" s="23">
        <v>2.9584899999999998E-3</v>
      </c>
      <c r="AP9" s="23">
        <v>6.8829599999999996E-3</v>
      </c>
      <c r="AQ9" s="23">
        <v>6.0041599999999997E-3</v>
      </c>
      <c r="AR9" s="23">
        <v>9.4970499999999999E-3</v>
      </c>
      <c r="AS9" s="23">
        <v>1.4858659999999999E-2</v>
      </c>
      <c r="AT9" s="23">
        <v>2.0566899999999999E-2</v>
      </c>
      <c r="AU9" s="23">
        <v>2.564054E-2</v>
      </c>
      <c r="AV9" s="23">
        <v>2.8416960000000002E-2</v>
      </c>
      <c r="AW9" s="23">
        <v>3.4701200000000001E-2</v>
      </c>
      <c r="AX9" s="23">
        <v>4.286098E-2</v>
      </c>
      <c r="AY9" s="23">
        <v>4.617603E-2</v>
      </c>
      <c r="AZ9" s="23">
        <v>4.7842519999999999E-2</v>
      </c>
      <c r="BA9" s="23">
        <v>4.847945E-2</v>
      </c>
      <c r="BB9" s="23">
        <v>4.9894139999999997E-2</v>
      </c>
      <c r="BC9" s="23">
        <v>5.2487209999999999E-2</v>
      </c>
      <c r="BD9" s="23">
        <v>5.3267839534246943E-2</v>
      </c>
      <c r="BE9" s="23">
        <v>5.3948219999999998E-2</v>
      </c>
      <c r="BF9" s="23">
        <v>5.4426639999999998E-2</v>
      </c>
      <c r="BG9" s="23">
        <v>5.5204789999999997E-2</v>
      </c>
      <c r="BH9" s="23">
        <v>5.5351270000000001E-2</v>
      </c>
    </row>
    <row r="10" spans="1:60" s="3" customFormat="1" x14ac:dyDescent="0.35">
      <c r="A10" s="208"/>
      <c r="B10" s="5" t="s">
        <v>5</v>
      </c>
      <c r="C10" s="8">
        <f>IF(OR(C9="",C8=""),"",ROUND((C9*C8)/12,2))</f>
        <v>0</v>
      </c>
      <c r="D10" s="8">
        <f>IF(OR(D9="",D8="",C13=""),"",ROUND(((C13+D8)*D9)/12,2))</f>
        <v>0</v>
      </c>
      <c r="E10" s="8">
        <f t="shared" ref="E10:K10" si="8">IF(OR(E9="",E8="",D13=""),"",ROUND(((D13+E8)*E9)/12,2))</f>
        <v>0</v>
      </c>
      <c r="F10" s="8">
        <f t="shared" si="8"/>
        <v>9653.81</v>
      </c>
      <c r="G10" s="8">
        <f t="shared" si="8"/>
        <v>12438.97</v>
      </c>
      <c r="H10" s="8">
        <f t="shared" si="8"/>
        <v>17431.88</v>
      </c>
      <c r="I10" s="8">
        <f t="shared" si="8"/>
        <v>10576.06</v>
      </c>
      <c r="J10" s="8">
        <f t="shared" si="8"/>
        <v>2521.9899999999998</v>
      </c>
      <c r="K10" s="8">
        <f t="shared" si="8"/>
        <v>-1864.05</v>
      </c>
      <c r="L10" s="8">
        <f t="shared" ref="L10" si="9">IF(OR(L9="",L8="",K13=""),"",ROUND(((K13+L8)*L9)/12,2))</f>
        <v>-6842.24</v>
      </c>
      <c r="M10" s="8">
        <f t="shared" ref="M10" si="10">IF(OR(M9="",M8="",L13=""),"",ROUND(((L13+M8)*M9)/12,2))</f>
        <v>-9531.39</v>
      </c>
      <c r="N10" s="8">
        <f t="shared" ref="N10" si="11">IF(OR(N9="",N8="",M13=""),"",ROUND(((M13+N8)*N9)/12,2))</f>
        <v>-4794.22</v>
      </c>
      <c r="O10" s="8">
        <f t="shared" ref="O10" si="12">IF(OR(O9="",O8="",N13=""),"",ROUND(((N13+O8)*O9)/12,2))</f>
        <v>6542.98</v>
      </c>
      <c r="P10" s="8">
        <f t="shared" ref="P10" si="13">IF(OR(P9="",P8="",O13=""),"",ROUND(((O13+P8)*P9)/12,2))</f>
        <v>-1848</v>
      </c>
      <c r="Q10" s="8">
        <f t="shared" ref="Q10" si="14">IF(OR(Q9="",Q8="",P13=""),"",ROUND(((P13+Q8)*Q9)/12,2))</f>
        <v>-7048.55</v>
      </c>
      <c r="R10" s="8">
        <f t="shared" ref="R10" si="15">IF(OR(R9="",R8="",Q13=""),"",ROUND(((Q13+R8)*R9)/12,2))</f>
        <v>-8321.11</v>
      </c>
      <c r="S10" s="8">
        <f t="shared" ref="S10" si="16">IF(OR(S9="",S8="",R13=""),"",ROUND(((R13+S8)*S9)/12,2))</f>
        <v>-4942.3900000000003</v>
      </c>
      <c r="T10" s="8">
        <f t="shared" ref="T10" si="17">IF(OR(T9="",T8="",S13=""),"",ROUND(((S13+T8)*T9)/12,2))</f>
        <v>-734.78</v>
      </c>
      <c r="U10" s="8">
        <f t="shared" ref="U10" si="18">IF(OR(U9="",U8="",T13=""),"",ROUND(((T13+U8)*U9)/12,2))</f>
        <v>-749.55</v>
      </c>
      <c r="V10" s="8">
        <f t="shared" ref="V10" si="19">IF(OR(V9="",V8="",U13=""),"",ROUND(((U13+V8)*V9)/12,2))</f>
        <v>-1464.01</v>
      </c>
      <c r="W10" s="8">
        <f t="shared" ref="W10" si="20">IF(OR(W9="",W8="",V13=""),"",ROUND(((V13+W8)*W9)/12,2))</f>
        <v>-1137.5899999999999</v>
      </c>
      <c r="X10" s="8">
        <f t="shared" ref="X10" si="21">IF(OR(X9="",X8="",W13=""),"",ROUND(((W13+X8)*X9)/12,2))</f>
        <v>-911.11</v>
      </c>
      <c r="Y10" s="8">
        <f t="shared" ref="Y10" si="22">IF(OR(Y9="",Y8="",X13=""),"",ROUND(((X13+Y8)*Y9)/12,2))</f>
        <v>-1351.83</v>
      </c>
      <c r="Z10" s="8">
        <f t="shared" ref="Z10" si="23">IF(OR(Z9="",Z8="",Y13=""),"",ROUND(((Y13+Z8)*Z9)/12,2))</f>
        <v>-912.99</v>
      </c>
      <c r="AA10" s="8">
        <f>IF(OR(AA9="",AA8="",Z13=""),"",ROUND(((Z13+AA8)*AA9)/12,2))</f>
        <v>1753.23</v>
      </c>
      <c r="AB10" s="8">
        <f>IF(OR(AB9="",AB8="",AA13=""),"",ROUND(((AA13+AB8)*AB9)/12,2))</f>
        <v>767.1</v>
      </c>
      <c r="AC10" s="8">
        <f t="shared" ref="AC10" si="24">IF(OR(AC9="",AC8="",AB13=""),"",ROUND(((AB13+AC8)*AC9)/12,2))</f>
        <v>-14.91</v>
      </c>
      <c r="AD10" s="8">
        <f>IF(OR(AD9="",AD8="",AC13=""),"",ROUND(((AC13+AD8+AD5)*AD9)/12,2))+'MEEIA 3 adjs'!BE11</f>
        <v>-623.98999999999546</v>
      </c>
      <c r="AE10" s="8">
        <f>IF(OR(AE9="",AE8="",AD13=""),"",ROUND(((AD13+AE8)*AE9)/12,2))</f>
        <v>-581.91</v>
      </c>
      <c r="AF10" s="8">
        <f>IF(OR(AF9="",AF8="",AE13=""),"",ROUND(((AE13+AF8)*AF9)/12,2))</f>
        <v>-1065.17</v>
      </c>
      <c r="AG10" s="8">
        <f t="shared" ref="AG10:AX10" si="25">IF(OR(AG9="",AG8="",AF13=""),"",ROUND(((AF13+AG8)*AG9)/12,2))</f>
        <v>-1086.56</v>
      </c>
      <c r="AH10" s="8">
        <f t="shared" si="25"/>
        <v>-1169.8</v>
      </c>
      <c r="AI10" s="8">
        <f t="shared" si="25"/>
        <v>-2142.6799999999998</v>
      </c>
      <c r="AJ10" s="8">
        <f t="shared" si="25"/>
        <v>-2680.89</v>
      </c>
      <c r="AK10" s="8">
        <f t="shared" si="25"/>
        <v>-2193.15</v>
      </c>
      <c r="AL10" s="8">
        <f>IF(OR(AL9="",AL8="",AK13=""),"",ROUND(((AK13+AL8+AL5)*AL9)/12,2))+'MEEIA 3 adjs'!BW19</f>
        <v>-1732.83</v>
      </c>
      <c r="AM10" s="8">
        <f>IF(OR(AM9="",AM8="",AL13=""),"",ROUND(((AL13+AM8)*AM9)/12,2))</f>
        <v>416.97</v>
      </c>
      <c r="AN10" s="8">
        <f t="shared" si="25"/>
        <v>-1527.25</v>
      </c>
      <c r="AO10" s="8">
        <f>IF(OR(AO9="",AO8="",AN13=""),"",ROUND(((AN13+AO5+AO8)*AO9)/12,2))</f>
        <v>-3262.3</v>
      </c>
      <c r="AP10" s="8">
        <f t="shared" si="25"/>
        <v>-8705.91</v>
      </c>
      <c r="AQ10" s="8">
        <f t="shared" si="25"/>
        <v>-7696.38</v>
      </c>
      <c r="AR10" s="8">
        <f t="shared" si="25"/>
        <v>-13343.43</v>
      </c>
      <c r="AS10" s="8">
        <f t="shared" si="25"/>
        <v>-19658.490000000002</v>
      </c>
      <c r="AT10" s="8">
        <f t="shared" si="25"/>
        <v>-33493.69</v>
      </c>
      <c r="AU10" s="8">
        <f t="shared" si="25"/>
        <v>-44565.49</v>
      </c>
      <c r="AV10" s="8">
        <f t="shared" si="25"/>
        <v>-49379.45</v>
      </c>
      <c r="AW10" s="8">
        <f t="shared" si="25"/>
        <v>-62378.84</v>
      </c>
      <c r="AX10" s="8">
        <f t="shared" si="25"/>
        <v>-72513.259999999995</v>
      </c>
      <c r="AY10" s="8">
        <f>IF(OR(AY9="",AY8="",AX13=""),"",ROUND(((AX13+AY8)*AY9)/12,2))</f>
        <v>-22022.62</v>
      </c>
      <c r="AZ10" s="8">
        <f>IF(OR(AZ9="",AZ8="",AY13=""),"",ROUND(((AY13+AZ8+AZ5)*AZ9)/12,2))+AZ5</f>
        <v>-39602.838489636662</v>
      </c>
      <c r="BA10" s="8">
        <f>IF(OR(BA9="",BA8="",AZ13=""),"",ROUND(((AZ13+BA8)*BA9)/12,2))</f>
        <v>-45132.639999999999</v>
      </c>
      <c r="BB10" s="8">
        <f>IF(OR(BB9="",BB8="",BA13=""),"",ROUND(((BA13+BB8+BB5)*BB9)/12,2))+BB5</f>
        <v>-50067.440000000046</v>
      </c>
      <c r="BC10" s="8">
        <f t="shared" ref="BC10:BH10" si="26">IF(OR(BC9="",BC8="",BB13=""),"",ROUND(((BB13+BC8)*BC9)/12,2))</f>
        <v>-56364.87</v>
      </c>
      <c r="BD10" s="8">
        <f t="shared" si="26"/>
        <v>-50214.16</v>
      </c>
      <c r="BE10" s="8">
        <f t="shared" si="26"/>
        <v>-52385.52</v>
      </c>
      <c r="BF10" s="8">
        <f t="shared" si="26"/>
        <v>-52553.77</v>
      </c>
      <c r="BG10" s="8">
        <f t="shared" si="26"/>
        <v>-60904.33</v>
      </c>
      <c r="BH10" s="8">
        <f t="shared" si="26"/>
        <v>-67167.87</v>
      </c>
    </row>
    <row r="11" spans="1:60" s="3" customFormat="1" x14ac:dyDescent="0.35">
      <c r="A11" s="208"/>
      <c r="B11" s="6" t="s">
        <v>6</v>
      </c>
      <c r="C11" s="8">
        <f>C10</f>
        <v>0</v>
      </c>
      <c r="D11" s="8">
        <f>D10</f>
        <v>0</v>
      </c>
      <c r="E11" s="8">
        <f>IF(OR(D11="",E10=""),"",D11+E10)</f>
        <v>0</v>
      </c>
      <c r="F11" s="8">
        <f t="shared" ref="F11:AF11" si="27">IF(OR(E11="",F10=""),"",E11+F10)</f>
        <v>9653.81</v>
      </c>
      <c r="G11" s="8">
        <f t="shared" si="27"/>
        <v>22092.78</v>
      </c>
      <c r="H11" s="8">
        <f t="shared" si="27"/>
        <v>39524.660000000003</v>
      </c>
      <c r="I11" s="8">
        <f t="shared" si="27"/>
        <v>50100.72</v>
      </c>
      <c r="J11" s="8">
        <f t="shared" si="27"/>
        <v>52622.71</v>
      </c>
      <c r="K11" s="8">
        <f t="shared" si="27"/>
        <v>50758.659999999996</v>
      </c>
      <c r="L11" s="8">
        <f t="shared" si="27"/>
        <v>43916.42</v>
      </c>
      <c r="M11" s="8">
        <f t="shared" si="27"/>
        <v>34385.03</v>
      </c>
      <c r="N11" s="8">
        <f t="shared" si="27"/>
        <v>29590.809999999998</v>
      </c>
      <c r="O11" s="8">
        <f>IF(OR(N11="",O10=""),"",N11+O10)</f>
        <v>36133.789999999994</v>
      </c>
      <c r="P11" s="8">
        <f t="shared" si="27"/>
        <v>34285.789999999994</v>
      </c>
      <c r="Q11" s="8">
        <f t="shared" si="27"/>
        <v>27237.239999999994</v>
      </c>
      <c r="R11" s="8">
        <f t="shared" si="27"/>
        <v>18916.129999999994</v>
      </c>
      <c r="S11" s="8">
        <f t="shared" si="27"/>
        <v>13973.739999999994</v>
      </c>
      <c r="T11" s="8">
        <f>IF(OR(S11="",T10=""),"",S11+T10)</f>
        <v>13238.959999999994</v>
      </c>
      <c r="U11" s="8">
        <f t="shared" si="27"/>
        <v>12489.409999999994</v>
      </c>
      <c r="V11" s="8">
        <f t="shared" si="27"/>
        <v>11025.399999999994</v>
      </c>
      <c r="W11" s="8">
        <f t="shared" si="27"/>
        <v>9887.809999999994</v>
      </c>
      <c r="X11" s="8">
        <f>IF(OR(W11="",X10=""),"",W11+X10+X5)</f>
        <v>8976.6999999999935</v>
      </c>
      <c r="Y11" s="8">
        <f t="shared" si="27"/>
        <v>7624.8699999999935</v>
      </c>
      <c r="Z11" s="8">
        <f t="shared" si="27"/>
        <v>6711.8799999999937</v>
      </c>
      <c r="AA11" s="8">
        <f t="shared" si="27"/>
        <v>8465.1099999999933</v>
      </c>
      <c r="AB11" s="8">
        <f t="shared" si="27"/>
        <v>9232.2099999999937</v>
      </c>
      <c r="AC11" s="8">
        <f t="shared" si="27"/>
        <v>9217.2999999999938</v>
      </c>
      <c r="AD11" s="8">
        <f t="shared" si="27"/>
        <v>8593.3099999999977</v>
      </c>
      <c r="AE11" s="8">
        <f t="shared" si="27"/>
        <v>8011.3999999999978</v>
      </c>
      <c r="AF11" s="8">
        <f t="shared" si="27"/>
        <v>6946.2299999999977</v>
      </c>
      <c r="AG11" s="8">
        <f t="shared" ref="AG11" si="28">IF(OR(AF11="",AG10=""),"",AF11+AG10)</f>
        <v>5859.6699999999983</v>
      </c>
      <c r="AH11" s="8">
        <f t="shared" ref="AH11" si="29">IF(OR(AG11="",AH10=""),"",AG11+AH10)</f>
        <v>4689.8699999999981</v>
      </c>
      <c r="AI11" s="8">
        <f t="shared" ref="AI11" si="30">IF(OR(AH11="",AI10=""),"",AH11+AI10)</f>
        <v>2547.1899999999982</v>
      </c>
      <c r="AJ11" s="8">
        <f t="shared" ref="AJ11" si="31">IF(OR(AI11="",AJ10=""),"",AI11+AJ10)</f>
        <v>-133.70000000000164</v>
      </c>
      <c r="AK11" s="8">
        <f t="shared" ref="AK11" si="32">IF(OR(AJ11="",AK10=""),"",AJ11+AK10)</f>
        <v>-2326.8500000000017</v>
      </c>
      <c r="AL11" s="8">
        <f>IF(OR(AK11="",AL10=""),"",AK11+AL10)</f>
        <v>-4059.6800000000017</v>
      </c>
      <c r="AM11" s="8">
        <f t="shared" ref="AM11" si="33">IF(OR(AL11="",AM10=""),"",AL11+AM10)</f>
        <v>-3642.7100000000019</v>
      </c>
      <c r="AN11" s="8">
        <f t="shared" ref="AN11" si="34">IF(OR(AM11="",AN10=""),"",AM11+AN10)</f>
        <v>-5169.9600000000019</v>
      </c>
      <c r="AO11" s="8">
        <f>IF(OR(AN11="",AO10=""),"",AN11+AO10)</f>
        <v>-8432.260000000002</v>
      </c>
      <c r="AP11" s="8">
        <f t="shared" ref="AP11" si="35">IF(OR(AO11="",AP10=""),"",AO11+AP10)</f>
        <v>-17138.170000000002</v>
      </c>
      <c r="AQ11" s="8">
        <f t="shared" ref="AQ11" si="36">IF(OR(AP11="",AQ10=""),"",AP11+AQ10)</f>
        <v>-24834.550000000003</v>
      </c>
      <c r="AR11" s="8">
        <f t="shared" ref="AR11" si="37">IF(OR(AQ11="",AR10=""),"",AQ11+AR10)</f>
        <v>-38177.980000000003</v>
      </c>
      <c r="AS11" s="8">
        <f t="shared" ref="AS11" si="38">IF(OR(AR11="",AS10=""),"",AR11+AS10)</f>
        <v>-57836.47</v>
      </c>
      <c r="AT11" s="8">
        <f t="shared" ref="AT11" si="39">IF(OR(AS11="",AT10=""),"",AS11+AT10)</f>
        <v>-91330.16</v>
      </c>
      <c r="AU11" s="8">
        <f t="shared" ref="AU11" si="40">IF(OR(AT11="",AU10=""),"",AT11+AU10)</f>
        <v>-135895.65</v>
      </c>
      <c r="AV11" s="8">
        <f t="shared" ref="AV11" si="41">IF(OR(AU11="",AV10=""),"",AU11+AV10)</f>
        <v>-185275.09999999998</v>
      </c>
      <c r="AW11" s="8">
        <f t="shared" ref="AW11:AY11" si="42">IF(OR(AV11="",AW10=""),"",AV11+AW10)</f>
        <v>-247653.93999999997</v>
      </c>
      <c r="AX11" s="8">
        <f t="shared" si="42"/>
        <v>-320167.19999999995</v>
      </c>
      <c r="AY11" s="8">
        <f t="shared" si="42"/>
        <v>-342189.81999999995</v>
      </c>
      <c r="AZ11" s="8">
        <f t="shared" ref="AZ11:BH11" si="43">IF(OR(AY11="",AZ10=""),"",AY11+AZ10)</f>
        <v>-381792.65848963661</v>
      </c>
      <c r="BA11" s="8">
        <f t="shared" si="43"/>
        <v>-426925.29848963663</v>
      </c>
      <c r="BB11" s="8">
        <f t="shared" si="43"/>
        <v>-476992.73848963669</v>
      </c>
      <c r="BC11" s="8">
        <f t="shared" si="43"/>
        <v>-533357.60848963668</v>
      </c>
      <c r="BD11" s="8">
        <f t="shared" si="43"/>
        <v>-583571.76848963671</v>
      </c>
      <c r="BE11" s="8">
        <f t="shared" si="43"/>
        <v>-635957.28848963673</v>
      </c>
      <c r="BF11" s="8">
        <f t="shared" si="43"/>
        <v>-688511.05848963675</v>
      </c>
      <c r="BG11" s="8">
        <f t="shared" si="43"/>
        <v>-749415.38848963671</v>
      </c>
      <c r="BH11" s="8">
        <f t="shared" si="43"/>
        <v>-816583.2584896367</v>
      </c>
    </row>
    <row r="12" spans="1:60" s="3" customFormat="1" x14ac:dyDescent="0.35">
      <c r="A12" s="208"/>
      <c r="B12" s="5" t="s">
        <v>12</v>
      </c>
      <c r="C12" s="8">
        <f>IF(OR(C10="",C8=""),"",C8+C10)</f>
        <v>472906.7</v>
      </c>
      <c r="D12" s="8">
        <f>IF(OR(D10="",D8=""),"",D8+D10)</f>
        <v>121950.46</v>
      </c>
      <c r="E12" s="8">
        <f>IF(OR(E10="",E8=""),"",E8+E10)</f>
        <v>306057.09999999998</v>
      </c>
      <c r="F12" s="8">
        <f t="shared" ref="F12:H12" si="44">IF(OR(F10="",F8=""),"",F8+F10)</f>
        <v>3264169.56</v>
      </c>
      <c r="G12" s="8">
        <f>IF(OR(G10="",G8=""),"",G8+G10)</f>
        <v>1454125.8400000005</v>
      </c>
      <c r="H12" s="8">
        <f t="shared" si="44"/>
        <v>2211233.6500000004</v>
      </c>
      <c r="I12" s="8">
        <f>IF(OR(I10="",I8=""),"",I8+I10)</f>
        <v>-3030810.39</v>
      </c>
      <c r="J12" s="8">
        <f t="shared" ref="J12:M12" si="45">IF(OR(J10="",J8=""),"",J8+J10)</f>
        <v>-3630815.8500000006</v>
      </c>
      <c r="K12" s="8">
        <f>IF(OR(K10="",K8=""),"",K8+K10)</f>
        <v>-2122057.16</v>
      </c>
      <c r="L12" s="8">
        <f t="shared" si="45"/>
        <v>-2757332.0299999984</v>
      </c>
      <c r="M12" s="8">
        <f t="shared" si="45"/>
        <v>-1709571.269999997</v>
      </c>
      <c r="N12" s="8">
        <f>IF(OR(N10="",N8=""),"",N8+N10)</f>
        <v>2247343.44</v>
      </c>
      <c r="O12" s="8">
        <f>IF(OR(O10="",O8=""),"",O8+O10)</f>
        <v>7278956.9999999972</v>
      </c>
      <c r="P12" s="8">
        <f t="shared" ref="P12:X12" si="46">IF(OR(P10="",P8=""),"",P8+P10)</f>
        <v>-5281909.8100000005</v>
      </c>
      <c r="Q12" s="8">
        <f t="shared" si="46"/>
        <v>-3520996.6599999992</v>
      </c>
      <c r="R12" s="8">
        <f t="shared" si="46"/>
        <v>-598752.86</v>
      </c>
      <c r="S12" s="8">
        <f t="shared" si="46"/>
        <v>-1029228.5199999994</v>
      </c>
      <c r="T12" s="8">
        <f>IF(OR(T10="",T8=""),"",T8+T10)</f>
        <v>-507621.0699999996</v>
      </c>
      <c r="U12" s="8">
        <f t="shared" si="46"/>
        <v>-327937.71999999991</v>
      </c>
      <c r="V12" s="8">
        <f>IF(OR(V10="",V8=""),"",V8+V10)</f>
        <v>-1912670.1700000011</v>
      </c>
      <c r="W12" s="8">
        <f t="shared" si="46"/>
        <v>-922724.0200000006</v>
      </c>
      <c r="X12" s="8">
        <f t="shared" si="46"/>
        <v>1171575.2100000002</v>
      </c>
      <c r="Y12" s="8">
        <f>IF(OR(Y10="",Y8=""),"",Y8+Y10)</f>
        <v>711777.30999999878</v>
      </c>
      <c r="Z12" s="8">
        <f t="shared" ref="Z12:AE12" si="47">IF(OR(Z10="",Z8=""),"",Z8+Z10)</f>
        <v>3771514.9099999992</v>
      </c>
      <c r="AA12" s="8">
        <f t="shared" si="47"/>
        <v>11732406.849999998</v>
      </c>
      <c r="AB12" s="8">
        <f t="shared" si="47"/>
        <v>-2925300.7699999991</v>
      </c>
      <c r="AC12" s="8">
        <f t="shared" si="47"/>
        <v>-4543364.830000001</v>
      </c>
      <c r="AD12" s="8">
        <f>IF(OR(AD10="",AD8=""),"",AD8+AD10)+'MEEIA 3 adjs'!BA1</f>
        <v>-664526.86999999708</v>
      </c>
      <c r="AE12" s="8">
        <f t="shared" si="47"/>
        <v>-2360786.6616527596</v>
      </c>
      <c r="AF12" s="8">
        <f t="shared" ref="AF12" si="48">IF(OR(AF10="",AF8=""),"",AF8+AF10)</f>
        <v>-2598050.1076373723</v>
      </c>
      <c r="AG12" s="8">
        <f t="shared" ref="AG12:AW12" si="49">IF(OR(AG10="",AG8=""),"",AG8+AG10)</f>
        <v>-766357.24199255882</v>
      </c>
      <c r="AH12" s="8">
        <f t="shared" si="49"/>
        <v>-3593603.7235242231</v>
      </c>
      <c r="AI12" s="8">
        <f t="shared" si="49"/>
        <v>-2478209.8310813052</v>
      </c>
      <c r="AJ12" s="8">
        <f t="shared" si="49"/>
        <v>-4112711.632674457</v>
      </c>
      <c r="AK12" s="8">
        <f>IF(OR(AK10="",AK8=""),"",AK8+AK10)</f>
        <v>-896103.18203946541</v>
      </c>
      <c r="AL12" s="8">
        <f>IF(OR(AL10="",AL8=""),"",AL8+AL10)+'MEEIA 3 adjs'!BH9</f>
        <v>4947312.0972242244</v>
      </c>
      <c r="AM12" s="8">
        <f t="shared" si="49"/>
        <v>14521570.780487528</v>
      </c>
      <c r="AN12" s="8">
        <f>IF(OR(AN10="",AN8=""),"",AN8+AN10)</f>
        <v>-9740021.3506461661</v>
      </c>
      <c r="AO12" s="8">
        <f>IF(OR(AO10="",AO8=""),"",AO8+AO10)</f>
        <v>-4720889.4820852028</v>
      </c>
      <c r="AP12" s="8">
        <f t="shared" si="49"/>
        <v>-1951358.2334257818</v>
      </c>
      <c r="AQ12" s="8">
        <f t="shared" si="49"/>
        <v>-202892.08689840895</v>
      </c>
      <c r="AR12" s="8">
        <f t="shared" si="49"/>
        <v>-1483649.9785616186</v>
      </c>
      <c r="AS12" s="8">
        <f t="shared" si="49"/>
        <v>977385.61078128149</v>
      </c>
      <c r="AT12" s="8">
        <f t="shared" si="49"/>
        <v>-3679733.0619777595</v>
      </c>
      <c r="AU12" s="8">
        <f t="shared" si="49"/>
        <v>-1325827.3787091884</v>
      </c>
      <c r="AV12" s="8">
        <f t="shared" si="49"/>
        <v>127.53271568585478</v>
      </c>
      <c r="AW12" s="8">
        <f t="shared" si="49"/>
        <v>-732083.13421939232</v>
      </c>
      <c r="AX12" s="8">
        <f t="shared" ref="AX12:AY12" si="50">IF(OR(AX10="",AX8=""),"",AX8+AX10)</f>
        <v>1259157.6242398338</v>
      </c>
      <c r="AY12" s="8">
        <f t="shared" si="50"/>
        <v>14629256.883251542</v>
      </c>
      <c r="AZ12" s="8">
        <f t="shared" ref="AZ12:BE12" si="51">IF(OR(AZ10="",AZ8=""),"",AZ8+AZ10)</f>
        <v>-4087146.251180232</v>
      </c>
      <c r="BA12" s="8">
        <f t="shared" si="51"/>
        <v>-1384407.0182142102</v>
      </c>
      <c r="BB12" s="8">
        <f t="shared" si="51"/>
        <v>-658456.09458948544</v>
      </c>
      <c r="BC12" s="8">
        <f t="shared" si="51"/>
        <v>-1067740.8817789806</v>
      </c>
      <c r="BD12" s="8">
        <f t="shared" si="51"/>
        <v>1580611.1537780624</v>
      </c>
      <c r="BE12" s="8">
        <f t="shared" si="51"/>
        <v>-342493.44407419162</v>
      </c>
      <c r="BF12" s="8">
        <f t="shared" ref="BF12:BG12" si="52">IF(OR(BF10="",BF8=""),"",BF8+BF10)</f>
        <v>65162.759364831749</v>
      </c>
      <c r="BG12" s="8">
        <f t="shared" si="52"/>
        <v>-1660205.0463356171</v>
      </c>
      <c r="BH12" s="8">
        <f t="shared" ref="BH12" si="53">IF(OR(BH10="",BH8=""),"",BH8+BH10)</f>
        <v>-1329146.4381971303</v>
      </c>
    </row>
    <row r="13" spans="1:60" s="3" customFormat="1" x14ac:dyDescent="0.35">
      <c r="A13" s="208"/>
      <c r="B13" s="9" t="s">
        <v>3</v>
      </c>
      <c r="C13" s="67">
        <f>C12</f>
        <v>472906.7</v>
      </c>
      <c r="D13" s="67">
        <f>IF(OR(D12="",C13=""),"",D12+C13)</f>
        <v>594857.16</v>
      </c>
      <c r="E13" s="67">
        <f>IF(OR(E12="",D13=""),"",E12+D13)</f>
        <v>900914.26</v>
      </c>
      <c r="F13" s="8">
        <f>IF(OR(F12="",E13=""),"",F12+E13)</f>
        <v>4165083.8200000003</v>
      </c>
      <c r="G13" s="8">
        <f t="shared" ref="G13:AF13" si="54">IF(OR(G12="",F13=""),"",G12+F13)</f>
        <v>5619209.6600000011</v>
      </c>
      <c r="H13" s="8">
        <f t="shared" si="54"/>
        <v>7830443.3100000015</v>
      </c>
      <c r="I13" s="8">
        <f t="shared" si="54"/>
        <v>4799632.9200000018</v>
      </c>
      <c r="J13" s="8">
        <f t="shared" si="54"/>
        <v>1168817.0700000012</v>
      </c>
      <c r="K13" s="8">
        <f>IF(OR(K12="",J13=""),"",K12+J13)</f>
        <v>-953240.08999999892</v>
      </c>
      <c r="L13" s="8">
        <f t="shared" si="54"/>
        <v>-3710572.1199999973</v>
      </c>
      <c r="M13" s="8">
        <f t="shared" si="54"/>
        <v>-5420143.3899999941</v>
      </c>
      <c r="N13" s="8">
        <f>IF(OR(N12="",M13=""),"",N12+M13)</f>
        <v>-3172799.9499999941</v>
      </c>
      <c r="O13" s="8">
        <f>IF(OR(O12="",N13=""),"",O12+N13+O5)</f>
        <v>4106157.0500000031</v>
      </c>
      <c r="P13" s="8">
        <f t="shared" si="54"/>
        <v>-1175752.7599999974</v>
      </c>
      <c r="Q13" s="8">
        <f t="shared" si="54"/>
        <v>-4696749.4199999962</v>
      </c>
      <c r="R13" s="8">
        <f t="shared" si="54"/>
        <v>-5295502.2799999965</v>
      </c>
      <c r="S13" s="8">
        <f t="shared" si="54"/>
        <v>-6324730.7999999961</v>
      </c>
      <c r="T13" s="8">
        <f>IF(OR(T12="",S13=""),"",T12+S13)</f>
        <v>-6832351.8699999955</v>
      </c>
      <c r="U13" s="8">
        <f t="shared" si="54"/>
        <v>-7160289.5899999952</v>
      </c>
      <c r="V13" s="8">
        <f>IF(OR(V12="",U13=""),"",V12+U13)</f>
        <v>-9072959.7599999961</v>
      </c>
      <c r="W13" s="8">
        <f t="shared" si="54"/>
        <v>-9995683.7799999975</v>
      </c>
      <c r="X13" s="8">
        <f>IF(OR(X12="",W13=""),"",X12+W13+X5)</f>
        <v>-8824108.5699999966</v>
      </c>
      <c r="Y13" s="8">
        <f t="shared" si="54"/>
        <v>-8112331.2599999979</v>
      </c>
      <c r="Z13" s="8">
        <f t="shared" si="54"/>
        <v>-4340816.3499999987</v>
      </c>
      <c r="AA13" s="8">
        <f t="shared" si="54"/>
        <v>7391590.4999999991</v>
      </c>
      <c r="AB13" s="7">
        <f t="shared" si="54"/>
        <v>4466289.7300000004</v>
      </c>
      <c r="AC13" s="7">
        <f t="shared" si="54"/>
        <v>-77075.100000000559</v>
      </c>
      <c r="AD13" s="8">
        <f>IF(OR(AD12="",AC13=""),"",AD12+AC13)</f>
        <v>-741601.96999999764</v>
      </c>
      <c r="AE13" s="8">
        <f t="shared" si="54"/>
        <v>-3102388.6316527575</v>
      </c>
      <c r="AF13" s="8">
        <f t="shared" si="54"/>
        <v>-5700438.7392901294</v>
      </c>
      <c r="AG13" s="8">
        <f t="shared" ref="AG13" si="55">IF(OR(AG12="",AF13=""),"",AG12+AF13)</f>
        <v>-6466795.9812826887</v>
      </c>
      <c r="AH13" s="8">
        <f t="shared" ref="AH13" si="56">IF(OR(AH12="",AG13=""),"",AH12+AG13)</f>
        <v>-10060399.704806913</v>
      </c>
      <c r="AI13" s="8">
        <f t="shared" ref="AI13" si="57">IF(OR(AI12="",AH13=""),"",AI12+AH13)</f>
        <v>-12538609.535888217</v>
      </c>
      <c r="AJ13" s="8">
        <f t="shared" ref="AJ13" si="58">IF(OR(AJ12="",AI13=""),"",AJ12+AI13)</f>
        <v>-16651321.168562675</v>
      </c>
      <c r="AK13" s="8">
        <f t="shared" ref="AK13" si="59">IF(OR(AK12="",AJ13=""),"",AK12+AJ13)</f>
        <v>-17547424.350602139</v>
      </c>
      <c r="AL13" s="8">
        <f>IF(OR(AL12="",AK13=""),"",AL12+AK13)</f>
        <v>-12600112.253377914</v>
      </c>
      <c r="AM13" s="8">
        <f t="shared" ref="AM13" si="60">IF(OR(AM12="",AL13=""),"",AM12+AL13)</f>
        <v>1921458.5271096136</v>
      </c>
      <c r="AN13" s="8">
        <f t="shared" ref="AN13" si="61">IF(OR(AN12="",AM13=""),"",AN12+AM13)</f>
        <v>-7818562.8235365525</v>
      </c>
      <c r="AO13" s="8">
        <f>IF(OR(AO12="",AN13=""),"",AO12+AN13+AO5)</f>
        <v>-13235535.862655682</v>
      </c>
      <c r="AP13" s="8">
        <f t="shared" ref="AP13" si="62">IF(OR(AP12="",AO13=""),"",AP12+AO13)</f>
        <v>-15186894.096081464</v>
      </c>
      <c r="AQ13" s="8">
        <f t="shared" ref="AQ13" si="63">IF(OR(AQ12="",AP13=""),"",AQ12+AP13)</f>
        <v>-15389786.182979872</v>
      </c>
      <c r="AR13" s="8">
        <f t="shared" ref="AR13" si="64">IF(OR(AR12="",AQ13=""),"",AR12+AQ13)</f>
        <v>-16873436.161541492</v>
      </c>
      <c r="AS13" s="8">
        <f t="shared" ref="AS13" si="65">IF(OR(AS12="",AR13=""),"",AS12+AR13)</f>
        <v>-15896050.55076021</v>
      </c>
      <c r="AT13" s="8">
        <f t="shared" ref="AT13" si="66">IF(OR(AT12="",AS13=""),"",AT12+AS13)</f>
        <v>-19575783.612737969</v>
      </c>
      <c r="AU13" s="8">
        <f t="shared" ref="AU13" si="67">IF(OR(AU12="",AT13=""),"",AU12+AT13)</f>
        <v>-20901610.991447158</v>
      </c>
      <c r="AV13" s="8">
        <f t="shared" ref="AV13" si="68">IF(OR(AV12="",AU13=""),"",AV12+AU13)</f>
        <v>-20901483.458731472</v>
      </c>
      <c r="AW13" s="8">
        <f t="shared" ref="AW13:AY13" si="69">IF(OR(AW12="",AV13=""),"",AW12+AV13)</f>
        <v>-21633566.592950866</v>
      </c>
      <c r="AX13" s="8">
        <f t="shared" si="69"/>
        <v>-20374408.968711033</v>
      </c>
      <c r="AY13" s="8">
        <f t="shared" si="69"/>
        <v>-5745152.0854594912</v>
      </c>
      <c r="AZ13" s="8">
        <f t="shared" ref="AZ13:BH13" si="70">IF(OR(AZ12="",AY13=""),"",AZ12+AY13)</f>
        <v>-9832298.3366397228</v>
      </c>
      <c r="BA13" s="8">
        <f t="shared" si="70"/>
        <v>-11216705.354853934</v>
      </c>
      <c r="BB13" s="8">
        <f t="shared" si="70"/>
        <v>-11875161.449443419</v>
      </c>
      <c r="BC13" s="8">
        <f t="shared" si="70"/>
        <v>-12942902.3312224</v>
      </c>
      <c r="BD13" s="8">
        <f t="shared" si="70"/>
        <v>-11362291.177444337</v>
      </c>
      <c r="BE13" s="8">
        <f t="shared" si="70"/>
        <v>-11704784.621518528</v>
      </c>
      <c r="BF13" s="8">
        <f t="shared" si="70"/>
        <v>-11639621.862153696</v>
      </c>
      <c r="BG13" s="8">
        <f t="shared" si="70"/>
        <v>-13299826.908489313</v>
      </c>
      <c r="BH13" s="8">
        <f t="shared" si="70"/>
        <v>-14628973.346686443</v>
      </c>
    </row>
    <row r="14" spans="1:60" s="4" customFormat="1" ht="8.25" customHeight="1" x14ac:dyDescent="0.35">
      <c r="A14" s="39"/>
      <c r="B14" s="11"/>
      <c r="C14" s="66"/>
      <c r="D14" s="66"/>
      <c r="E14" s="66"/>
      <c r="F14" s="65"/>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row>
    <row r="15" spans="1:60" x14ac:dyDescent="0.35">
      <c r="A15"/>
      <c r="K15" s="38"/>
    </row>
    <row r="16" spans="1:60" x14ac:dyDescent="0.35">
      <c r="A16"/>
      <c r="K16" s="38"/>
    </row>
    <row r="17" spans="1:11" x14ac:dyDescent="0.35">
      <c r="A17"/>
      <c r="K17" s="38"/>
    </row>
    <row r="18" spans="1:11" x14ac:dyDescent="0.35">
      <c r="A18"/>
      <c r="K18" s="38"/>
    </row>
    <row r="19" spans="1:11" x14ac:dyDescent="0.35">
      <c r="A19"/>
      <c r="K19" s="38"/>
    </row>
    <row r="20" spans="1:11" x14ac:dyDescent="0.35">
      <c r="A20"/>
      <c r="K20" s="38"/>
    </row>
    <row r="21" spans="1:11" x14ac:dyDescent="0.35">
      <c r="A21"/>
      <c r="K21" s="38"/>
    </row>
    <row r="22" spans="1:11" x14ac:dyDescent="0.35">
      <c r="A22"/>
      <c r="K22" s="38"/>
    </row>
    <row r="23" spans="1:11" x14ac:dyDescent="0.35">
      <c r="A23"/>
      <c r="K23" s="38"/>
    </row>
    <row r="24" spans="1:11" x14ac:dyDescent="0.35">
      <c r="A24"/>
      <c r="K24" s="38"/>
    </row>
    <row r="25" spans="1:11" x14ac:dyDescent="0.35">
      <c r="A25"/>
    </row>
    <row r="26" spans="1:11" x14ac:dyDescent="0.35">
      <c r="A26"/>
    </row>
    <row r="27" spans="1:11" x14ac:dyDescent="0.35">
      <c r="A27"/>
    </row>
    <row r="28" spans="1:11" x14ac:dyDescent="0.35">
      <c r="A28"/>
    </row>
    <row r="29" spans="1:11" x14ac:dyDescent="0.35">
      <c r="A29"/>
    </row>
    <row r="30" spans="1:11" x14ac:dyDescent="0.35">
      <c r="A30"/>
    </row>
    <row r="31" spans="1:11" x14ac:dyDescent="0.35">
      <c r="A31"/>
    </row>
    <row r="32" spans="1:11" x14ac:dyDescent="0.35">
      <c r="A32"/>
    </row>
    <row r="33" spans="1:1" x14ac:dyDescent="0.35">
      <c r="A33"/>
    </row>
    <row r="34" spans="1:1" x14ac:dyDescent="0.35">
      <c r="A34"/>
    </row>
    <row r="35" spans="1:1" x14ac:dyDescent="0.35">
      <c r="A35"/>
    </row>
    <row r="36" spans="1:1" x14ac:dyDescent="0.35">
      <c r="A36"/>
    </row>
    <row r="37" spans="1:1" x14ac:dyDescent="0.35">
      <c r="A37"/>
    </row>
    <row r="38" spans="1:1" x14ac:dyDescent="0.35">
      <c r="A38"/>
    </row>
    <row r="39" spans="1:1" x14ac:dyDescent="0.35">
      <c r="A39"/>
    </row>
    <row r="40" spans="1:1" x14ac:dyDescent="0.35">
      <c r="A40"/>
    </row>
    <row r="41" spans="1:1" x14ac:dyDescent="0.35">
      <c r="A41"/>
    </row>
    <row r="42" spans="1:1" x14ac:dyDescent="0.35">
      <c r="A42"/>
    </row>
    <row r="43" spans="1:1" x14ac:dyDescent="0.35">
      <c r="A43"/>
    </row>
    <row r="44" spans="1:1" x14ac:dyDescent="0.35">
      <c r="A44"/>
    </row>
    <row r="45" spans="1:1" x14ac:dyDescent="0.35">
      <c r="A45"/>
    </row>
    <row r="46" spans="1:1" x14ac:dyDescent="0.35">
      <c r="A46"/>
    </row>
    <row r="47" spans="1:1" x14ac:dyDescent="0.35">
      <c r="A47"/>
    </row>
    <row r="48" spans="1:1" x14ac:dyDescent="0.35">
      <c r="A48"/>
    </row>
    <row r="49" spans="1:1" x14ac:dyDescent="0.35">
      <c r="A49"/>
    </row>
    <row r="50" spans="1:1" x14ac:dyDescent="0.35">
      <c r="A50"/>
    </row>
    <row r="51" spans="1:1" x14ac:dyDescent="0.35">
      <c r="A51"/>
    </row>
    <row r="52" spans="1:1" x14ac:dyDescent="0.35">
      <c r="A52"/>
    </row>
    <row r="53" spans="1:1" x14ac:dyDescent="0.35">
      <c r="A53"/>
    </row>
    <row r="54" spans="1:1" x14ac:dyDescent="0.35">
      <c r="A54"/>
    </row>
    <row r="55" spans="1:1" x14ac:dyDescent="0.35">
      <c r="A55"/>
    </row>
    <row r="56" spans="1:1" x14ac:dyDescent="0.35">
      <c r="A56"/>
    </row>
    <row r="57" spans="1:1" x14ac:dyDescent="0.35">
      <c r="A57"/>
    </row>
    <row r="58" spans="1:1" x14ac:dyDescent="0.35">
      <c r="A58"/>
    </row>
    <row r="59" spans="1:1" x14ac:dyDescent="0.35">
      <c r="A59"/>
    </row>
    <row r="60" spans="1:1" x14ac:dyDescent="0.35">
      <c r="A60"/>
    </row>
    <row r="61" spans="1:1" x14ac:dyDescent="0.35">
      <c r="A61"/>
    </row>
    <row r="62" spans="1:1" x14ac:dyDescent="0.35">
      <c r="A62"/>
    </row>
    <row r="63" spans="1:1" x14ac:dyDescent="0.35">
      <c r="A63"/>
    </row>
    <row r="64" spans="1:1" x14ac:dyDescent="0.35">
      <c r="A64"/>
    </row>
    <row r="65" spans="1:1" x14ac:dyDescent="0.35">
      <c r="A65"/>
    </row>
    <row r="66" spans="1:1" x14ac:dyDescent="0.35">
      <c r="A66"/>
    </row>
    <row r="67" spans="1:1" x14ac:dyDescent="0.35">
      <c r="A67"/>
    </row>
    <row r="68" spans="1:1" x14ac:dyDescent="0.35">
      <c r="A68"/>
    </row>
    <row r="69" spans="1:1" x14ac:dyDescent="0.35">
      <c r="A69"/>
    </row>
    <row r="70" spans="1:1" x14ac:dyDescent="0.35">
      <c r="A70"/>
    </row>
    <row r="71" spans="1:1" x14ac:dyDescent="0.35">
      <c r="A71"/>
    </row>
    <row r="72" spans="1:1" x14ac:dyDescent="0.35">
      <c r="A72"/>
    </row>
    <row r="73" spans="1:1" x14ac:dyDescent="0.35"/>
    <row r="74" spans="1:1" x14ac:dyDescent="0.35"/>
    <row r="75" spans="1:1" x14ac:dyDescent="0.35"/>
    <row r="76" spans="1:1" x14ac:dyDescent="0.35"/>
    <row r="77" spans="1:1" x14ac:dyDescent="0.35"/>
    <row r="78" spans="1:1" x14ac:dyDescent="0.35"/>
    <row r="79" spans="1:1" x14ac:dyDescent="0.35"/>
    <row r="80" spans="1:1"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sheetData>
  <mergeCells count="1">
    <mergeCell ref="A5:A13"/>
  </mergeCells>
  <printOptions headings="1"/>
  <pageMargins left="0.2" right="0.2" top="0.5" bottom="0.5" header="0.3" footer="0.3"/>
  <pageSetup scale="60" orientation="landscape" cellComments="asDisplayed" r:id="rId1"/>
  <headerFooter>
    <oddHeader>&amp;C&amp;A</oddHeader>
    <oddFooter>&amp;RSchedule JNG-D3.D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BM183"/>
  <sheetViews>
    <sheetView zoomScaleNormal="100" zoomScaleSheetLayoutView="80" workbookViewId="0">
      <pane xSplit="2" ySplit="4" topLeftCell="AW5" activePane="bottomRight" state="frozen"/>
      <selection activeCell="V25" sqref="V25"/>
      <selection pane="topRight" activeCell="V25" sqref="V25"/>
      <selection pane="bottomLeft" activeCell="V25" sqref="V25"/>
      <selection pane="bottomRight" activeCell="AX36" sqref="AX36"/>
    </sheetView>
  </sheetViews>
  <sheetFormatPr defaultColWidth="9.1796875" defaultRowHeight="14.5" zeroHeight="1" x14ac:dyDescent="0.35"/>
  <cols>
    <col min="1" max="1" width="3.1796875" style="1" customWidth="1"/>
    <col min="2" max="2" width="48.26953125" customWidth="1"/>
    <col min="3" max="5" width="11.1796875" bestFit="1" customWidth="1"/>
    <col min="6" max="8" width="12.7265625" bestFit="1" customWidth="1"/>
    <col min="9" max="13" width="13.54296875" bestFit="1" customWidth="1"/>
    <col min="14" max="14" width="13.54296875" bestFit="1" customWidth="1" collapsed="1"/>
    <col min="15" max="15" width="13.81640625" bestFit="1" customWidth="1"/>
    <col min="16" max="22" width="13.54296875" bestFit="1" customWidth="1"/>
    <col min="23" max="23" width="14.26953125" bestFit="1" customWidth="1"/>
    <col min="24" max="25" width="13.54296875" bestFit="1" customWidth="1"/>
    <col min="26" max="26" width="13.54296875" bestFit="1" customWidth="1" collapsed="1"/>
    <col min="27" max="27" width="13.81640625" bestFit="1" customWidth="1"/>
    <col min="28" max="33" width="13.54296875" bestFit="1" customWidth="1"/>
    <col min="34" max="34" width="14.54296875" bestFit="1" customWidth="1"/>
    <col min="35" max="38" width="15.54296875" bestFit="1" customWidth="1"/>
    <col min="39" max="39" width="14.81640625" bestFit="1" customWidth="1"/>
    <col min="40" max="40" width="14.26953125" bestFit="1" customWidth="1"/>
    <col min="41" max="42" width="15.54296875" bestFit="1" customWidth="1"/>
    <col min="43" max="50" width="14.54296875" bestFit="1" customWidth="1"/>
    <col min="51" max="51" width="13.81640625" bestFit="1" customWidth="1"/>
    <col min="52" max="52" width="14.26953125" bestFit="1" customWidth="1"/>
    <col min="53" max="60" width="14.54296875" bestFit="1" customWidth="1"/>
    <col min="61" max="61" width="17" bestFit="1" customWidth="1"/>
    <col min="62" max="62" width="7.54296875" bestFit="1" customWidth="1"/>
  </cols>
  <sheetData>
    <row r="1" spans="1:65" ht="15.5" x14ac:dyDescent="0.35">
      <c r="A1" s="45" t="s">
        <v>68</v>
      </c>
      <c r="V1" s="38"/>
      <c r="AL1" s="38"/>
      <c r="BJ1" s="46" t="s">
        <v>132</v>
      </c>
      <c r="BK1" s="46"/>
      <c r="BL1" s="46"/>
      <c r="BM1" s="46"/>
    </row>
    <row r="2" spans="1:65" ht="15.5" x14ac:dyDescent="0.35">
      <c r="A2" s="45" t="s">
        <v>7</v>
      </c>
      <c r="B2" s="32"/>
      <c r="C2" s="72"/>
      <c r="D2" s="48"/>
      <c r="E2" s="48"/>
      <c r="F2" s="109"/>
      <c r="G2" s="48"/>
      <c r="H2" s="48"/>
      <c r="I2" s="48"/>
      <c r="J2" s="48"/>
      <c r="K2" s="48"/>
      <c r="O2" s="38"/>
      <c r="R2" s="38"/>
      <c r="S2" s="38"/>
      <c r="U2" s="38"/>
      <c r="V2" s="38"/>
      <c r="W2" s="38"/>
      <c r="X2" s="38"/>
      <c r="AA2" s="38"/>
      <c r="AB2" s="38"/>
      <c r="AC2" s="38"/>
      <c r="AG2" s="38"/>
      <c r="AL2" s="38"/>
      <c r="AM2" s="38"/>
      <c r="AN2" s="38"/>
      <c r="AO2" s="38"/>
      <c r="AY2" s="38"/>
      <c r="BB2" s="38"/>
      <c r="BC2" s="38"/>
      <c r="BD2" s="38"/>
      <c r="BE2" s="38"/>
      <c r="BF2" s="38"/>
      <c r="BG2" s="38"/>
      <c r="BH2" s="38"/>
      <c r="BJ2" s="207">
        <f>BJ6+BJ11</f>
        <v>345.9166797879152</v>
      </c>
    </row>
    <row r="3" spans="1:65" x14ac:dyDescent="0.35">
      <c r="A3" s="52"/>
      <c r="F3" s="38"/>
    </row>
    <row r="4" spans="1:65" x14ac:dyDescent="0.35">
      <c r="C4" s="10">
        <v>43435</v>
      </c>
      <c r="D4" s="10">
        <v>43466</v>
      </c>
      <c r="E4" s="10">
        <v>43497</v>
      </c>
      <c r="F4" s="10">
        <v>43525</v>
      </c>
      <c r="G4" s="10">
        <v>43556</v>
      </c>
      <c r="H4" s="10">
        <v>43586</v>
      </c>
      <c r="I4" s="10">
        <v>43617</v>
      </c>
      <c r="J4" s="10">
        <v>43647</v>
      </c>
      <c r="K4" s="10">
        <v>43678</v>
      </c>
      <c r="L4" s="10">
        <v>43709</v>
      </c>
      <c r="M4" s="10">
        <v>43739</v>
      </c>
      <c r="N4" s="10">
        <v>43770</v>
      </c>
      <c r="O4" s="10">
        <v>43800</v>
      </c>
      <c r="P4" s="10">
        <v>43831</v>
      </c>
      <c r="Q4" s="10">
        <v>43862</v>
      </c>
      <c r="R4" s="10">
        <v>43891</v>
      </c>
      <c r="S4" s="10">
        <v>43922</v>
      </c>
      <c r="T4" s="10">
        <v>43952</v>
      </c>
      <c r="U4" s="10">
        <v>43983</v>
      </c>
      <c r="V4" s="10">
        <v>44013</v>
      </c>
      <c r="W4" s="10">
        <v>44044</v>
      </c>
      <c r="X4" s="10">
        <v>44075</v>
      </c>
      <c r="Y4" s="10">
        <v>44105</v>
      </c>
      <c r="Z4" s="10">
        <v>44136</v>
      </c>
      <c r="AA4" s="10">
        <v>44166</v>
      </c>
      <c r="AB4" s="10">
        <v>44197</v>
      </c>
      <c r="AC4" s="10">
        <v>44228</v>
      </c>
      <c r="AD4" s="10">
        <v>44256</v>
      </c>
      <c r="AE4" s="10">
        <v>44287</v>
      </c>
      <c r="AF4" s="10">
        <v>44317</v>
      </c>
      <c r="AG4" s="10">
        <v>44348</v>
      </c>
      <c r="AH4" s="10">
        <v>44378</v>
      </c>
      <c r="AI4" s="10">
        <v>44409</v>
      </c>
      <c r="AJ4" s="10">
        <v>44440</v>
      </c>
      <c r="AK4" s="10">
        <v>44470</v>
      </c>
      <c r="AL4" s="10">
        <v>44501</v>
      </c>
      <c r="AM4" s="10">
        <v>44531</v>
      </c>
      <c r="AN4" s="10">
        <v>44562</v>
      </c>
      <c r="AO4" s="10">
        <v>44593</v>
      </c>
      <c r="AP4" s="10">
        <v>44621</v>
      </c>
      <c r="AQ4" s="10">
        <v>44652</v>
      </c>
      <c r="AR4" s="10">
        <v>44682</v>
      </c>
      <c r="AS4" s="10">
        <v>44713</v>
      </c>
      <c r="AT4" s="10">
        <v>44743</v>
      </c>
      <c r="AU4" s="10">
        <v>44774</v>
      </c>
      <c r="AV4" s="10">
        <v>44805</v>
      </c>
      <c r="AW4" s="10">
        <v>44835</v>
      </c>
      <c r="AX4" s="10">
        <v>44866</v>
      </c>
      <c r="AY4" s="10">
        <v>44896</v>
      </c>
      <c r="AZ4" s="10">
        <v>44927</v>
      </c>
      <c r="BA4" s="10">
        <v>44958</v>
      </c>
      <c r="BB4" s="10">
        <v>44986</v>
      </c>
      <c r="BC4" s="10">
        <v>45017</v>
      </c>
      <c r="BD4" s="10">
        <v>45047</v>
      </c>
      <c r="BE4" s="10">
        <v>45078</v>
      </c>
      <c r="BF4" s="10">
        <v>45108</v>
      </c>
      <c r="BG4" s="10">
        <v>45139</v>
      </c>
      <c r="BH4" s="10">
        <v>45170</v>
      </c>
      <c r="BI4" s="44" t="s">
        <v>118</v>
      </c>
      <c r="BJ4" s="131" t="s">
        <v>77</v>
      </c>
    </row>
    <row r="5" spans="1:65" ht="15" customHeight="1" x14ac:dyDescent="0.35">
      <c r="A5" s="208" t="s">
        <v>0</v>
      </c>
      <c r="B5" s="5"/>
      <c r="C5" s="28"/>
      <c r="D5" s="28"/>
      <c r="E5" s="28"/>
      <c r="F5" s="28"/>
      <c r="G5" s="28"/>
      <c r="H5" s="28"/>
      <c r="I5" s="28"/>
      <c r="J5" s="28"/>
      <c r="K5" s="28"/>
      <c r="L5" s="28"/>
      <c r="M5" s="28"/>
      <c r="N5" s="28"/>
      <c r="O5" s="7"/>
      <c r="P5" s="28"/>
      <c r="Q5" s="28"/>
      <c r="R5" s="28"/>
      <c r="S5" s="28"/>
      <c r="T5" s="28"/>
      <c r="U5" s="28"/>
      <c r="V5" s="28"/>
      <c r="W5" s="28"/>
      <c r="X5" s="28"/>
      <c r="Y5" s="28"/>
      <c r="Z5" s="28"/>
      <c r="AA5" s="28"/>
      <c r="AB5" s="28"/>
      <c r="AC5" s="28"/>
      <c r="AD5" s="106">
        <v>-21982.399999997611</v>
      </c>
      <c r="AE5" s="28"/>
      <c r="AF5" s="28"/>
      <c r="AG5" s="28"/>
      <c r="AH5" s="28"/>
      <c r="AI5" s="28"/>
      <c r="AJ5" s="28"/>
      <c r="AK5" s="28"/>
      <c r="AL5" s="163">
        <v>-60592.04</v>
      </c>
      <c r="AM5" s="28"/>
      <c r="AN5" s="28"/>
      <c r="AO5" s="166">
        <v>-696083.55703392881</v>
      </c>
      <c r="AP5" s="28"/>
      <c r="AQ5" s="28"/>
      <c r="AR5" s="28"/>
      <c r="AS5" s="28"/>
      <c r="AT5" s="28"/>
      <c r="AU5" s="28"/>
      <c r="AV5" s="28"/>
      <c r="AW5" s="28"/>
      <c r="AX5" s="28"/>
      <c r="AY5" s="28"/>
      <c r="AZ5" s="163">
        <v>-558.33848963666242</v>
      </c>
      <c r="BA5" s="184"/>
      <c r="BB5" s="163">
        <v>-896.80000000004657</v>
      </c>
      <c r="BC5" s="184"/>
      <c r="BD5" s="184"/>
      <c r="BE5" s="184"/>
      <c r="BF5" s="184"/>
      <c r="BG5" s="184"/>
      <c r="BH5" s="184"/>
    </row>
    <row r="6" spans="1:65" s="3" customFormat="1" ht="15" customHeight="1" x14ac:dyDescent="0.35">
      <c r="A6" s="208"/>
      <c r="B6" s="5" t="s">
        <v>9</v>
      </c>
      <c r="C6" s="21">
        <v>472906.7</v>
      </c>
      <c r="D6" s="21">
        <v>121950.46</v>
      </c>
      <c r="E6" s="21">
        <v>306057.09999999998</v>
      </c>
      <c r="F6" s="21">
        <v>3254515.75</v>
      </c>
      <c r="G6" s="21">
        <v>1441686.8700000006</v>
      </c>
      <c r="H6" s="21">
        <v>2646810.4000000004</v>
      </c>
      <c r="I6" s="21">
        <v>3090012.3199999994</v>
      </c>
      <c r="J6" s="21">
        <v>3806682.3899999997</v>
      </c>
      <c r="K6" s="21">
        <v>5667444.0099999998</v>
      </c>
      <c r="L6" s="22">
        <v>4665040.7600000016</v>
      </c>
      <c r="M6" s="22">
        <v>4693766.1500000032</v>
      </c>
      <c r="N6" s="21">
        <v>7981786.3300000001</v>
      </c>
      <c r="O6" s="22">
        <v>14289408.219999997</v>
      </c>
      <c r="P6" s="22">
        <v>2300282.3399999994</v>
      </c>
      <c r="Q6" s="21">
        <v>3266635.3100000005</v>
      </c>
      <c r="R6" s="21">
        <v>4668387.1399999997</v>
      </c>
      <c r="S6" s="21">
        <v>3355052.560000001</v>
      </c>
      <c r="T6" s="21">
        <v>3504036.8800000004</v>
      </c>
      <c r="U6" s="21">
        <v>4570550.08</v>
      </c>
      <c r="V6" s="21">
        <v>4337551.2399999993</v>
      </c>
      <c r="W6" s="21">
        <v>5132057.5999999996</v>
      </c>
      <c r="X6" s="21">
        <v>6881005.1299999999</v>
      </c>
      <c r="Y6" s="21">
        <v>5075926.8299999991</v>
      </c>
      <c r="Z6" s="21">
        <v>8226323.5899999999</v>
      </c>
      <c r="AA6" s="21">
        <v>17050986.669999998</v>
      </c>
      <c r="AB6" s="21">
        <v>3390691.4000000004</v>
      </c>
      <c r="AC6" s="21">
        <v>3040542.4899999993</v>
      </c>
      <c r="AD6" s="21">
        <f>6776151.45</f>
        <v>6776151.4500000002</v>
      </c>
      <c r="AE6" s="124">
        <f>3593026.47+'PAYS return - crrtn'!C15</f>
        <v>3593096.5983472401</v>
      </c>
      <c r="AF6" s="124">
        <f>3249647.22+'PAYS return - crrtn'!D15</f>
        <v>3249816.752362628</v>
      </c>
      <c r="AG6" s="135">
        <f>6100963.25+'PAYS return - crrtn'!E15</f>
        <v>6101138.4180074409</v>
      </c>
      <c r="AH6" s="135">
        <f>5073828.74+'PAYS return - crrtn'!F15</f>
        <v>5074049.6564757768</v>
      </c>
      <c r="AI6" s="124">
        <f>6150373.04+'PAYS return - crrtn'!G15</f>
        <v>6150752.0389186945</v>
      </c>
      <c r="AJ6" s="124">
        <f>4538294.08+'PAYS return - crrtn'!H15</f>
        <v>4538886.177325543</v>
      </c>
      <c r="AK6" s="124">
        <f>5907219.36+'PAYS return - crrtn'!I15</f>
        <v>5908069.5179605344</v>
      </c>
      <c r="AL6" s="124">
        <f>11096066.47+'PAYS return - crrtn'!J15</f>
        <v>11097280.277224224</v>
      </c>
      <c r="AM6" s="124">
        <f>21855224.8+'PAYS return - crrtn'!K15</f>
        <v>21856497.240487527</v>
      </c>
      <c r="AN6" s="124">
        <f>-1207424.55+'PAYS return - crrtn'!L15</f>
        <v>-1206005.0706461675</v>
      </c>
      <c r="AO6" s="124">
        <f>3291300.03+'PAYS return - crrtn'!M15</f>
        <v>3292003.067914797</v>
      </c>
      <c r="AP6" s="135">
        <f>3839817.3+'PAYS return - crrtn'!N15+(-1*'PAYS return - crrtn'!N6)</f>
        <v>3848947.3665742185</v>
      </c>
      <c r="AQ6" s="135">
        <f>4451070.5+'PAYS return - crrtn'!O15</f>
        <v>4452149.213101591</v>
      </c>
      <c r="AR6" s="135">
        <f>3308454.75+'PAYS return - crrtn'!P15</f>
        <v>3309739.301438381</v>
      </c>
      <c r="AS6" s="135">
        <f>6746528.94+'PAYS return - crrtn'!Q15</f>
        <v>6747915.2307812814</v>
      </c>
      <c r="AT6" s="135">
        <f>3532913.25+'PAYS return - crrtn'!R15</f>
        <v>3534427.1880222401</v>
      </c>
      <c r="AU6" s="135">
        <f>5675518.56+'PAYS return - crrtn'!S15</f>
        <v>5677135.2112908112</v>
      </c>
      <c r="AV6" s="135">
        <f>6239208.9+'PAYS return - crrtn'!T15</f>
        <v>6241030.1127156857</v>
      </c>
      <c r="AW6" s="135">
        <f>4202063.07+'PAYS return - crrtn'!U15</f>
        <v>4203952.8957806081</v>
      </c>
      <c r="AX6" s="135">
        <f>6028471.43+'PAYS return - crrtn'!V15</f>
        <v>6030542.0242398335</v>
      </c>
      <c r="AY6" s="135">
        <f>20769312.92+'PAYS return - crrtn'!W15+(-1*'PAYS return - crrtn'!W6)</f>
        <v>20772311.523251541</v>
      </c>
      <c r="AZ6" s="135">
        <f>2815642.18+'PAYS return - crrtn'!X15</f>
        <v>2818085.4973094049</v>
      </c>
      <c r="BA6" s="135">
        <f>4564689.01-16389.29+'PAYS return - crrtn'!Y15</f>
        <v>4550893.0217857901</v>
      </c>
      <c r="BB6" s="135">
        <f>4460594.75+'PAYS return - crrtn'!Z15</f>
        <v>4463219.4054105142</v>
      </c>
      <c r="BC6" s="135">
        <f>3633263.4+'PAYS return - crrtn'!AA15</f>
        <v>3635955.4282210199</v>
      </c>
      <c r="BD6" s="135">
        <f>5937741.17+'PAYS return - crrtn'!AB15</f>
        <v>5940478.5337780621</v>
      </c>
      <c r="BE6" s="135">
        <f>4862173.61+'PAYS return - crrtn'!AC15</f>
        <v>4864955.095925808</v>
      </c>
      <c r="BF6" s="203">
        <f>6175408.01+'PAYS return - crrtn'!AD15</f>
        <v>6176070.0560897402</v>
      </c>
      <c r="BG6" s="203">
        <f>4735345.8+'PAYS return - crrtn'!AE15</f>
        <v>4736206.0668771267</v>
      </c>
      <c r="BH6" s="203">
        <f>4815688.12+'PAYS return - crrtn'!AF15</f>
        <v>4816670.9585450059</v>
      </c>
      <c r="BI6" s="120">
        <f>SUM('MEEIA 3 calcs original'!BF6:BH6)</f>
        <v>15728605.894832086</v>
      </c>
      <c r="BJ6" s="121">
        <f>SUM(BF6:BH6)-BI6</f>
        <v>341.18667978793383</v>
      </c>
      <c r="BK6" s="3" t="s">
        <v>128</v>
      </c>
    </row>
    <row r="7" spans="1:65" s="3" customFormat="1" x14ac:dyDescent="0.35">
      <c r="A7" s="208"/>
      <c r="B7" s="5" t="s">
        <v>10</v>
      </c>
      <c r="C7" s="22">
        <v>0</v>
      </c>
      <c r="D7" s="22">
        <v>0</v>
      </c>
      <c r="E7" s="22">
        <v>0</v>
      </c>
      <c r="F7" s="22">
        <v>0</v>
      </c>
      <c r="G7" s="22">
        <v>0</v>
      </c>
      <c r="H7" s="22">
        <v>453008.63</v>
      </c>
      <c r="I7" s="22">
        <v>6131398.7699999996</v>
      </c>
      <c r="J7" s="22">
        <v>7440020.2300000004</v>
      </c>
      <c r="K7" s="22">
        <v>7787637.1200000001</v>
      </c>
      <c r="L7" s="21">
        <v>7415530.5499999998</v>
      </c>
      <c r="M7" s="22">
        <v>6393806.0300000003</v>
      </c>
      <c r="N7" s="22">
        <v>5729648.6699999999</v>
      </c>
      <c r="O7" s="21">
        <v>7016994.2000000002</v>
      </c>
      <c r="P7" s="22">
        <v>7580344.1500000004</v>
      </c>
      <c r="Q7" s="22">
        <v>6780583.4199999999</v>
      </c>
      <c r="R7" s="22">
        <v>5258818.8899999997</v>
      </c>
      <c r="S7" s="22">
        <v>4379338.6900000004</v>
      </c>
      <c r="T7" s="22">
        <v>4010923.17</v>
      </c>
      <c r="U7" s="22">
        <v>4897738.25</v>
      </c>
      <c r="V7" s="22">
        <v>6248757.4000000004</v>
      </c>
      <c r="W7" s="22">
        <v>6053644.0300000003</v>
      </c>
      <c r="X7" s="22">
        <v>5708518.8099999996</v>
      </c>
      <c r="Y7" s="22">
        <v>4362797.6900000004</v>
      </c>
      <c r="Z7" s="22">
        <v>4453895.6900000004</v>
      </c>
      <c r="AA7" s="22">
        <v>5320333.05</v>
      </c>
      <c r="AB7" s="22">
        <v>6316759.2699999996</v>
      </c>
      <c r="AC7" s="22">
        <v>7583892.4100000001</v>
      </c>
      <c r="AD7" s="22">
        <v>7418563.8899999997</v>
      </c>
      <c r="AE7" s="22">
        <v>5953301.3499999996</v>
      </c>
      <c r="AF7" s="22">
        <v>5846801.6900000004</v>
      </c>
      <c r="AG7" s="22">
        <v>6866409.0999999996</v>
      </c>
      <c r="AH7" s="22">
        <v>8666483.5800000001</v>
      </c>
      <c r="AI7" s="22">
        <v>8626819.1899999995</v>
      </c>
      <c r="AJ7" s="22">
        <v>8648916.9199999999</v>
      </c>
      <c r="AK7" s="22">
        <v>6801979.5499999998</v>
      </c>
      <c r="AL7" s="22">
        <v>6087767.6399999997</v>
      </c>
      <c r="AM7" s="22">
        <v>7335343.4299999997</v>
      </c>
      <c r="AN7" s="22">
        <v>8532489.0299999993</v>
      </c>
      <c r="AO7" s="22">
        <v>8009630.25</v>
      </c>
      <c r="AP7" s="22">
        <v>5791599.6900000004</v>
      </c>
      <c r="AQ7" s="22">
        <v>4647344.92</v>
      </c>
      <c r="AR7" s="22">
        <v>4780045.8499999996</v>
      </c>
      <c r="AS7" s="22">
        <v>5750871.1299999999</v>
      </c>
      <c r="AT7" s="22">
        <v>7180666.5599999996</v>
      </c>
      <c r="AU7" s="22">
        <v>6958397.0999999996</v>
      </c>
      <c r="AV7" s="22">
        <v>6191523.1299999999</v>
      </c>
      <c r="AW7" s="22">
        <v>4873657.1900000004</v>
      </c>
      <c r="AX7" s="22">
        <v>4698871.1399999997</v>
      </c>
      <c r="AY7" s="22">
        <v>6121032.0199999996</v>
      </c>
      <c r="AZ7" s="22">
        <v>6865628.9100000001</v>
      </c>
      <c r="BA7" s="22">
        <v>5890167.4000000004</v>
      </c>
      <c r="BB7" s="22">
        <v>5071608.0599999996</v>
      </c>
      <c r="BC7" s="22">
        <v>4647331.4400000004</v>
      </c>
      <c r="BD7" s="22">
        <v>4309653.22</v>
      </c>
      <c r="BE7" s="22">
        <v>5155063.0199999996</v>
      </c>
      <c r="BF7" s="22">
        <v>6058263.3600000003</v>
      </c>
      <c r="BG7" s="22">
        <v>6335389.6200000001</v>
      </c>
      <c r="BH7" s="22">
        <v>6078515.6699999999</v>
      </c>
    </row>
    <row r="8" spans="1:65" s="3" customFormat="1" x14ac:dyDescent="0.35">
      <c r="A8" s="208"/>
      <c r="B8" s="5" t="s">
        <v>11</v>
      </c>
      <c r="C8" s="7">
        <f t="shared" ref="C8:AH8" si="0">IF(OR(C6="",C7=""),"",C6-C7)</f>
        <v>472906.7</v>
      </c>
      <c r="D8" s="7">
        <f t="shared" si="0"/>
        <v>121950.46</v>
      </c>
      <c r="E8" s="7">
        <f t="shared" si="0"/>
        <v>306057.09999999998</v>
      </c>
      <c r="F8" s="7">
        <f t="shared" si="0"/>
        <v>3254515.75</v>
      </c>
      <c r="G8" s="7">
        <f t="shared" si="0"/>
        <v>1441686.8700000006</v>
      </c>
      <c r="H8" s="7">
        <f t="shared" si="0"/>
        <v>2193801.7700000005</v>
      </c>
      <c r="I8" s="8">
        <f t="shared" si="0"/>
        <v>-3041386.45</v>
      </c>
      <c r="J8" s="8">
        <f t="shared" si="0"/>
        <v>-3633337.8400000008</v>
      </c>
      <c r="K8" s="8">
        <f t="shared" si="0"/>
        <v>-2120193.1100000003</v>
      </c>
      <c r="L8" s="8">
        <f t="shared" si="0"/>
        <v>-2750489.7899999982</v>
      </c>
      <c r="M8" s="8">
        <f t="shared" si="0"/>
        <v>-1700039.8799999971</v>
      </c>
      <c r="N8" s="8">
        <f t="shared" si="0"/>
        <v>2252137.66</v>
      </c>
      <c r="O8" s="8">
        <f t="shared" si="0"/>
        <v>7272414.0199999968</v>
      </c>
      <c r="P8" s="8">
        <f t="shared" si="0"/>
        <v>-5280061.8100000005</v>
      </c>
      <c r="Q8" s="8">
        <f t="shared" si="0"/>
        <v>-3513948.1099999994</v>
      </c>
      <c r="R8" s="8">
        <f t="shared" si="0"/>
        <v>-590431.75</v>
      </c>
      <c r="S8" s="8">
        <f t="shared" si="0"/>
        <v>-1024286.1299999994</v>
      </c>
      <c r="T8" s="8">
        <f t="shared" si="0"/>
        <v>-506886.28999999957</v>
      </c>
      <c r="U8" s="8">
        <f t="shared" si="0"/>
        <v>-327188.16999999993</v>
      </c>
      <c r="V8" s="8">
        <f t="shared" si="0"/>
        <v>-1911206.1600000011</v>
      </c>
      <c r="W8" s="8">
        <f t="shared" si="0"/>
        <v>-921586.43000000063</v>
      </c>
      <c r="X8" s="8">
        <f t="shared" si="0"/>
        <v>1172486.3200000003</v>
      </c>
      <c r="Y8" s="8">
        <f t="shared" si="0"/>
        <v>713129.13999999873</v>
      </c>
      <c r="Z8" s="8">
        <f t="shared" si="0"/>
        <v>3772427.8999999994</v>
      </c>
      <c r="AA8" s="8">
        <f t="shared" si="0"/>
        <v>11730653.619999997</v>
      </c>
      <c r="AB8" s="8">
        <f t="shared" si="0"/>
        <v>-2926067.8699999992</v>
      </c>
      <c r="AC8" s="8">
        <f t="shared" si="0"/>
        <v>-4543349.9200000009</v>
      </c>
      <c r="AD8" s="8">
        <f t="shared" si="0"/>
        <v>-642412.43999999948</v>
      </c>
      <c r="AE8" s="8">
        <f t="shared" si="0"/>
        <v>-2360204.7516527595</v>
      </c>
      <c r="AF8" s="8">
        <f t="shared" si="0"/>
        <v>-2596984.9376373724</v>
      </c>
      <c r="AG8" s="8">
        <f t="shared" si="0"/>
        <v>-765270.68199255876</v>
      </c>
      <c r="AH8" s="8">
        <f t="shared" si="0"/>
        <v>-3592433.9235242233</v>
      </c>
      <c r="AI8" s="8">
        <f t="shared" ref="AI8:BH8" si="1">IF(OR(AI6="",AI7=""),"",AI6-AI7)</f>
        <v>-2476067.151081305</v>
      </c>
      <c r="AJ8" s="8">
        <f t="shared" si="1"/>
        <v>-4110030.7426744569</v>
      </c>
      <c r="AK8" s="8">
        <f t="shared" si="1"/>
        <v>-893910.03203946538</v>
      </c>
      <c r="AL8" s="8">
        <f t="shared" si="1"/>
        <v>5009512.6372242244</v>
      </c>
      <c r="AM8" s="8">
        <f t="shared" si="1"/>
        <v>14521153.810487527</v>
      </c>
      <c r="AN8" s="8">
        <f t="shared" si="1"/>
        <v>-9738494.1006461661</v>
      </c>
      <c r="AO8" s="8">
        <f t="shared" si="1"/>
        <v>-4717627.182085203</v>
      </c>
      <c r="AP8" s="8">
        <f t="shared" si="1"/>
        <v>-1942652.3234257819</v>
      </c>
      <c r="AQ8" s="8">
        <f t="shared" si="1"/>
        <v>-195195.70689840894</v>
      </c>
      <c r="AR8" s="8">
        <f t="shared" si="1"/>
        <v>-1470306.5485616187</v>
      </c>
      <c r="AS8" s="8">
        <f t="shared" si="1"/>
        <v>997044.10078128148</v>
      </c>
      <c r="AT8" s="8">
        <f t="shared" si="1"/>
        <v>-3646239.3719777595</v>
      </c>
      <c r="AU8" s="8">
        <f t="shared" si="1"/>
        <v>-1281261.8887091884</v>
      </c>
      <c r="AV8" s="8">
        <f t="shared" si="1"/>
        <v>49506.982715685852</v>
      </c>
      <c r="AW8" s="8">
        <f t="shared" si="1"/>
        <v>-669704.29421939235</v>
      </c>
      <c r="AX8" s="8">
        <f t="shared" si="1"/>
        <v>1331670.8842398338</v>
      </c>
      <c r="AY8" s="8">
        <f t="shared" si="1"/>
        <v>14651279.503251541</v>
      </c>
      <c r="AZ8" s="8">
        <f t="shared" si="1"/>
        <v>-4047543.4126905953</v>
      </c>
      <c r="BA8" s="8">
        <f t="shared" si="1"/>
        <v>-1339274.3782142103</v>
      </c>
      <c r="BB8" s="8">
        <f t="shared" si="1"/>
        <v>-608388.65458948538</v>
      </c>
      <c r="BC8" s="8">
        <f t="shared" si="1"/>
        <v>-1011376.0117789805</v>
      </c>
      <c r="BD8" s="8">
        <f t="shared" si="1"/>
        <v>1630825.3137780624</v>
      </c>
      <c r="BE8" s="8">
        <f t="shared" si="1"/>
        <v>-290107.9240741916</v>
      </c>
      <c r="BF8" s="7">
        <f t="shared" si="1"/>
        <v>117806.69608973991</v>
      </c>
      <c r="BG8" s="7">
        <f t="shared" si="1"/>
        <v>-1599183.5531228734</v>
      </c>
      <c r="BH8" s="7">
        <f t="shared" si="1"/>
        <v>-1261844.711454994</v>
      </c>
    </row>
    <row r="9" spans="1:65" s="3" customFormat="1" x14ac:dyDescent="0.35">
      <c r="A9" s="208"/>
      <c r="B9" s="5" t="s">
        <v>4</v>
      </c>
      <c r="C9" s="23">
        <v>0</v>
      </c>
      <c r="D9" s="23">
        <v>0</v>
      </c>
      <c r="E9" s="23">
        <v>0</v>
      </c>
      <c r="F9" s="23">
        <v>2.7878150000000001E-2</v>
      </c>
      <c r="G9" s="23">
        <v>2.6622739999999999E-2</v>
      </c>
      <c r="H9" s="23">
        <v>2.677361E-2</v>
      </c>
      <c r="I9" s="23">
        <v>2.6500570000000001E-2</v>
      </c>
      <c r="J9" s="23">
        <v>2.594869E-2</v>
      </c>
      <c r="K9" s="23">
        <v>2.3511899999999999E-2</v>
      </c>
      <c r="L9" s="23">
        <v>2.21687E-2</v>
      </c>
      <c r="M9" s="23">
        <v>2.113932E-2</v>
      </c>
      <c r="N9" s="23">
        <v>1.8159890000000001E-2</v>
      </c>
      <c r="O9" s="23">
        <v>1.9151990000000001E-2</v>
      </c>
      <c r="P9" s="23">
        <v>1.8890779999999999E-2</v>
      </c>
      <c r="Q9" s="23">
        <v>1.8035829999999999E-2</v>
      </c>
      <c r="R9" s="23">
        <v>1.888592E-2</v>
      </c>
      <c r="S9" s="23">
        <v>9.3845999999999999E-3</v>
      </c>
      <c r="T9" s="23">
        <v>1.2906700000000001E-3</v>
      </c>
      <c r="U9" s="23">
        <v>1.2563100000000001E-3</v>
      </c>
      <c r="V9" s="23">
        <v>1.9366299999999999E-3</v>
      </c>
      <c r="W9" s="23">
        <v>1.3658500000000001E-3</v>
      </c>
      <c r="X9" s="23">
        <v>1.23916E-3</v>
      </c>
      <c r="Y9" s="23">
        <v>2E-3</v>
      </c>
      <c r="Z9" s="23">
        <v>2.5244400000000002E-3</v>
      </c>
      <c r="AA9" s="23">
        <v>2.8469900000000002E-3</v>
      </c>
      <c r="AB9" s="23">
        <v>2.0613900000000002E-3</v>
      </c>
      <c r="AC9" s="23">
        <v>2.3221700000000001E-3</v>
      </c>
      <c r="AD9" s="23">
        <v>2.1367399999999998E-3</v>
      </c>
      <c r="AE9" s="23">
        <v>2.2512299999999999E-3</v>
      </c>
      <c r="AF9" s="23">
        <v>2.2427200000000001E-3</v>
      </c>
      <c r="AG9" s="23">
        <v>2.01659E-3</v>
      </c>
      <c r="AH9" s="23">
        <v>1.3954900000000001E-3</v>
      </c>
      <c r="AI9" s="23">
        <v>2.0509899999999999E-3</v>
      </c>
      <c r="AJ9" s="23">
        <v>1.9323299999999999E-3</v>
      </c>
      <c r="AK9" s="23">
        <v>1.5E-3</v>
      </c>
      <c r="AL9" s="23">
        <v>1.5320900000000001E-3</v>
      </c>
      <c r="AM9" s="23">
        <v>2.6046400000000001E-3</v>
      </c>
      <c r="AN9" s="23">
        <v>2.3444999999999998E-3</v>
      </c>
      <c r="AO9" s="23">
        <v>2.9584899999999998E-3</v>
      </c>
      <c r="AP9" s="23">
        <v>6.8829599999999996E-3</v>
      </c>
      <c r="AQ9" s="23">
        <v>6.0041599999999997E-3</v>
      </c>
      <c r="AR9" s="23">
        <v>9.4970499999999999E-3</v>
      </c>
      <c r="AS9" s="23">
        <v>1.4858659999999999E-2</v>
      </c>
      <c r="AT9" s="23">
        <v>2.0566899999999999E-2</v>
      </c>
      <c r="AU9" s="23">
        <v>2.564054E-2</v>
      </c>
      <c r="AV9" s="23">
        <v>2.8416960000000002E-2</v>
      </c>
      <c r="AW9" s="23">
        <v>3.4701200000000001E-2</v>
      </c>
      <c r="AX9" s="23">
        <v>4.286098E-2</v>
      </c>
      <c r="AY9" s="23">
        <v>4.617603E-2</v>
      </c>
      <c r="AZ9" s="23">
        <v>4.7842519999999999E-2</v>
      </c>
      <c r="BA9" s="23">
        <v>4.847945E-2</v>
      </c>
      <c r="BB9" s="23">
        <v>4.9894139999999997E-2</v>
      </c>
      <c r="BC9" s="23">
        <v>5.2487209999999999E-2</v>
      </c>
      <c r="BD9" s="23">
        <v>5.3267839534246943E-2</v>
      </c>
      <c r="BE9" s="23">
        <v>5.3948219999999998E-2</v>
      </c>
      <c r="BF9" s="23">
        <v>5.4426639999999998E-2</v>
      </c>
      <c r="BG9" s="23">
        <v>5.5204789999999997E-2</v>
      </c>
      <c r="BH9" s="23">
        <v>5.5351270000000001E-2</v>
      </c>
    </row>
    <row r="10" spans="1:65" s="3" customFormat="1" x14ac:dyDescent="0.35">
      <c r="A10" s="208"/>
      <c r="B10" s="5" t="s">
        <v>5</v>
      </c>
      <c r="C10" s="8">
        <f>IF(OR(C9="",C8=""),"",ROUND((C9*C8)/12,2))</f>
        <v>0</v>
      </c>
      <c r="D10" s="8">
        <f t="shared" ref="D10:AC10" si="2">IF(OR(D9="",D8="",C13=""),"",ROUND(((C13+D8)*D9)/12,2))</f>
        <v>0</v>
      </c>
      <c r="E10" s="8">
        <f t="shared" si="2"/>
        <v>0</v>
      </c>
      <c r="F10" s="8">
        <f t="shared" si="2"/>
        <v>9653.81</v>
      </c>
      <c r="G10" s="8">
        <f t="shared" si="2"/>
        <v>12438.97</v>
      </c>
      <c r="H10" s="8">
        <f t="shared" si="2"/>
        <v>17431.88</v>
      </c>
      <c r="I10" s="8">
        <f t="shared" si="2"/>
        <v>10576.06</v>
      </c>
      <c r="J10" s="8">
        <f t="shared" si="2"/>
        <v>2521.9899999999998</v>
      </c>
      <c r="K10" s="8">
        <f t="shared" si="2"/>
        <v>-1864.05</v>
      </c>
      <c r="L10" s="8">
        <f t="shared" si="2"/>
        <v>-6842.24</v>
      </c>
      <c r="M10" s="8">
        <f t="shared" si="2"/>
        <v>-9531.39</v>
      </c>
      <c r="N10" s="8">
        <f t="shared" si="2"/>
        <v>-4794.22</v>
      </c>
      <c r="O10" s="8">
        <f t="shared" si="2"/>
        <v>6542.98</v>
      </c>
      <c r="P10" s="8">
        <f t="shared" si="2"/>
        <v>-1848</v>
      </c>
      <c r="Q10" s="8">
        <f t="shared" si="2"/>
        <v>-7048.55</v>
      </c>
      <c r="R10" s="8">
        <f t="shared" si="2"/>
        <v>-8321.11</v>
      </c>
      <c r="S10" s="8">
        <f t="shared" si="2"/>
        <v>-4942.3900000000003</v>
      </c>
      <c r="T10" s="8">
        <f t="shared" si="2"/>
        <v>-734.78</v>
      </c>
      <c r="U10" s="8">
        <f t="shared" si="2"/>
        <v>-749.55</v>
      </c>
      <c r="V10" s="8">
        <f t="shared" si="2"/>
        <v>-1464.01</v>
      </c>
      <c r="W10" s="8">
        <f t="shared" si="2"/>
        <v>-1137.5899999999999</v>
      </c>
      <c r="X10" s="8">
        <f t="shared" si="2"/>
        <v>-911.11</v>
      </c>
      <c r="Y10" s="8">
        <f t="shared" si="2"/>
        <v>-1351.83</v>
      </c>
      <c r="Z10" s="8">
        <f t="shared" si="2"/>
        <v>-912.99</v>
      </c>
      <c r="AA10" s="8">
        <f t="shared" si="2"/>
        <v>1753.23</v>
      </c>
      <c r="AB10" s="8">
        <f t="shared" si="2"/>
        <v>767.1</v>
      </c>
      <c r="AC10" s="8">
        <f t="shared" si="2"/>
        <v>-14.91</v>
      </c>
      <c r="AD10" s="8">
        <v>-623.98999999999546</v>
      </c>
      <c r="AE10" s="8">
        <f t="shared" ref="AE10:AK10" si="3">IF(OR(AE9="",AE8="",AD13=""),"",ROUND(((AD13+AE8)*AE9)/12,2))</f>
        <v>-581.91</v>
      </c>
      <c r="AF10" s="8">
        <f t="shared" si="3"/>
        <v>-1065.17</v>
      </c>
      <c r="AG10" s="8">
        <f t="shared" si="3"/>
        <v>-1086.56</v>
      </c>
      <c r="AH10" s="8">
        <f t="shared" si="3"/>
        <v>-1169.8</v>
      </c>
      <c r="AI10" s="8">
        <f t="shared" si="3"/>
        <v>-2142.6799999999998</v>
      </c>
      <c r="AJ10" s="8">
        <f t="shared" si="3"/>
        <v>-2680.89</v>
      </c>
      <c r="AK10" s="8">
        <f t="shared" si="3"/>
        <v>-2193.15</v>
      </c>
      <c r="AL10" s="8">
        <v>-1732.83</v>
      </c>
      <c r="AM10" s="8">
        <f>IF(OR(AM9="",AM8="",AL13=""),"",ROUND(((AL13+AM8)*AM9)/12,2))</f>
        <v>416.97</v>
      </c>
      <c r="AN10" s="8">
        <f>IF(OR(AN9="",AN8="",AM13=""),"",ROUND(((AM13+AN8)*AN9)/12,2))</f>
        <v>-1527.25</v>
      </c>
      <c r="AO10" s="8">
        <f>IF(OR(AO9="",AO8="",AN13=""),"",ROUND(((AN13+AO5+AO8)*AO9)/12,2))</f>
        <v>-3262.3</v>
      </c>
      <c r="AP10" s="8">
        <f t="shared" ref="AP10:AY10" si="4">IF(OR(AP9="",AP8="",AO13=""),"",ROUND(((AO13+AP8)*AP9)/12,2))</f>
        <v>-8705.91</v>
      </c>
      <c r="AQ10" s="8">
        <f t="shared" si="4"/>
        <v>-7696.38</v>
      </c>
      <c r="AR10" s="8">
        <f t="shared" si="4"/>
        <v>-13343.43</v>
      </c>
      <c r="AS10" s="8">
        <f t="shared" si="4"/>
        <v>-19658.490000000002</v>
      </c>
      <c r="AT10" s="8">
        <f t="shared" si="4"/>
        <v>-33493.69</v>
      </c>
      <c r="AU10" s="8">
        <f t="shared" si="4"/>
        <v>-44565.49</v>
      </c>
      <c r="AV10" s="8">
        <f t="shared" si="4"/>
        <v>-49379.45</v>
      </c>
      <c r="AW10" s="8">
        <f t="shared" si="4"/>
        <v>-62378.84</v>
      </c>
      <c r="AX10" s="8">
        <f t="shared" si="4"/>
        <v>-72513.259999999995</v>
      </c>
      <c r="AY10" s="8">
        <f t="shared" si="4"/>
        <v>-22022.62</v>
      </c>
      <c r="AZ10" s="8">
        <f>IF(OR(AZ9="",AZ8="",AY13=""),"",ROUND(((AY13+AZ8+AZ5)*AZ9)/12,2))+AZ5</f>
        <v>-39602.838489636662</v>
      </c>
      <c r="BA10" s="8">
        <f>IF(OR(BA9="",BA8="",AZ13=""),"",ROUND(((AZ13+BA8)*BA9)/12,2))</f>
        <v>-45132.639999999999</v>
      </c>
      <c r="BB10" s="8">
        <f>IF(OR(BB9="",BB8="",BA13=""),"",ROUND(((BA13+BB8+BB5)*BB9)/12,2))+BB5</f>
        <v>-50067.440000000046</v>
      </c>
      <c r="BC10" s="8">
        <f t="shared" ref="BC10:BH10" si="5">IF(OR(BC9="",BC8="",BB13=""),"",ROUND(((BB13+BC8)*BC9)/12,2))</f>
        <v>-56364.87</v>
      </c>
      <c r="BD10" s="8">
        <f t="shared" si="5"/>
        <v>-50214.16</v>
      </c>
      <c r="BE10" s="8">
        <f t="shared" si="5"/>
        <v>-52385.52</v>
      </c>
      <c r="BF10" s="7">
        <f t="shared" si="5"/>
        <v>-52553.36</v>
      </c>
      <c r="BG10" s="7">
        <f t="shared" si="5"/>
        <v>-60903.37</v>
      </c>
      <c r="BH10" s="7">
        <f t="shared" si="5"/>
        <v>-67166.289999999994</v>
      </c>
    </row>
    <row r="11" spans="1:65" s="3" customFormat="1" x14ac:dyDescent="0.35">
      <c r="A11" s="208"/>
      <c r="B11" s="6" t="s">
        <v>6</v>
      </c>
      <c r="C11" s="8">
        <f>C10</f>
        <v>0</v>
      </c>
      <c r="D11" s="8">
        <f>D10</f>
        <v>0</v>
      </c>
      <c r="E11" s="8">
        <f t="shared" ref="E11:W11" si="6">IF(OR(D11="",E10=""),"",D11+E10)</f>
        <v>0</v>
      </c>
      <c r="F11" s="8">
        <f t="shared" si="6"/>
        <v>9653.81</v>
      </c>
      <c r="G11" s="8">
        <f t="shared" si="6"/>
        <v>22092.78</v>
      </c>
      <c r="H11" s="8">
        <f t="shared" si="6"/>
        <v>39524.660000000003</v>
      </c>
      <c r="I11" s="8">
        <f t="shared" si="6"/>
        <v>50100.72</v>
      </c>
      <c r="J11" s="8">
        <f t="shared" si="6"/>
        <v>52622.71</v>
      </c>
      <c r="K11" s="8">
        <f t="shared" si="6"/>
        <v>50758.659999999996</v>
      </c>
      <c r="L11" s="8">
        <f t="shared" si="6"/>
        <v>43916.42</v>
      </c>
      <c r="M11" s="8">
        <f t="shared" si="6"/>
        <v>34385.03</v>
      </c>
      <c r="N11" s="8">
        <f t="shared" si="6"/>
        <v>29590.809999999998</v>
      </c>
      <c r="O11" s="8">
        <f t="shared" si="6"/>
        <v>36133.789999999994</v>
      </c>
      <c r="P11" s="8">
        <f t="shared" si="6"/>
        <v>34285.789999999994</v>
      </c>
      <c r="Q11" s="8">
        <f t="shared" si="6"/>
        <v>27237.239999999994</v>
      </c>
      <c r="R11" s="8">
        <f t="shared" si="6"/>
        <v>18916.129999999994</v>
      </c>
      <c r="S11" s="8">
        <f t="shared" si="6"/>
        <v>13973.739999999994</v>
      </c>
      <c r="T11" s="8">
        <f t="shared" si="6"/>
        <v>13238.959999999994</v>
      </c>
      <c r="U11" s="8">
        <f t="shared" si="6"/>
        <v>12489.409999999994</v>
      </c>
      <c r="V11" s="8">
        <f t="shared" si="6"/>
        <v>11025.399999999994</v>
      </c>
      <c r="W11" s="8">
        <f t="shared" si="6"/>
        <v>9887.809999999994</v>
      </c>
      <c r="X11" s="8">
        <f>IF(OR(W11="",X10=""),"",W11+X10+X5)</f>
        <v>8976.6999999999935</v>
      </c>
      <c r="Y11" s="8">
        <f t="shared" ref="Y11:BH11" si="7">IF(OR(X11="",Y10=""),"",X11+Y10)</f>
        <v>7624.8699999999935</v>
      </c>
      <c r="Z11" s="8">
        <f t="shared" si="7"/>
        <v>6711.8799999999937</v>
      </c>
      <c r="AA11" s="8">
        <f t="shared" si="7"/>
        <v>8465.1099999999933</v>
      </c>
      <c r="AB11" s="8">
        <f t="shared" si="7"/>
        <v>9232.2099999999937</v>
      </c>
      <c r="AC11" s="8">
        <f t="shared" si="7"/>
        <v>9217.2999999999938</v>
      </c>
      <c r="AD11" s="8">
        <f t="shared" si="7"/>
        <v>8593.3099999999977</v>
      </c>
      <c r="AE11" s="8">
        <f t="shared" si="7"/>
        <v>8011.3999999999978</v>
      </c>
      <c r="AF11" s="8">
        <f t="shared" si="7"/>
        <v>6946.2299999999977</v>
      </c>
      <c r="AG11" s="8">
        <f t="shared" si="7"/>
        <v>5859.6699999999983</v>
      </c>
      <c r="AH11" s="8">
        <f t="shared" si="7"/>
        <v>4689.8699999999981</v>
      </c>
      <c r="AI11" s="8">
        <f t="shared" si="7"/>
        <v>2547.1899999999982</v>
      </c>
      <c r="AJ11" s="8">
        <f t="shared" si="7"/>
        <v>-133.70000000000164</v>
      </c>
      <c r="AK11" s="8">
        <f t="shared" si="7"/>
        <v>-2326.8500000000017</v>
      </c>
      <c r="AL11" s="8">
        <f t="shared" si="7"/>
        <v>-4059.6800000000017</v>
      </c>
      <c r="AM11" s="8">
        <f t="shared" si="7"/>
        <v>-3642.7100000000019</v>
      </c>
      <c r="AN11" s="8">
        <f t="shared" si="7"/>
        <v>-5169.9600000000019</v>
      </c>
      <c r="AO11" s="8">
        <f t="shared" si="7"/>
        <v>-8432.260000000002</v>
      </c>
      <c r="AP11" s="8">
        <f t="shared" si="7"/>
        <v>-17138.170000000002</v>
      </c>
      <c r="AQ11" s="8">
        <f t="shared" si="7"/>
        <v>-24834.550000000003</v>
      </c>
      <c r="AR11" s="8">
        <f t="shared" si="7"/>
        <v>-38177.980000000003</v>
      </c>
      <c r="AS11" s="8">
        <f t="shared" si="7"/>
        <v>-57836.47</v>
      </c>
      <c r="AT11" s="8">
        <f t="shared" si="7"/>
        <v>-91330.16</v>
      </c>
      <c r="AU11" s="8">
        <f t="shared" si="7"/>
        <v>-135895.65</v>
      </c>
      <c r="AV11" s="8">
        <f t="shared" si="7"/>
        <v>-185275.09999999998</v>
      </c>
      <c r="AW11" s="8">
        <f t="shared" si="7"/>
        <v>-247653.93999999997</v>
      </c>
      <c r="AX11" s="8">
        <f t="shared" si="7"/>
        <v>-320167.19999999995</v>
      </c>
      <c r="AY11" s="8">
        <f t="shared" si="7"/>
        <v>-342189.81999999995</v>
      </c>
      <c r="AZ11" s="8">
        <f t="shared" si="7"/>
        <v>-381792.65848963661</v>
      </c>
      <c r="BA11" s="8">
        <f t="shared" si="7"/>
        <v>-426925.29848963663</v>
      </c>
      <c r="BB11" s="8">
        <f t="shared" si="7"/>
        <v>-476992.73848963669</v>
      </c>
      <c r="BC11" s="8">
        <f t="shared" si="7"/>
        <v>-533357.60848963668</v>
      </c>
      <c r="BD11" s="8">
        <f t="shared" si="7"/>
        <v>-583571.76848963671</v>
      </c>
      <c r="BE11" s="8">
        <f t="shared" si="7"/>
        <v>-635957.28848963673</v>
      </c>
      <c r="BF11" s="77">
        <f t="shared" si="7"/>
        <v>-688510.64848963672</v>
      </c>
      <c r="BG11" s="77">
        <f t="shared" si="7"/>
        <v>-749414.01848963671</v>
      </c>
      <c r="BH11" s="77">
        <f t="shared" si="7"/>
        <v>-816580.30848963675</v>
      </c>
      <c r="BI11" s="120">
        <f>SUM('MEEIA 3 calcs original'!BF11:BH11)</f>
        <v>-2254509.7054689103</v>
      </c>
      <c r="BJ11" s="121">
        <f>SUM(BF11:BH11)-BI11</f>
        <v>4.7299999999813735</v>
      </c>
      <c r="BK11" s="3" t="s">
        <v>127</v>
      </c>
    </row>
    <row r="12" spans="1:65" s="3" customFormat="1" x14ac:dyDescent="0.35">
      <c r="A12" s="208"/>
      <c r="B12" s="5" t="s">
        <v>12</v>
      </c>
      <c r="C12" s="8">
        <f t="shared" ref="C12:AC12" si="8">IF(OR(C10="",C8=""),"",C8+C10)</f>
        <v>472906.7</v>
      </c>
      <c r="D12" s="8">
        <f t="shared" si="8"/>
        <v>121950.46</v>
      </c>
      <c r="E12" s="8">
        <f t="shared" si="8"/>
        <v>306057.09999999998</v>
      </c>
      <c r="F12" s="8">
        <f t="shared" si="8"/>
        <v>3264169.56</v>
      </c>
      <c r="G12" s="8">
        <f t="shared" si="8"/>
        <v>1454125.8400000005</v>
      </c>
      <c r="H12" s="8">
        <f t="shared" si="8"/>
        <v>2211233.6500000004</v>
      </c>
      <c r="I12" s="8">
        <f t="shared" si="8"/>
        <v>-3030810.39</v>
      </c>
      <c r="J12" s="8">
        <f t="shared" si="8"/>
        <v>-3630815.8500000006</v>
      </c>
      <c r="K12" s="8">
        <f t="shared" si="8"/>
        <v>-2122057.16</v>
      </c>
      <c r="L12" s="8">
        <f t="shared" si="8"/>
        <v>-2757332.0299999984</v>
      </c>
      <c r="M12" s="8">
        <f t="shared" si="8"/>
        <v>-1709571.269999997</v>
      </c>
      <c r="N12" s="8">
        <f t="shared" si="8"/>
        <v>2247343.44</v>
      </c>
      <c r="O12" s="8">
        <f t="shared" si="8"/>
        <v>7278956.9999999972</v>
      </c>
      <c r="P12" s="8">
        <f t="shared" si="8"/>
        <v>-5281909.8100000005</v>
      </c>
      <c r="Q12" s="8">
        <f t="shared" si="8"/>
        <v>-3520996.6599999992</v>
      </c>
      <c r="R12" s="8">
        <f t="shared" si="8"/>
        <v>-598752.86</v>
      </c>
      <c r="S12" s="8">
        <f t="shared" si="8"/>
        <v>-1029228.5199999994</v>
      </c>
      <c r="T12" s="8">
        <f t="shared" si="8"/>
        <v>-507621.0699999996</v>
      </c>
      <c r="U12" s="8">
        <f t="shared" si="8"/>
        <v>-327937.71999999991</v>
      </c>
      <c r="V12" s="8">
        <f t="shared" si="8"/>
        <v>-1912670.1700000011</v>
      </c>
      <c r="W12" s="8">
        <f t="shared" si="8"/>
        <v>-922724.0200000006</v>
      </c>
      <c r="X12" s="8">
        <f t="shared" si="8"/>
        <v>1171575.2100000002</v>
      </c>
      <c r="Y12" s="8">
        <f t="shared" si="8"/>
        <v>711777.30999999878</v>
      </c>
      <c r="Z12" s="8">
        <f t="shared" si="8"/>
        <v>3771514.9099999992</v>
      </c>
      <c r="AA12" s="8">
        <f t="shared" si="8"/>
        <v>11732406.849999998</v>
      </c>
      <c r="AB12" s="8">
        <f t="shared" si="8"/>
        <v>-2925300.7699999991</v>
      </c>
      <c r="AC12" s="8">
        <f t="shared" si="8"/>
        <v>-4543364.830000001</v>
      </c>
      <c r="AD12" s="8">
        <v>-664526.86999999708</v>
      </c>
      <c r="AE12" s="8">
        <f t="shared" ref="AE12:AK12" si="9">IF(OR(AE10="",AE8=""),"",AE8+AE10)</f>
        <v>-2360786.6616527596</v>
      </c>
      <c r="AF12" s="8">
        <f t="shared" si="9"/>
        <v>-2598050.1076373723</v>
      </c>
      <c r="AG12" s="8">
        <f t="shared" si="9"/>
        <v>-766357.24199255882</v>
      </c>
      <c r="AH12" s="8">
        <f t="shared" si="9"/>
        <v>-3593603.7235242231</v>
      </c>
      <c r="AI12" s="8">
        <f t="shared" si="9"/>
        <v>-2478209.8310813052</v>
      </c>
      <c r="AJ12" s="8">
        <f t="shared" si="9"/>
        <v>-4112711.632674457</v>
      </c>
      <c r="AK12" s="8">
        <f t="shared" si="9"/>
        <v>-896103.18203946541</v>
      </c>
      <c r="AL12" s="8">
        <v>4947312.0972242244</v>
      </c>
      <c r="AM12" s="8">
        <f t="shared" ref="AM12:BH12" si="10">IF(OR(AM10="",AM8=""),"",AM8+AM10)</f>
        <v>14521570.780487528</v>
      </c>
      <c r="AN12" s="8">
        <f t="shared" si="10"/>
        <v>-9740021.3506461661</v>
      </c>
      <c r="AO12" s="8">
        <f t="shared" si="10"/>
        <v>-4720889.4820852028</v>
      </c>
      <c r="AP12" s="8">
        <f t="shared" si="10"/>
        <v>-1951358.2334257818</v>
      </c>
      <c r="AQ12" s="8">
        <f t="shared" si="10"/>
        <v>-202892.08689840895</v>
      </c>
      <c r="AR12" s="8">
        <f t="shared" si="10"/>
        <v>-1483649.9785616186</v>
      </c>
      <c r="AS12" s="8">
        <f t="shared" si="10"/>
        <v>977385.61078128149</v>
      </c>
      <c r="AT12" s="8">
        <f t="shared" si="10"/>
        <v>-3679733.0619777595</v>
      </c>
      <c r="AU12" s="8">
        <f t="shared" si="10"/>
        <v>-1325827.3787091884</v>
      </c>
      <c r="AV12" s="8">
        <f t="shared" si="10"/>
        <v>127.53271568585478</v>
      </c>
      <c r="AW12" s="8">
        <f t="shared" si="10"/>
        <v>-732083.13421939232</v>
      </c>
      <c r="AX12" s="8">
        <f t="shared" si="10"/>
        <v>1259157.6242398338</v>
      </c>
      <c r="AY12" s="8">
        <f t="shared" si="10"/>
        <v>14629256.883251542</v>
      </c>
      <c r="AZ12" s="8">
        <f t="shared" si="10"/>
        <v>-4087146.251180232</v>
      </c>
      <c r="BA12" s="8">
        <f t="shared" si="10"/>
        <v>-1384407.0182142102</v>
      </c>
      <c r="BB12" s="8">
        <f t="shared" si="10"/>
        <v>-658456.09458948544</v>
      </c>
      <c r="BC12" s="8">
        <f t="shared" si="10"/>
        <v>-1067740.8817789806</v>
      </c>
      <c r="BD12" s="8">
        <f t="shared" si="10"/>
        <v>1580611.1537780624</v>
      </c>
      <c r="BE12" s="8">
        <f t="shared" si="10"/>
        <v>-342493.44407419162</v>
      </c>
      <c r="BF12" s="7">
        <f t="shared" si="10"/>
        <v>65253.336089739911</v>
      </c>
      <c r="BG12" s="7">
        <f t="shared" si="10"/>
        <v>-1660086.9231228735</v>
      </c>
      <c r="BH12" s="7">
        <f t="shared" si="10"/>
        <v>-1329011.0014549941</v>
      </c>
    </row>
    <row r="13" spans="1:65" s="3" customFormat="1" x14ac:dyDescent="0.35">
      <c r="A13" s="208"/>
      <c r="B13" s="9" t="s">
        <v>3</v>
      </c>
      <c r="C13" s="67">
        <f>C12</f>
        <v>472906.7</v>
      </c>
      <c r="D13" s="67">
        <f t="shared" ref="D13:N13" si="11">IF(OR(D12="",C13=""),"",D12+C13)</f>
        <v>594857.16</v>
      </c>
      <c r="E13" s="67">
        <f t="shared" si="11"/>
        <v>900914.26</v>
      </c>
      <c r="F13" s="8">
        <f t="shared" si="11"/>
        <v>4165083.8200000003</v>
      </c>
      <c r="G13" s="8">
        <f t="shared" si="11"/>
        <v>5619209.6600000011</v>
      </c>
      <c r="H13" s="8">
        <f t="shared" si="11"/>
        <v>7830443.3100000015</v>
      </c>
      <c r="I13" s="8">
        <f t="shared" si="11"/>
        <v>4799632.9200000018</v>
      </c>
      <c r="J13" s="8">
        <f t="shared" si="11"/>
        <v>1168817.0700000012</v>
      </c>
      <c r="K13" s="8">
        <f t="shared" si="11"/>
        <v>-953240.08999999892</v>
      </c>
      <c r="L13" s="8">
        <f t="shared" si="11"/>
        <v>-3710572.1199999973</v>
      </c>
      <c r="M13" s="8">
        <f t="shared" si="11"/>
        <v>-5420143.3899999941</v>
      </c>
      <c r="N13" s="8">
        <f t="shared" si="11"/>
        <v>-3172799.9499999941</v>
      </c>
      <c r="O13" s="8">
        <f>IF(OR(O12="",N13=""),"",O12+N13+O5)</f>
        <v>4106157.0500000031</v>
      </c>
      <c r="P13" s="8">
        <f t="shared" ref="P13:W13" si="12">IF(OR(P12="",O13=""),"",P12+O13)</f>
        <v>-1175752.7599999974</v>
      </c>
      <c r="Q13" s="8">
        <f t="shared" si="12"/>
        <v>-4696749.4199999962</v>
      </c>
      <c r="R13" s="8">
        <f t="shared" si="12"/>
        <v>-5295502.2799999965</v>
      </c>
      <c r="S13" s="8">
        <f t="shared" si="12"/>
        <v>-6324730.7999999961</v>
      </c>
      <c r="T13" s="8">
        <f t="shared" si="12"/>
        <v>-6832351.8699999955</v>
      </c>
      <c r="U13" s="8">
        <f t="shared" si="12"/>
        <v>-7160289.5899999952</v>
      </c>
      <c r="V13" s="8">
        <f t="shared" si="12"/>
        <v>-9072959.7599999961</v>
      </c>
      <c r="W13" s="8">
        <f t="shared" si="12"/>
        <v>-9995683.7799999975</v>
      </c>
      <c r="X13" s="8">
        <f>IF(OR(X12="",W13=""),"",X12+W13+X5)</f>
        <v>-8824108.5699999966</v>
      </c>
      <c r="Y13" s="8">
        <f t="shared" ref="Y13:AN13" si="13">IF(OR(Y12="",X13=""),"",Y12+X13)</f>
        <v>-8112331.2599999979</v>
      </c>
      <c r="Z13" s="8">
        <f t="shared" si="13"/>
        <v>-4340816.3499999987</v>
      </c>
      <c r="AA13" s="8">
        <f t="shared" si="13"/>
        <v>7391590.4999999991</v>
      </c>
      <c r="AB13" s="7">
        <f t="shared" si="13"/>
        <v>4466289.7300000004</v>
      </c>
      <c r="AC13" s="7">
        <f t="shared" si="13"/>
        <v>-77075.100000000559</v>
      </c>
      <c r="AD13" s="8">
        <f t="shared" si="13"/>
        <v>-741601.96999999764</v>
      </c>
      <c r="AE13" s="8">
        <f t="shared" si="13"/>
        <v>-3102388.6316527575</v>
      </c>
      <c r="AF13" s="8">
        <f t="shared" si="13"/>
        <v>-5700438.7392901294</v>
      </c>
      <c r="AG13" s="8">
        <f t="shared" si="13"/>
        <v>-6466795.9812826887</v>
      </c>
      <c r="AH13" s="8">
        <f t="shared" si="13"/>
        <v>-10060399.704806913</v>
      </c>
      <c r="AI13" s="8">
        <f t="shared" si="13"/>
        <v>-12538609.535888217</v>
      </c>
      <c r="AJ13" s="8">
        <f t="shared" si="13"/>
        <v>-16651321.168562675</v>
      </c>
      <c r="AK13" s="8">
        <f t="shared" si="13"/>
        <v>-17547424.350602139</v>
      </c>
      <c r="AL13" s="8">
        <f t="shared" si="13"/>
        <v>-12600112.253377914</v>
      </c>
      <c r="AM13" s="8">
        <f t="shared" si="13"/>
        <v>1921458.5271096136</v>
      </c>
      <c r="AN13" s="8">
        <f t="shared" si="13"/>
        <v>-7818562.8235365525</v>
      </c>
      <c r="AO13" s="8">
        <f>IF(OR(AO12="",AN13=""),"",AO12+AN13+AO5)</f>
        <v>-13235535.862655682</v>
      </c>
      <c r="AP13" s="8">
        <f t="shared" ref="AP13:BH13" si="14">IF(OR(AP12="",AO13=""),"",AP12+AO13)</f>
        <v>-15186894.096081464</v>
      </c>
      <c r="AQ13" s="8">
        <f t="shared" si="14"/>
        <v>-15389786.182979872</v>
      </c>
      <c r="AR13" s="8">
        <f t="shared" si="14"/>
        <v>-16873436.161541492</v>
      </c>
      <c r="AS13" s="8">
        <f t="shared" si="14"/>
        <v>-15896050.55076021</v>
      </c>
      <c r="AT13" s="8">
        <f t="shared" si="14"/>
        <v>-19575783.612737969</v>
      </c>
      <c r="AU13" s="8">
        <f t="shared" si="14"/>
        <v>-20901610.991447158</v>
      </c>
      <c r="AV13" s="8">
        <f t="shared" si="14"/>
        <v>-20901483.458731472</v>
      </c>
      <c r="AW13" s="8">
        <f t="shared" si="14"/>
        <v>-21633566.592950866</v>
      </c>
      <c r="AX13" s="8">
        <f t="shared" si="14"/>
        <v>-20374408.968711033</v>
      </c>
      <c r="AY13" s="8">
        <f t="shared" si="14"/>
        <v>-5745152.0854594912</v>
      </c>
      <c r="AZ13" s="8">
        <f t="shared" si="14"/>
        <v>-9832298.3366397228</v>
      </c>
      <c r="BA13" s="8">
        <f t="shared" si="14"/>
        <v>-11216705.354853934</v>
      </c>
      <c r="BB13" s="8">
        <f t="shared" si="14"/>
        <v>-11875161.449443419</v>
      </c>
      <c r="BC13" s="8">
        <f t="shared" si="14"/>
        <v>-12942902.3312224</v>
      </c>
      <c r="BD13" s="8">
        <f t="shared" si="14"/>
        <v>-11362291.177444337</v>
      </c>
      <c r="BE13" s="8">
        <f t="shared" si="14"/>
        <v>-11704784.621518528</v>
      </c>
      <c r="BF13" s="7">
        <f t="shared" si="14"/>
        <v>-11639531.285428789</v>
      </c>
      <c r="BG13" s="7">
        <f t="shared" si="14"/>
        <v>-13299618.208551662</v>
      </c>
      <c r="BH13" s="7">
        <f t="shared" si="14"/>
        <v>-14628629.210006656</v>
      </c>
    </row>
    <row r="14" spans="1:65" s="4" customFormat="1" ht="8.25" customHeight="1" x14ac:dyDescent="0.35">
      <c r="A14" s="39"/>
      <c r="B14" s="11"/>
      <c r="C14" s="66"/>
      <c r="D14" s="66"/>
      <c r="E14" s="66"/>
      <c r="F14" s="65"/>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row>
    <row r="15" spans="1:65" x14ac:dyDescent="0.35">
      <c r="A15"/>
    </row>
    <row r="16" spans="1:65" x14ac:dyDescent="0.35">
      <c r="A16"/>
    </row>
    <row r="17" spans="1:1" x14ac:dyDescent="0.35">
      <c r="A17"/>
    </row>
    <row r="18" spans="1:1" x14ac:dyDescent="0.35">
      <c r="A18"/>
    </row>
    <row r="19" spans="1:1" x14ac:dyDescent="0.35">
      <c r="A19"/>
    </row>
    <row r="20" spans="1:1" x14ac:dyDescent="0.35">
      <c r="A20"/>
    </row>
    <row r="21" spans="1:1" x14ac:dyDescent="0.35">
      <c r="A21"/>
    </row>
    <row r="22" spans="1:1" x14ac:dyDescent="0.35">
      <c r="A22"/>
    </row>
    <row r="23" spans="1:1" x14ac:dyDescent="0.35">
      <c r="A23"/>
    </row>
    <row r="24" spans="1:1" x14ac:dyDescent="0.35"/>
    <row r="25" spans="1:1" x14ac:dyDescent="0.35"/>
    <row r="26" spans="1:1" x14ac:dyDescent="0.35"/>
    <row r="27" spans="1:1" x14ac:dyDescent="0.35"/>
    <row r="28" spans="1:1" x14ac:dyDescent="0.35"/>
    <row r="29" spans="1:1" x14ac:dyDescent="0.35"/>
    <row r="30" spans="1:1" x14ac:dyDescent="0.35"/>
    <row r="31" spans="1:1" x14ac:dyDescent="0.35"/>
    <row r="32" spans="1:1"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sheetData>
  <mergeCells count="1">
    <mergeCell ref="A5:A13"/>
  </mergeCells>
  <printOptions headings="1"/>
  <pageMargins left="0.2" right="0.2" top="0.5" bottom="0.5" header="0.3" footer="0.3"/>
  <pageSetup scale="60" orientation="landscape" cellComments="asDisplayed" r:id="rId1"/>
  <headerFooter>
    <oddHeader>&amp;C&amp;A</oddHeader>
    <oddFooter>&amp;RSchedule JNG-D3.D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8">
    <tabColor theme="7" tint="0.59999389629810485"/>
  </sheetPr>
  <dimension ref="B2:AF25"/>
  <sheetViews>
    <sheetView topLeftCell="N1" workbookViewId="0">
      <selection activeCell="W25" sqref="W25"/>
    </sheetView>
  </sheetViews>
  <sheetFormatPr defaultRowHeight="14.5" x14ac:dyDescent="0.35"/>
  <cols>
    <col min="2" max="2" width="31.26953125" bestFit="1" customWidth="1"/>
    <col min="3" max="7" width="12.26953125" bestFit="1" customWidth="1"/>
    <col min="8" max="12" width="12.54296875" bestFit="1" customWidth="1"/>
    <col min="13" max="13" width="13.453125" bestFit="1" customWidth="1"/>
    <col min="14" max="17" width="12.54296875" bestFit="1" customWidth="1"/>
    <col min="18" max="30" width="13.453125" bestFit="1" customWidth="1"/>
    <col min="31" max="32" width="12.54296875" bestFit="1" customWidth="1"/>
  </cols>
  <sheetData>
    <row r="2" spans="2:32" x14ac:dyDescent="0.35">
      <c r="C2" s="79">
        <v>44287</v>
      </c>
      <c r="D2" s="79">
        <v>44317</v>
      </c>
      <c r="E2" s="79">
        <v>44348</v>
      </c>
      <c r="F2" s="79">
        <v>44378</v>
      </c>
      <c r="G2" s="79">
        <v>44409</v>
      </c>
      <c r="H2" s="79">
        <v>44440</v>
      </c>
      <c r="I2" s="79">
        <v>44470</v>
      </c>
      <c r="J2" s="79">
        <v>44501</v>
      </c>
      <c r="K2" s="79">
        <v>44531</v>
      </c>
      <c r="L2" s="79">
        <v>44562</v>
      </c>
      <c r="M2" s="79">
        <v>44593</v>
      </c>
      <c r="N2" s="79">
        <v>44621</v>
      </c>
      <c r="O2" s="79">
        <v>44652</v>
      </c>
      <c r="P2" s="79">
        <v>44682</v>
      </c>
      <c r="Q2" s="79">
        <v>44713</v>
      </c>
      <c r="R2" s="79">
        <v>44743</v>
      </c>
      <c r="S2" s="79">
        <v>44774</v>
      </c>
      <c r="T2" s="79">
        <v>44805</v>
      </c>
      <c r="U2" s="79">
        <v>44835</v>
      </c>
      <c r="V2" s="79">
        <v>44866</v>
      </c>
      <c r="W2" s="79">
        <v>44896</v>
      </c>
      <c r="X2" s="79">
        <v>44927</v>
      </c>
      <c r="Y2" s="79">
        <v>44958</v>
      </c>
      <c r="Z2" s="79">
        <v>44986</v>
      </c>
      <c r="AA2" s="79">
        <v>45017</v>
      </c>
      <c r="AB2" s="79">
        <v>45047</v>
      </c>
      <c r="AC2" s="79">
        <v>45078</v>
      </c>
      <c r="AD2" s="79">
        <v>45108</v>
      </c>
      <c r="AE2" s="79">
        <v>45139</v>
      </c>
      <c r="AF2" s="79">
        <v>45170</v>
      </c>
    </row>
    <row r="3" spans="2:32" x14ac:dyDescent="0.35">
      <c r="B3" s="123" t="s">
        <v>85</v>
      </c>
      <c r="C3" s="53">
        <v>0</v>
      </c>
      <c r="D3" s="53">
        <v>21888.48</v>
      </c>
      <c r="E3" s="131">
        <v>52914.49</v>
      </c>
      <c r="F3" s="131">
        <v>54673.489087036651</v>
      </c>
      <c r="G3" s="131">
        <v>68952.514240276621</v>
      </c>
      <c r="H3" s="131">
        <v>118293.25199272294</v>
      </c>
      <c r="I3" s="131">
        <v>184805.58830074637</v>
      </c>
      <c r="J3" s="131">
        <v>265351.54824569618</v>
      </c>
      <c r="K3" s="131">
        <f>J9</f>
        <v>316091.86399821442</v>
      </c>
      <c r="L3" s="131">
        <v>331360.76100246538</v>
      </c>
      <c r="M3" s="131">
        <v>369651.67606963508</v>
      </c>
      <c r="N3" s="131">
        <v>183080.60828332443</v>
      </c>
      <c r="O3" s="131">
        <v>215629.36730509758</v>
      </c>
      <c r="P3" s="131">
        <v>320738.29754685785</v>
      </c>
      <c r="Q3" s="131">
        <v>381941.07483278483</v>
      </c>
      <c r="R3" s="131">
        <v>412191.66100534156</v>
      </c>
      <c r="S3" s="131">
        <v>450145.55133221322</v>
      </c>
      <c r="T3" s="131">
        <v>480685.71891578968</v>
      </c>
      <c r="U3" s="131">
        <v>541508.8266178302</v>
      </c>
      <c r="V3" s="131">
        <v>561909.83741499344</v>
      </c>
      <c r="W3" s="131">
        <v>615385.84651561279</v>
      </c>
      <c r="X3" s="131">
        <v>685363.89284558839</v>
      </c>
      <c r="Y3" s="131">
        <v>726160.08575171628</v>
      </c>
      <c r="Z3" s="131">
        <v>770735.85158225882</v>
      </c>
      <c r="AA3" s="131">
        <v>780659.54894832708</v>
      </c>
      <c r="AB3" s="131">
        <v>800698.45677987696</v>
      </c>
      <c r="AC3" s="131">
        <v>814182.7547070767</v>
      </c>
      <c r="AD3" s="131">
        <v>827306.14447455411</v>
      </c>
      <c r="AE3" s="131">
        <v>194342.81553892637</v>
      </c>
      <c r="AF3" s="131">
        <v>252530.28392805366</v>
      </c>
    </row>
    <row r="4" spans="2:32" x14ac:dyDescent="0.35">
      <c r="B4" s="123" t="s">
        <v>86</v>
      </c>
      <c r="C4" s="126">
        <v>21888.48</v>
      </c>
      <c r="D4" s="126">
        <v>31026.01</v>
      </c>
      <c r="E4" s="53">
        <v>1912.94</v>
      </c>
      <c r="F4" s="53">
        <v>14641.79</v>
      </c>
      <c r="G4" s="53">
        <v>49815.66</v>
      </c>
      <c r="H4" s="53">
        <v>67154.759999999995</v>
      </c>
      <c r="I4" s="53">
        <v>81496.11</v>
      </c>
      <c r="J4" s="53">
        <v>52212.07</v>
      </c>
      <c r="K4" s="53">
        <v>17269.25</v>
      </c>
      <c r="L4" s="53">
        <v>40557.550000000003</v>
      </c>
      <c r="M4" s="53">
        <v>0</v>
      </c>
      <c r="N4" s="53">
        <v>42895.09</v>
      </c>
      <c r="O4" s="53">
        <v>107235.82</v>
      </c>
      <c r="P4" s="53">
        <v>63735.03</v>
      </c>
      <c r="Q4" s="53">
        <v>33437.46</v>
      </c>
      <c r="R4" s="53">
        <v>41575.129999999997</v>
      </c>
      <c r="S4" s="53">
        <v>34435.99</v>
      </c>
      <c r="T4" s="53">
        <v>64925.1</v>
      </c>
      <c r="U4" s="53">
        <v>24755.54</v>
      </c>
      <c r="V4" s="53">
        <v>58210.5</v>
      </c>
      <c r="W4" s="53">
        <v>75347.460000000006</v>
      </c>
      <c r="X4" s="53">
        <v>46190.57</v>
      </c>
      <c r="Y4" s="53">
        <v>50361.200000000004</v>
      </c>
      <c r="Z4" s="53">
        <v>16097.5</v>
      </c>
      <c r="AA4" s="53">
        <v>23110.13</v>
      </c>
      <c r="AB4" s="53">
        <v>19987.060000000001</v>
      </c>
      <c r="AC4" s="53">
        <v>19388.829999999998</v>
      </c>
      <c r="AD4" s="53">
        <v>54028.06</v>
      </c>
      <c r="AE4" s="53">
        <v>60059.490000000005</v>
      </c>
      <c r="AF4" s="53">
        <v>38128.49</v>
      </c>
    </row>
    <row r="5" spans="2:32" x14ac:dyDescent="0.35">
      <c r="B5" s="123" t="s">
        <v>114</v>
      </c>
      <c r="C5" s="126"/>
      <c r="D5" s="126"/>
      <c r="E5" s="53"/>
      <c r="F5" s="53"/>
      <c r="G5" s="53"/>
      <c r="H5" s="53"/>
      <c r="I5" s="53"/>
      <c r="J5" s="53"/>
      <c r="K5" s="53"/>
      <c r="L5" s="53"/>
      <c r="M5" s="53">
        <v>-184805.58830074637</v>
      </c>
      <c r="N5" s="53"/>
      <c r="O5" s="53"/>
      <c r="P5" s="53"/>
      <c r="Q5" s="53"/>
      <c r="R5" s="53"/>
      <c r="S5" s="53"/>
      <c r="T5" s="53"/>
      <c r="U5" s="53"/>
      <c r="V5" s="53"/>
      <c r="W5" s="53"/>
      <c r="X5" s="53"/>
      <c r="Y5" s="53"/>
      <c r="Z5" s="53"/>
      <c r="AA5" s="53"/>
      <c r="AB5" s="53"/>
      <c r="AC5" s="53"/>
      <c r="AD5" s="53">
        <v>-685363.89284558839</v>
      </c>
      <c r="AE5" s="53">
        <v>0</v>
      </c>
      <c r="AF5" s="53">
        <v>0</v>
      </c>
    </row>
    <row r="6" spans="2:32" x14ac:dyDescent="0.35">
      <c r="B6" s="123" t="s">
        <v>115</v>
      </c>
      <c r="C6" s="126"/>
      <c r="D6" s="126"/>
      <c r="E6" s="53"/>
      <c r="F6" s="53"/>
      <c r="G6" s="53"/>
      <c r="H6" s="53"/>
      <c r="I6" s="53"/>
      <c r="J6" s="53"/>
      <c r="K6" s="53"/>
      <c r="L6" s="53"/>
      <c r="M6" s="53"/>
      <c r="N6" s="53">
        <v>-8404.8578125000004</v>
      </c>
      <c r="O6" s="53">
        <v>0</v>
      </c>
      <c r="P6" s="53">
        <v>0</v>
      </c>
      <c r="Q6" s="53">
        <v>0</v>
      </c>
      <c r="R6" s="53">
        <v>0</v>
      </c>
      <c r="S6" s="53">
        <v>0</v>
      </c>
      <c r="T6" s="53">
        <v>0</v>
      </c>
      <c r="U6" s="53">
        <v>0</v>
      </c>
      <c r="V6" s="53">
        <v>0</v>
      </c>
      <c r="W6" s="53">
        <v>-692.5532558282822</v>
      </c>
      <c r="X6" s="53">
        <v>0</v>
      </c>
      <c r="Y6" s="53">
        <v>0</v>
      </c>
      <c r="Z6" s="53">
        <v>0</v>
      </c>
      <c r="AA6" s="53">
        <v>0</v>
      </c>
      <c r="AB6" s="53">
        <v>0</v>
      </c>
      <c r="AC6" s="53">
        <v>0</v>
      </c>
      <c r="AD6" s="53">
        <v>0</v>
      </c>
      <c r="AE6" s="53">
        <v>0</v>
      </c>
      <c r="AF6" s="53">
        <v>0</v>
      </c>
    </row>
    <row r="7" spans="2:32" x14ac:dyDescent="0.35">
      <c r="B7" s="123" t="s">
        <v>116</v>
      </c>
      <c r="C7" s="126"/>
      <c r="D7" s="126"/>
      <c r="E7" s="53"/>
      <c r="F7" s="53"/>
      <c r="G7" s="53"/>
      <c r="H7" s="53"/>
      <c r="I7" s="53"/>
      <c r="J7" s="53"/>
      <c r="K7" s="53"/>
      <c r="L7" s="53"/>
      <c r="M7" s="53"/>
      <c r="N7" s="53"/>
      <c r="O7" s="53"/>
      <c r="P7" s="53"/>
      <c r="Q7" s="53"/>
      <c r="R7" s="53"/>
      <c r="S7" s="53"/>
      <c r="T7" s="53"/>
      <c r="U7" s="53"/>
      <c r="V7" s="53"/>
      <c r="W7" s="53">
        <v>387.15675951366387</v>
      </c>
      <c r="X7" s="53">
        <v>0</v>
      </c>
      <c r="Y7" s="53">
        <v>0</v>
      </c>
      <c r="Z7" s="53">
        <v>0</v>
      </c>
      <c r="AA7" s="53">
        <v>2979.1408147609818</v>
      </c>
      <c r="AB7" s="53">
        <v>0</v>
      </c>
      <c r="AC7" s="53">
        <v>428.90625</v>
      </c>
      <c r="AD7" s="53">
        <v>0</v>
      </c>
      <c r="AE7" s="53">
        <v>0</v>
      </c>
      <c r="AF7" s="53">
        <v>0</v>
      </c>
    </row>
    <row r="8" spans="2:32" x14ac:dyDescent="0.35">
      <c r="B8" s="123" t="s">
        <v>87</v>
      </c>
      <c r="C8" s="125">
        <v>0</v>
      </c>
      <c r="D8" s="125">
        <v>0</v>
      </c>
      <c r="E8" s="125">
        <v>153.94091296334616</v>
      </c>
      <c r="F8" s="125">
        <v>362.76484676002565</v>
      </c>
      <c r="G8" s="125">
        <v>474.92224755367641</v>
      </c>
      <c r="H8" s="125">
        <v>642.42369197655432</v>
      </c>
      <c r="I8" s="125">
        <v>950.150055050226</v>
      </c>
      <c r="J8" s="125">
        <v>1471.7542474817876</v>
      </c>
      <c r="K8" s="125">
        <v>2000.3529957490173</v>
      </c>
      <c r="L8" s="125">
        <v>2266.6349328303177</v>
      </c>
      <c r="M8" s="125">
        <v>1765.4794855642854</v>
      </c>
      <c r="N8" s="125">
        <v>1941.4731657268321</v>
      </c>
      <c r="O8" s="125">
        <v>2126.8897582397071</v>
      </c>
      <c r="P8" s="125">
        <v>2532.2527140730399</v>
      </c>
      <c r="Q8" s="125">
        <v>3186.8738274432799</v>
      </c>
      <c r="R8" s="125">
        <v>3621.2396731283361</v>
      </c>
      <c r="S8" s="125">
        <v>3895.822416423543</v>
      </c>
      <c r="T8" s="125">
        <v>4101.9922979594894</v>
      </c>
      <c r="U8" s="125">
        <v>4354.5292028367503</v>
      </c>
      <c r="V8" s="125">
        <v>4734.4908993806794</v>
      </c>
      <c r="W8" s="125">
        <v>5064.0171737097062</v>
      </c>
      <c r="X8" s="125">
        <v>5394.3770938720654</v>
      </c>
      <c r="Y8" s="125">
        <v>5785.4341694574669</v>
      </c>
      <c r="Z8" s="125">
        <v>6173.8026339317557</v>
      </c>
      <c r="AA8" s="125">
        <v>6050.3629832110209</v>
      </c>
      <c r="AB8" s="125">
        <v>6502.762072800364</v>
      </c>
      <c r="AC8" s="125">
        <v>6694.3464825225892</v>
      </c>
      <c r="AD8" s="125">
        <v>1627.4960900394124</v>
      </c>
      <c r="AE8" s="125">
        <v>1872.0216108727457</v>
      </c>
      <c r="AF8" s="125">
        <v>2147.7276178171905</v>
      </c>
    </row>
    <row r="9" spans="2:32" x14ac:dyDescent="0.35">
      <c r="B9" s="123" t="s">
        <v>88</v>
      </c>
      <c r="C9" s="53">
        <v>21888.48</v>
      </c>
      <c r="D9" s="53">
        <v>52914.49</v>
      </c>
      <c r="E9" s="53">
        <v>54673.489087036651</v>
      </c>
      <c r="F9" s="53">
        <v>68952.514240276621</v>
      </c>
      <c r="G9" s="53">
        <v>118293.25199272294</v>
      </c>
      <c r="H9" s="53">
        <v>184805.58830074637</v>
      </c>
      <c r="I9" s="53">
        <v>265351.54824569618</v>
      </c>
      <c r="J9" s="53">
        <v>316091.86399821442</v>
      </c>
      <c r="K9" s="53">
        <f t="shared" ref="K9" si="0">K3+K4-K8</f>
        <v>331360.76100246538</v>
      </c>
      <c r="L9" s="53">
        <v>369651.67606963508</v>
      </c>
      <c r="M9" s="53">
        <v>183080.60828332443</v>
      </c>
      <c r="N9" s="53">
        <v>215629.36730509758</v>
      </c>
      <c r="O9" s="53">
        <v>320738.29754685785</v>
      </c>
      <c r="P9" s="53">
        <v>381941.07483278483</v>
      </c>
      <c r="Q9" s="53">
        <v>412191.66100534156</v>
      </c>
      <c r="R9" s="53">
        <v>450145.55133221322</v>
      </c>
      <c r="S9" s="53">
        <v>480685.71891578968</v>
      </c>
      <c r="T9" s="53">
        <v>541508.8266178302</v>
      </c>
      <c r="U9" s="53">
        <v>561909.83741499344</v>
      </c>
      <c r="V9" s="53">
        <v>615385.84651561279</v>
      </c>
      <c r="W9" s="53">
        <v>685363.89284558839</v>
      </c>
      <c r="X9" s="53">
        <v>726160.08575171628</v>
      </c>
      <c r="Y9" s="53">
        <v>770735.85158225882</v>
      </c>
      <c r="Z9" s="53">
        <v>780659.54894832708</v>
      </c>
      <c r="AA9" s="53">
        <v>800698.45677987696</v>
      </c>
      <c r="AB9" s="53">
        <v>814182.7547070767</v>
      </c>
      <c r="AC9" s="53">
        <v>827306.14447455411</v>
      </c>
      <c r="AD9" s="53">
        <v>194342.81553892637</v>
      </c>
      <c r="AE9" s="53">
        <v>252530.28392805366</v>
      </c>
      <c r="AF9" s="53">
        <v>288511.0463102365</v>
      </c>
    </row>
    <row r="10" spans="2:32" x14ac:dyDescent="0.35">
      <c r="B10" s="123" t="s">
        <v>89</v>
      </c>
      <c r="C10" s="127">
        <v>-5191.2544667231996</v>
      </c>
      <c r="D10" s="127">
        <v>-12549.641755246599</v>
      </c>
      <c r="E10" s="132">
        <v>-12966.820648780598</v>
      </c>
      <c r="F10" s="125">
        <v>-16353.353341192767</v>
      </c>
      <c r="G10" s="125">
        <v>-28055.414208315793</v>
      </c>
      <c r="H10" s="125">
        <v>-43830.034600011437</v>
      </c>
      <c r="I10" s="132">
        <v>-62932.986213861674</v>
      </c>
      <c r="J10" s="132">
        <v>-74938.110841104688</v>
      </c>
      <c r="K10" s="132">
        <f>-1*(K9*0.237077)</f>
        <v>-78558.015136181493</v>
      </c>
      <c r="L10" s="132">
        <v>-87635.910407560878</v>
      </c>
      <c r="M10" s="132">
        <v>-43404.201369985705</v>
      </c>
      <c r="N10" s="132">
        <v>-51120.763512590624</v>
      </c>
      <c r="O10" s="132">
        <v>-76039.673367516429</v>
      </c>
      <c r="P10" s="132">
        <v>-90549.444198132129</v>
      </c>
      <c r="Q10" s="132">
        <v>-97721.162416163366</v>
      </c>
      <c r="R10" s="132">
        <v>-106719.15687318712</v>
      </c>
      <c r="S10" s="132">
        <v>-113959.52818339868</v>
      </c>
      <c r="T10" s="132">
        <v>-128379.28808807534</v>
      </c>
      <c r="U10" s="132">
        <v>-133215.8985248344</v>
      </c>
      <c r="V10" s="132">
        <v>-145685.82991825967</v>
      </c>
      <c r="W10" s="132">
        <v>-162252.36262837175</v>
      </c>
      <c r="X10" s="132">
        <v>-171910.41254077558</v>
      </c>
      <c r="Y10" s="132">
        <v>-182463.23476773239</v>
      </c>
      <c r="Z10" s="132">
        <v>-185274.57869933208</v>
      </c>
      <c r="AA10" s="132">
        <v>-190030.42932728733</v>
      </c>
      <c r="AB10" s="132">
        <v>-193230.6689463169</v>
      </c>
      <c r="AC10" s="132">
        <v>-196345.25393224583</v>
      </c>
      <c r="AD10" s="132">
        <v>-46123.541716390289</v>
      </c>
      <c r="AE10" s="132">
        <v>-59933.221884780636</v>
      </c>
      <c r="AF10" s="132">
        <v>-68472.566084976861</v>
      </c>
    </row>
    <row r="11" spans="2:32" x14ac:dyDescent="0.35">
      <c r="B11" s="123" t="s">
        <v>90</v>
      </c>
      <c r="C11" s="53">
        <v>16697.2255332768</v>
      </c>
      <c r="D11" s="53">
        <v>40364.848244753397</v>
      </c>
      <c r="E11" s="133">
        <v>41706.668438256049</v>
      </c>
      <c r="F11" s="133">
        <v>52599.160899083858</v>
      </c>
      <c r="G11" s="133">
        <v>90237.837784407151</v>
      </c>
      <c r="H11" s="133">
        <v>140975.55370073492</v>
      </c>
      <c r="I11" s="133">
        <v>202418.5620318345</v>
      </c>
      <c r="J11" s="133">
        <v>241153.75315710972</v>
      </c>
      <c r="K11" s="133">
        <f t="shared" ref="K11" si="1">K9+K10</f>
        <v>252802.74586628389</v>
      </c>
      <c r="L11" s="133">
        <v>282015.76566207421</v>
      </c>
      <c r="M11" s="133">
        <v>139676.40691333872</v>
      </c>
      <c r="N11" s="133">
        <v>164508.60379250697</v>
      </c>
      <c r="O11" s="133">
        <v>244698.62417934142</v>
      </c>
      <c r="P11" s="133">
        <v>291391.63063465268</v>
      </c>
      <c r="Q11" s="133">
        <v>314470.4985891782</v>
      </c>
      <c r="R11" s="133">
        <v>343426.39445902611</v>
      </c>
      <c r="S11" s="133">
        <v>366726.19073239097</v>
      </c>
      <c r="T11" s="133">
        <v>413129.53852975485</v>
      </c>
      <c r="U11" s="133">
        <v>428693.93889015901</v>
      </c>
      <c r="V11" s="133">
        <v>469700.01659735315</v>
      </c>
      <c r="W11" s="133">
        <v>523111.53021721664</v>
      </c>
      <c r="X11" s="133">
        <v>554249.67321094067</v>
      </c>
      <c r="Y11" s="133">
        <v>588272.6168145265</v>
      </c>
      <c r="Z11" s="133">
        <v>595384.970248995</v>
      </c>
      <c r="AA11" s="133">
        <v>610668.02745258959</v>
      </c>
      <c r="AB11" s="133">
        <v>620952.08576075977</v>
      </c>
      <c r="AC11" s="133">
        <v>630960.89054230833</v>
      </c>
      <c r="AD11" s="133">
        <v>148219.27382253608</v>
      </c>
      <c r="AE11" s="133">
        <v>192597.06204327301</v>
      </c>
      <c r="AF11" s="133">
        <v>220038.48022525964</v>
      </c>
    </row>
    <row r="12" spans="2:32" x14ac:dyDescent="0.35">
      <c r="B12" s="123" t="s">
        <v>91</v>
      </c>
      <c r="C12" s="55">
        <v>9.0399999999999994E-2</v>
      </c>
      <c r="D12" s="55">
        <v>9.0399999999999994E-2</v>
      </c>
      <c r="E12" s="134">
        <v>9.0399999999999994E-2</v>
      </c>
      <c r="F12" s="55">
        <v>9.0399999999999994E-2</v>
      </c>
      <c r="G12" s="55">
        <v>9.0399999999999994E-2</v>
      </c>
      <c r="H12" s="55">
        <v>9.0399999999999994E-2</v>
      </c>
      <c r="I12" s="134">
        <v>9.0399999999999994E-2</v>
      </c>
      <c r="J12" s="134">
        <v>9.0399999999999994E-2</v>
      </c>
      <c r="K12" s="134">
        <v>9.0399999999999994E-2</v>
      </c>
      <c r="L12" s="134">
        <v>9.0399999999999994E-2</v>
      </c>
      <c r="M12" s="134">
        <v>9.0399999999999994E-2</v>
      </c>
      <c r="N12" s="134">
        <v>8.2900000000000001E-2</v>
      </c>
      <c r="O12" s="134">
        <v>8.2900000000000001E-2</v>
      </c>
      <c r="P12" s="169">
        <v>8.2900000000000001E-2</v>
      </c>
      <c r="Q12" s="169">
        <v>8.2900000000000001E-2</v>
      </c>
      <c r="R12" s="169">
        <v>8.2900000000000001E-2</v>
      </c>
      <c r="S12" s="169">
        <v>8.2900000000000001E-2</v>
      </c>
      <c r="T12" s="169">
        <v>8.2900000000000001E-2</v>
      </c>
      <c r="U12" s="169">
        <v>8.2900000000000001E-2</v>
      </c>
      <c r="V12" s="169">
        <v>8.2900000000000001E-2</v>
      </c>
      <c r="W12" s="169">
        <v>8.2900000000000001E-2</v>
      </c>
      <c r="X12" s="169">
        <v>8.2900000000000001E-2</v>
      </c>
      <c r="Y12" s="169">
        <v>8.2900000000000001E-2</v>
      </c>
      <c r="Z12" s="169">
        <v>8.2900000000000001E-2</v>
      </c>
      <c r="AA12" s="169">
        <v>8.2900000000000001E-2</v>
      </c>
      <c r="AB12" s="169">
        <v>8.2900000000000001E-2</v>
      </c>
      <c r="AC12" s="169">
        <v>8.2900000000000001E-2</v>
      </c>
      <c r="AD12" s="169">
        <v>7.6300000000000007E-2</v>
      </c>
      <c r="AE12" s="169">
        <v>7.6300000000000007E-2</v>
      </c>
      <c r="AF12" s="169">
        <v>7.6300000000000007E-2</v>
      </c>
    </row>
    <row r="13" spans="2:32" x14ac:dyDescent="0.35">
      <c r="B13" s="123" t="s">
        <v>92</v>
      </c>
      <c r="C13" s="128">
        <v>0.04</v>
      </c>
      <c r="D13" s="128">
        <v>0.04</v>
      </c>
      <c r="E13" s="128">
        <v>0.04</v>
      </c>
      <c r="F13" s="128">
        <v>0.04</v>
      </c>
      <c r="G13" s="128">
        <v>0.04</v>
      </c>
      <c r="H13" s="128">
        <v>0.04</v>
      </c>
      <c r="I13" s="128">
        <v>0.04</v>
      </c>
      <c r="J13" s="128">
        <v>0.03</v>
      </c>
      <c r="K13" s="128">
        <v>0.03</v>
      </c>
      <c r="L13" s="128">
        <v>0.03</v>
      </c>
      <c r="M13" s="128">
        <v>0.03</v>
      </c>
      <c r="N13" s="128">
        <v>0.03</v>
      </c>
      <c r="O13" s="128">
        <v>0.03</v>
      </c>
      <c r="P13" s="128">
        <v>0.03</v>
      </c>
      <c r="Q13" s="128">
        <v>0.03</v>
      </c>
      <c r="R13" s="128">
        <v>0.03</v>
      </c>
      <c r="S13" s="128">
        <v>0.03</v>
      </c>
      <c r="T13" s="128">
        <v>0.03</v>
      </c>
      <c r="U13" s="128">
        <v>0.03</v>
      </c>
      <c r="V13" s="128">
        <v>0.03</v>
      </c>
      <c r="W13" s="128">
        <v>0.03</v>
      </c>
      <c r="X13" s="128">
        <v>0.03</v>
      </c>
      <c r="Y13" s="128">
        <v>0.03</v>
      </c>
      <c r="Z13" s="128">
        <v>0.03</v>
      </c>
      <c r="AA13" s="128">
        <v>0.03</v>
      </c>
      <c r="AB13" s="128">
        <v>0.03</v>
      </c>
      <c r="AC13" s="128">
        <v>0.03</v>
      </c>
      <c r="AD13" s="128">
        <v>0.03</v>
      </c>
      <c r="AE13" s="128">
        <v>0.03</v>
      </c>
      <c r="AF13" s="128">
        <v>0.03</v>
      </c>
    </row>
    <row r="14" spans="2:32" x14ac:dyDescent="0.35">
      <c r="B14" s="123" t="s">
        <v>83</v>
      </c>
      <c r="C14" s="129">
        <v>5.0399999999999993E-2</v>
      </c>
      <c r="D14" s="129">
        <v>5.0399999999999993E-2</v>
      </c>
      <c r="E14" s="128">
        <v>5.0399999999999993E-2</v>
      </c>
      <c r="F14" s="128">
        <v>5.0399999999999993E-2</v>
      </c>
      <c r="G14" s="128">
        <v>5.0399999999999993E-2</v>
      </c>
      <c r="H14" s="128">
        <v>5.0399999999999993E-2</v>
      </c>
      <c r="I14" s="128">
        <v>5.0399999999999993E-2</v>
      </c>
      <c r="J14" s="128">
        <v>6.0399999999999995E-2</v>
      </c>
      <c r="K14" s="128">
        <f t="shared" ref="K14" si="2">K12-K13</f>
        <v>6.0399999999999995E-2</v>
      </c>
      <c r="L14" s="128">
        <v>6.0399999999999995E-2</v>
      </c>
      <c r="M14" s="128">
        <v>6.0399999999999995E-2</v>
      </c>
      <c r="N14" s="128">
        <v>5.2900000000000003E-2</v>
      </c>
      <c r="O14" s="128">
        <v>5.2900000000000003E-2</v>
      </c>
      <c r="P14" s="128">
        <v>5.2900000000000003E-2</v>
      </c>
      <c r="Q14" s="128">
        <v>5.2900000000000003E-2</v>
      </c>
      <c r="R14" s="128">
        <v>5.2900000000000003E-2</v>
      </c>
      <c r="S14" s="128">
        <v>5.2900000000000003E-2</v>
      </c>
      <c r="T14" s="128">
        <v>5.2900000000000003E-2</v>
      </c>
      <c r="U14" s="128">
        <v>5.2900000000000003E-2</v>
      </c>
      <c r="V14" s="128">
        <v>5.2900000000000003E-2</v>
      </c>
      <c r="W14" s="128">
        <v>5.2900000000000003E-2</v>
      </c>
      <c r="X14" s="128">
        <v>5.2900000000000003E-2</v>
      </c>
      <c r="Y14" s="128">
        <v>5.2900000000000003E-2</v>
      </c>
      <c r="Z14" s="128">
        <v>5.2900000000000003E-2</v>
      </c>
      <c r="AA14" s="128">
        <v>5.2900000000000003E-2</v>
      </c>
      <c r="AB14" s="128">
        <v>5.2900000000000003E-2</v>
      </c>
      <c r="AC14" s="128">
        <v>5.2900000000000003E-2</v>
      </c>
      <c r="AD14" s="128">
        <v>4.6300000000000008E-2</v>
      </c>
      <c r="AE14" s="128">
        <v>4.6300000000000008E-2</v>
      </c>
      <c r="AF14" s="128">
        <v>4.6300000000000008E-2</v>
      </c>
    </row>
    <row r="15" spans="2:32" x14ac:dyDescent="0.35">
      <c r="B15" s="123" t="s">
        <v>84</v>
      </c>
      <c r="C15" s="53">
        <v>70.128347239762562</v>
      </c>
      <c r="D15" s="53">
        <v>169.53236262796426</v>
      </c>
      <c r="E15" s="131">
        <v>175.16800744067538</v>
      </c>
      <c r="F15" s="131">
        <v>220.9164757761522</v>
      </c>
      <c r="G15" s="131">
        <v>378.99891869451</v>
      </c>
      <c r="H15" s="131">
        <v>592.09732554308664</v>
      </c>
      <c r="I15" s="131">
        <v>850.15796053370491</v>
      </c>
      <c r="J15" s="131">
        <v>1213.807224224119</v>
      </c>
      <c r="K15" s="131">
        <f>K11*(K14/12)</f>
        <v>1272.4404875269622</v>
      </c>
      <c r="L15" s="131">
        <v>1419.4793538324402</v>
      </c>
      <c r="M15" s="131">
        <v>703.03791479713823</v>
      </c>
      <c r="N15" s="131">
        <v>725.20876171863495</v>
      </c>
      <c r="O15" s="131">
        <v>1078.7131015905968</v>
      </c>
      <c r="P15" s="131">
        <v>1284.5514383810939</v>
      </c>
      <c r="Q15" s="131">
        <v>1386.2907812806272</v>
      </c>
      <c r="R15" s="131">
        <v>1513.9380222402069</v>
      </c>
      <c r="S15" s="131">
        <v>1616.6512908119569</v>
      </c>
      <c r="T15" s="131">
        <v>1821.212715685336</v>
      </c>
      <c r="U15" s="131">
        <v>1889.8257806074512</v>
      </c>
      <c r="V15" s="131">
        <v>2070.5942398333318</v>
      </c>
      <c r="W15" s="131">
        <v>2306.0499957075635</v>
      </c>
      <c r="X15" s="131">
        <v>2443.3173094048971</v>
      </c>
      <c r="Y15" s="131">
        <v>2593.3017857907043</v>
      </c>
      <c r="Z15" s="131">
        <v>2624.6554105143196</v>
      </c>
      <c r="AA15" s="131">
        <v>2692.0282210201658</v>
      </c>
      <c r="AB15" s="131">
        <v>2737.3637780620161</v>
      </c>
      <c r="AC15" s="131">
        <v>2781.4859258073425</v>
      </c>
      <c r="AD15" s="131">
        <v>571.87936483195176</v>
      </c>
      <c r="AE15" s="131">
        <v>743.10366438362848</v>
      </c>
      <c r="AF15" s="131">
        <v>848.98180286912691</v>
      </c>
    </row>
    <row r="16" spans="2:32" x14ac:dyDescent="0.35">
      <c r="B16" s="46"/>
      <c r="C16" s="53"/>
    </row>
    <row r="19" spans="2:24" x14ac:dyDescent="0.35">
      <c r="B19" s="46"/>
      <c r="C19" s="44"/>
    </row>
    <row r="20" spans="2:24" x14ac:dyDescent="0.35">
      <c r="C20" s="44"/>
    </row>
    <row r="22" spans="2:24" x14ac:dyDescent="0.35">
      <c r="C22" s="46"/>
    </row>
    <row r="23" spans="2:24" x14ac:dyDescent="0.35">
      <c r="C23" s="53"/>
      <c r="W23" s="53"/>
      <c r="X23" s="53"/>
    </row>
    <row r="24" spans="2:24" x14ac:dyDescent="0.35">
      <c r="B24" s="46"/>
      <c r="C24" s="53"/>
      <c r="N24" s="53"/>
    </row>
    <row r="25" spans="2:24" x14ac:dyDescent="0.35">
      <c r="N25" s="53"/>
    </row>
  </sheetData>
  <pageMargins left="0.7" right="0.7" top="0.75" bottom="0.75" header="0.3" footer="0.3"/>
  <pageSetup orientation="portrait" r:id="rId1"/>
  <headerFooter>
    <oddFooter>&amp;RSchedule JNG-D3.D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B2:AG25"/>
  <sheetViews>
    <sheetView topLeftCell="N1" workbookViewId="0">
      <selection activeCell="AB28" sqref="AB28"/>
    </sheetView>
  </sheetViews>
  <sheetFormatPr defaultRowHeight="14.5" x14ac:dyDescent="0.35"/>
  <cols>
    <col min="2" max="2" width="31.26953125" bestFit="1" customWidth="1"/>
    <col min="3" max="7" width="12.26953125" bestFit="1" customWidth="1"/>
    <col min="8" max="12" width="12.54296875" bestFit="1" customWidth="1"/>
    <col min="13" max="13" width="13.453125" bestFit="1" customWidth="1"/>
    <col min="14" max="17" width="12.54296875" bestFit="1" customWidth="1"/>
    <col min="18" max="30" width="13.453125" bestFit="1" customWidth="1"/>
    <col min="31" max="32" width="12.54296875" bestFit="1" customWidth="1"/>
  </cols>
  <sheetData>
    <row r="2" spans="2:33" x14ac:dyDescent="0.35">
      <c r="C2" s="79">
        <v>44287</v>
      </c>
      <c r="D2" s="79">
        <v>44317</v>
      </c>
      <c r="E2" s="79">
        <v>44348</v>
      </c>
      <c r="F2" s="79">
        <v>44378</v>
      </c>
      <c r="G2" s="79">
        <v>44409</v>
      </c>
      <c r="H2" s="79">
        <v>44440</v>
      </c>
      <c r="I2" s="79">
        <v>44470</v>
      </c>
      <c r="J2" s="79">
        <v>44501</v>
      </c>
      <c r="K2" s="79">
        <v>44531</v>
      </c>
      <c r="L2" s="79">
        <v>44562</v>
      </c>
      <c r="M2" s="79">
        <v>44593</v>
      </c>
      <c r="N2" s="79">
        <v>44621</v>
      </c>
      <c r="O2" s="79">
        <v>44652</v>
      </c>
      <c r="P2" s="79">
        <v>44682</v>
      </c>
      <c r="Q2" s="79">
        <v>44713</v>
      </c>
      <c r="R2" s="79">
        <v>44743</v>
      </c>
      <c r="S2" s="79">
        <v>44774</v>
      </c>
      <c r="T2" s="79">
        <v>44805</v>
      </c>
      <c r="U2" s="79">
        <v>44835</v>
      </c>
      <c r="V2" s="79">
        <v>44866</v>
      </c>
      <c r="W2" s="79">
        <v>44896</v>
      </c>
      <c r="X2" s="79">
        <v>44927</v>
      </c>
      <c r="Y2" s="79">
        <v>44958</v>
      </c>
      <c r="Z2" s="79">
        <v>44986</v>
      </c>
      <c r="AA2" s="79">
        <v>45017</v>
      </c>
      <c r="AB2" s="79">
        <v>45047</v>
      </c>
      <c r="AC2" s="79">
        <v>45078</v>
      </c>
      <c r="AD2" s="79">
        <v>45108</v>
      </c>
      <c r="AE2" s="79">
        <v>45139</v>
      </c>
      <c r="AF2" s="79">
        <v>45170</v>
      </c>
    </row>
    <row r="3" spans="2:33" x14ac:dyDescent="0.35">
      <c r="B3" s="123" t="s">
        <v>85</v>
      </c>
      <c r="C3" s="53">
        <v>0</v>
      </c>
      <c r="D3" s="53">
        <v>21888.48</v>
      </c>
      <c r="E3" s="131">
        <v>52914.49</v>
      </c>
      <c r="F3" s="131">
        <v>54673.489087036651</v>
      </c>
      <c r="G3" s="131">
        <v>68952.514240276621</v>
      </c>
      <c r="H3" s="131">
        <v>118293.25199272294</v>
      </c>
      <c r="I3" s="131">
        <v>184805.58830074637</v>
      </c>
      <c r="J3" s="131">
        <v>265351.54824569618</v>
      </c>
      <c r="K3" s="131">
        <f>J9</f>
        <v>316091.86399821442</v>
      </c>
      <c r="L3" s="131">
        <v>331360.76100246538</v>
      </c>
      <c r="M3" s="131">
        <v>369651.67606963508</v>
      </c>
      <c r="N3" s="131">
        <v>183080.60828332443</v>
      </c>
      <c r="O3" s="131">
        <v>215629.36730509758</v>
      </c>
      <c r="P3" s="131">
        <v>320738.29754685785</v>
      </c>
      <c r="Q3" s="131">
        <v>381941.07483278483</v>
      </c>
      <c r="R3" s="131">
        <v>412191.66100534156</v>
      </c>
      <c r="S3" s="131">
        <v>450145.55133221322</v>
      </c>
      <c r="T3" s="131">
        <v>480685.71891578968</v>
      </c>
      <c r="U3" s="131">
        <v>541508.8266178302</v>
      </c>
      <c r="V3" s="131">
        <v>561909.83741499344</v>
      </c>
      <c r="W3" s="131">
        <v>615385.84651561279</v>
      </c>
      <c r="X3" s="131">
        <v>685363.89284558839</v>
      </c>
      <c r="Y3" s="131">
        <v>726160.08575171628</v>
      </c>
      <c r="Z3" s="131">
        <v>770735.85158225882</v>
      </c>
      <c r="AA3" s="131">
        <v>780659.54894832708</v>
      </c>
      <c r="AB3" s="131">
        <v>800698.45677987696</v>
      </c>
      <c r="AC3" s="131">
        <v>814182.7547070767</v>
      </c>
      <c r="AD3" s="131">
        <v>827306.14447455411</v>
      </c>
      <c r="AE3" s="131">
        <v>194342.81553892637</v>
      </c>
      <c r="AF3" s="131">
        <v>252530.28392805366</v>
      </c>
    </row>
    <row r="4" spans="2:33" x14ac:dyDescent="0.35">
      <c r="B4" s="123" t="s">
        <v>86</v>
      </c>
      <c r="C4" s="126">
        <v>21888.48</v>
      </c>
      <c r="D4" s="126">
        <v>31026.01</v>
      </c>
      <c r="E4" s="53">
        <v>1912.94</v>
      </c>
      <c r="F4" s="53">
        <v>14641.79</v>
      </c>
      <c r="G4" s="53">
        <v>49815.66</v>
      </c>
      <c r="H4" s="53">
        <v>67154.759999999995</v>
      </c>
      <c r="I4" s="53">
        <v>81496.11</v>
      </c>
      <c r="J4" s="53">
        <v>52212.07</v>
      </c>
      <c r="K4" s="53">
        <v>17269.25</v>
      </c>
      <c r="L4" s="53">
        <v>40557.550000000003</v>
      </c>
      <c r="M4" s="53">
        <v>0</v>
      </c>
      <c r="N4" s="53">
        <v>42895.09</v>
      </c>
      <c r="O4" s="53">
        <v>107235.82</v>
      </c>
      <c r="P4" s="53">
        <v>63735.03</v>
      </c>
      <c r="Q4" s="53">
        <v>33437.46</v>
      </c>
      <c r="R4" s="53">
        <v>41575.129999999997</v>
      </c>
      <c r="S4" s="53">
        <v>34435.99</v>
      </c>
      <c r="T4" s="53">
        <v>64925.1</v>
      </c>
      <c r="U4" s="53">
        <v>24755.54</v>
      </c>
      <c r="V4" s="53">
        <v>58210.5</v>
      </c>
      <c r="W4" s="53">
        <v>75347.460000000006</v>
      </c>
      <c r="X4" s="53">
        <v>46190.57</v>
      </c>
      <c r="Y4" s="53">
        <v>50361.200000000004</v>
      </c>
      <c r="Z4" s="53">
        <v>16097.5</v>
      </c>
      <c r="AA4" s="53">
        <v>23110.13</v>
      </c>
      <c r="AB4" s="53">
        <v>19987.060000000001</v>
      </c>
      <c r="AC4" s="53">
        <v>19388.829999999998</v>
      </c>
      <c r="AD4" s="53">
        <v>54028.06</v>
      </c>
      <c r="AE4" s="53">
        <v>60059.490000000005</v>
      </c>
      <c r="AF4" s="53">
        <v>38128.49</v>
      </c>
    </row>
    <row r="5" spans="2:33" x14ac:dyDescent="0.35">
      <c r="B5" s="123" t="s">
        <v>114</v>
      </c>
      <c r="C5" s="126"/>
      <c r="D5" s="126"/>
      <c r="E5" s="53"/>
      <c r="F5" s="53"/>
      <c r="G5" s="53"/>
      <c r="H5" s="53"/>
      <c r="I5" s="53"/>
      <c r="J5" s="53"/>
      <c r="K5" s="53"/>
      <c r="L5" s="53"/>
      <c r="M5" s="53">
        <v>-184805.58830074637</v>
      </c>
      <c r="N5" s="53"/>
      <c r="O5" s="53"/>
      <c r="P5" s="53"/>
      <c r="Q5" s="53"/>
      <c r="R5" s="53"/>
      <c r="S5" s="53"/>
      <c r="T5" s="53"/>
      <c r="U5" s="53"/>
      <c r="V5" s="53"/>
      <c r="W5" s="53"/>
      <c r="X5" s="53"/>
      <c r="Y5" s="53"/>
      <c r="Z5" s="53"/>
      <c r="AA5" s="53"/>
      <c r="AB5" s="53"/>
      <c r="AC5" s="53"/>
      <c r="AD5" s="53">
        <v>-685363.89284558839</v>
      </c>
      <c r="AE5" s="53">
        <v>0</v>
      </c>
      <c r="AF5" s="53">
        <v>0</v>
      </c>
    </row>
    <row r="6" spans="2:33" x14ac:dyDescent="0.35">
      <c r="B6" s="123" t="s">
        <v>115</v>
      </c>
      <c r="C6" s="126"/>
      <c r="D6" s="126"/>
      <c r="E6" s="53"/>
      <c r="F6" s="53"/>
      <c r="G6" s="53"/>
      <c r="H6" s="53"/>
      <c r="I6" s="53"/>
      <c r="J6" s="53"/>
      <c r="K6" s="53"/>
      <c r="L6" s="53"/>
      <c r="M6" s="53"/>
      <c r="N6" s="53">
        <v>-8404.8578125000004</v>
      </c>
      <c r="O6" s="53">
        <v>0</v>
      </c>
      <c r="P6" s="53">
        <v>0</v>
      </c>
      <c r="Q6" s="53">
        <v>0</v>
      </c>
      <c r="R6" s="53">
        <v>0</v>
      </c>
      <c r="S6" s="53">
        <v>0</v>
      </c>
      <c r="T6" s="53">
        <v>0</v>
      </c>
      <c r="U6" s="53">
        <v>0</v>
      </c>
      <c r="V6" s="53">
        <v>0</v>
      </c>
      <c r="W6" s="53">
        <v>-692.5532558282822</v>
      </c>
      <c r="X6" s="53">
        <v>0</v>
      </c>
      <c r="Y6" s="53">
        <v>0</v>
      </c>
      <c r="Z6" s="53">
        <v>0</v>
      </c>
      <c r="AA6" s="53">
        <v>0</v>
      </c>
      <c r="AB6" s="53">
        <v>0</v>
      </c>
      <c r="AC6" s="53">
        <v>0</v>
      </c>
      <c r="AD6" s="53">
        <v>0</v>
      </c>
      <c r="AE6" s="53">
        <v>0</v>
      </c>
      <c r="AF6" s="53">
        <v>0</v>
      </c>
    </row>
    <row r="7" spans="2:33" x14ac:dyDescent="0.35">
      <c r="B7" s="123" t="s">
        <v>116</v>
      </c>
      <c r="C7" s="126"/>
      <c r="D7" s="126"/>
      <c r="E7" s="53"/>
      <c r="F7" s="53"/>
      <c r="G7" s="53"/>
      <c r="H7" s="53"/>
      <c r="I7" s="53"/>
      <c r="J7" s="53"/>
      <c r="K7" s="53"/>
      <c r="L7" s="53"/>
      <c r="M7" s="53"/>
      <c r="N7" s="53"/>
      <c r="O7" s="53"/>
      <c r="P7" s="53"/>
      <c r="Q7" s="53"/>
      <c r="R7" s="53"/>
      <c r="S7" s="53"/>
      <c r="T7" s="53"/>
      <c r="U7" s="53"/>
      <c r="V7" s="53"/>
      <c r="W7" s="53">
        <v>387.15675951366387</v>
      </c>
      <c r="X7" s="53">
        <v>0</v>
      </c>
      <c r="Y7" s="53">
        <v>0</v>
      </c>
      <c r="Z7" s="53">
        <v>0</v>
      </c>
      <c r="AA7" s="53">
        <v>2979.1408147609818</v>
      </c>
      <c r="AB7" s="53">
        <v>0</v>
      </c>
      <c r="AC7" s="53">
        <v>428.90625</v>
      </c>
      <c r="AD7" s="53">
        <v>0</v>
      </c>
      <c r="AE7" s="53">
        <v>0</v>
      </c>
      <c r="AF7" s="53">
        <v>0</v>
      </c>
    </row>
    <row r="8" spans="2:33" x14ac:dyDescent="0.35">
      <c r="B8" s="123" t="s">
        <v>87</v>
      </c>
      <c r="C8" s="125">
        <v>0</v>
      </c>
      <c r="D8" s="125">
        <v>0</v>
      </c>
      <c r="E8" s="125">
        <v>153.94091296334616</v>
      </c>
      <c r="F8" s="125">
        <v>362.76484676002565</v>
      </c>
      <c r="G8" s="125">
        <v>474.92224755367641</v>
      </c>
      <c r="H8" s="125">
        <v>642.42369197655432</v>
      </c>
      <c r="I8" s="125">
        <v>950.150055050226</v>
      </c>
      <c r="J8" s="125">
        <v>1471.7542474817876</v>
      </c>
      <c r="K8" s="125">
        <v>2000.3529957490173</v>
      </c>
      <c r="L8" s="125">
        <v>2266.6349328303177</v>
      </c>
      <c r="M8" s="125">
        <v>1765.4794855642854</v>
      </c>
      <c r="N8" s="125">
        <v>1941.4731657268321</v>
      </c>
      <c r="O8" s="125">
        <v>2126.8897582397071</v>
      </c>
      <c r="P8" s="125">
        <v>2532.2527140730399</v>
      </c>
      <c r="Q8" s="125">
        <v>3186.8738274432799</v>
      </c>
      <c r="R8" s="125">
        <v>3621.2396731283361</v>
      </c>
      <c r="S8" s="125">
        <v>3895.822416423543</v>
      </c>
      <c r="T8" s="125">
        <v>4101.9922979594894</v>
      </c>
      <c r="U8" s="125">
        <v>4354.5292028367503</v>
      </c>
      <c r="V8" s="125">
        <v>4734.4908993806794</v>
      </c>
      <c r="W8" s="125">
        <v>5064.0171737097062</v>
      </c>
      <c r="X8" s="125">
        <v>5394.3770938720654</v>
      </c>
      <c r="Y8" s="125">
        <v>5785.4341694574669</v>
      </c>
      <c r="Z8" s="125">
        <v>6173.8026339317557</v>
      </c>
      <c r="AA8" s="125">
        <v>6050.3629832110209</v>
      </c>
      <c r="AB8" s="125">
        <v>6502.762072800364</v>
      </c>
      <c r="AC8" s="125">
        <v>6694.3464825225892</v>
      </c>
      <c r="AD8" s="125">
        <v>1627.4960900394124</v>
      </c>
      <c r="AE8" s="125">
        <v>1872.0216108727457</v>
      </c>
      <c r="AF8" s="125">
        <v>2147.7276178171905</v>
      </c>
    </row>
    <row r="9" spans="2:33" x14ac:dyDescent="0.35">
      <c r="B9" s="123" t="s">
        <v>88</v>
      </c>
      <c r="C9" s="53">
        <v>21888.48</v>
      </c>
      <c r="D9" s="53">
        <v>52914.49</v>
      </c>
      <c r="E9" s="53">
        <v>54673.489087036651</v>
      </c>
      <c r="F9" s="53">
        <v>68952.514240276621</v>
      </c>
      <c r="G9" s="53">
        <v>118293.25199272294</v>
      </c>
      <c r="H9" s="53">
        <v>184805.58830074637</v>
      </c>
      <c r="I9" s="53">
        <v>265351.54824569618</v>
      </c>
      <c r="J9" s="53">
        <v>316091.86399821442</v>
      </c>
      <c r="K9" s="53">
        <f>K3+K4-K8</f>
        <v>331360.76100246538</v>
      </c>
      <c r="L9" s="53">
        <v>369651.67606963508</v>
      </c>
      <c r="M9" s="53">
        <v>183080.60828332443</v>
      </c>
      <c r="N9" s="53">
        <v>215629.36730509758</v>
      </c>
      <c r="O9" s="53">
        <v>320738.29754685785</v>
      </c>
      <c r="P9" s="53">
        <v>381941.07483278483</v>
      </c>
      <c r="Q9" s="53">
        <v>412191.66100534156</v>
      </c>
      <c r="R9" s="53">
        <v>450145.55133221322</v>
      </c>
      <c r="S9" s="53">
        <v>480685.71891578968</v>
      </c>
      <c r="T9" s="53">
        <v>541508.8266178302</v>
      </c>
      <c r="U9" s="53">
        <v>561909.83741499344</v>
      </c>
      <c r="V9" s="53">
        <v>615385.84651561279</v>
      </c>
      <c r="W9" s="53">
        <v>685363.89284558839</v>
      </c>
      <c r="X9" s="53">
        <v>726160.08575171628</v>
      </c>
      <c r="Y9" s="53">
        <v>770735.85158225882</v>
      </c>
      <c r="Z9" s="53">
        <v>780659.54894832708</v>
      </c>
      <c r="AA9" s="53">
        <v>800698.45677987696</v>
      </c>
      <c r="AB9" s="53">
        <v>814182.7547070767</v>
      </c>
      <c r="AC9" s="53">
        <v>827306.14447455411</v>
      </c>
      <c r="AD9" s="53">
        <v>194342.81553892637</v>
      </c>
      <c r="AE9" s="53">
        <v>252530.28392805366</v>
      </c>
      <c r="AF9" s="53">
        <v>288511.0463102365</v>
      </c>
    </row>
    <row r="10" spans="2:33" x14ac:dyDescent="0.35">
      <c r="B10" s="123" t="s">
        <v>89</v>
      </c>
      <c r="C10" s="127">
        <v>-5191.2544667231996</v>
      </c>
      <c r="D10" s="127">
        <v>-12549.641755246599</v>
      </c>
      <c r="E10" s="132">
        <v>-12966.820648780598</v>
      </c>
      <c r="F10" s="125">
        <v>-16353.353341192767</v>
      </c>
      <c r="G10" s="125">
        <v>-28055.414208315793</v>
      </c>
      <c r="H10" s="125">
        <v>-43830.034600011437</v>
      </c>
      <c r="I10" s="132">
        <v>-62932.986213861674</v>
      </c>
      <c r="J10" s="132">
        <v>-74938.110841104688</v>
      </c>
      <c r="K10" s="132">
        <f>-1*(K9*0.237077)</f>
        <v>-78558.015136181493</v>
      </c>
      <c r="L10" s="132">
        <v>-87635.910407560878</v>
      </c>
      <c r="M10" s="132">
        <v>-43404.201369985705</v>
      </c>
      <c r="N10" s="132">
        <v>-51120.763512590624</v>
      </c>
      <c r="O10" s="132">
        <v>-76039.673367516429</v>
      </c>
      <c r="P10" s="132">
        <v>-90549.444198132129</v>
      </c>
      <c r="Q10" s="132">
        <v>-97721.162416163366</v>
      </c>
      <c r="R10" s="132">
        <v>-106719.15687318712</v>
      </c>
      <c r="S10" s="132">
        <v>-113959.52818339868</v>
      </c>
      <c r="T10" s="132">
        <v>-128379.28808807534</v>
      </c>
      <c r="U10" s="132">
        <v>-133215.8985248344</v>
      </c>
      <c r="V10" s="132">
        <v>-145685.82991825967</v>
      </c>
      <c r="W10" s="132">
        <v>-162252.36262837175</v>
      </c>
      <c r="X10" s="132">
        <v>-171910.41254077558</v>
      </c>
      <c r="Y10" s="132">
        <v>-182463.23476773239</v>
      </c>
      <c r="Z10" s="132">
        <v>-185274.57869933208</v>
      </c>
      <c r="AA10" s="132">
        <v>-190030.42932728733</v>
      </c>
      <c r="AB10" s="132">
        <v>-193230.6689463169</v>
      </c>
      <c r="AC10" s="132">
        <v>-196345.25393224583</v>
      </c>
      <c r="AD10" s="132">
        <v>-46123.541716390289</v>
      </c>
      <c r="AE10" s="132">
        <v>-59933.221884780636</v>
      </c>
      <c r="AF10" s="132">
        <v>-68472.566084976861</v>
      </c>
    </row>
    <row r="11" spans="2:33" x14ac:dyDescent="0.35">
      <c r="B11" s="123" t="s">
        <v>90</v>
      </c>
      <c r="C11" s="53">
        <v>16697.2255332768</v>
      </c>
      <c r="D11" s="53">
        <v>40364.848244753397</v>
      </c>
      <c r="E11" s="133">
        <v>41706.668438256049</v>
      </c>
      <c r="F11" s="133">
        <v>52599.160899083858</v>
      </c>
      <c r="G11" s="133">
        <v>90237.837784407151</v>
      </c>
      <c r="H11" s="133">
        <v>140975.55370073492</v>
      </c>
      <c r="I11" s="133">
        <v>202418.5620318345</v>
      </c>
      <c r="J11" s="133">
        <v>241153.75315710972</v>
      </c>
      <c r="K11" s="133">
        <f>K9+K10</f>
        <v>252802.74586628389</v>
      </c>
      <c r="L11" s="133">
        <v>282015.76566207421</v>
      </c>
      <c r="M11" s="133">
        <v>139676.40691333872</v>
      </c>
      <c r="N11" s="133">
        <v>164508.60379250697</v>
      </c>
      <c r="O11" s="133">
        <v>244698.62417934142</v>
      </c>
      <c r="P11" s="133">
        <v>291391.63063465268</v>
      </c>
      <c r="Q11" s="133">
        <v>314470.4985891782</v>
      </c>
      <c r="R11" s="133">
        <v>343426.39445902611</v>
      </c>
      <c r="S11" s="133">
        <v>366726.19073239097</v>
      </c>
      <c r="T11" s="133">
        <v>413129.53852975485</v>
      </c>
      <c r="U11" s="133">
        <v>428693.93889015901</v>
      </c>
      <c r="V11" s="133">
        <v>469700.01659735315</v>
      </c>
      <c r="W11" s="133">
        <v>523111.53021721664</v>
      </c>
      <c r="X11" s="133">
        <v>554249.67321094067</v>
      </c>
      <c r="Y11" s="133">
        <v>588272.6168145265</v>
      </c>
      <c r="Z11" s="133">
        <v>595384.970248995</v>
      </c>
      <c r="AA11" s="133">
        <v>610668.02745258959</v>
      </c>
      <c r="AB11" s="133">
        <v>620952.08576075977</v>
      </c>
      <c r="AC11" s="133">
        <v>630960.89054230833</v>
      </c>
      <c r="AD11" s="133">
        <v>148219.27382253608</v>
      </c>
      <c r="AE11" s="133">
        <v>192597.06204327301</v>
      </c>
      <c r="AF11" s="133">
        <v>220038.48022525964</v>
      </c>
    </row>
    <row r="12" spans="2:33" x14ac:dyDescent="0.35">
      <c r="B12" s="123" t="s">
        <v>91</v>
      </c>
      <c r="C12" s="55">
        <v>9.0399999999999994E-2</v>
      </c>
      <c r="D12" s="55">
        <v>9.0399999999999994E-2</v>
      </c>
      <c r="E12" s="134">
        <v>9.0399999999999994E-2</v>
      </c>
      <c r="F12" s="55">
        <v>9.0399999999999994E-2</v>
      </c>
      <c r="G12" s="55">
        <v>9.0399999999999994E-2</v>
      </c>
      <c r="H12" s="55">
        <v>9.0399999999999994E-2</v>
      </c>
      <c r="I12" s="134">
        <v>9.0399999999999994E-2</v>
      </c>
      <c r="J12" s="134">
        <v>9.0399999999999994E-2</v>
      </c>
      <c r="K12" s="134">
        <v>9.0399999999999994E-2</v>
      </c>
      <c r="L12" s="134">
        <v>9.0399999999999994E-2</v>
      </c>
      <c r="M12" s="134">
        <v>9.0399999999999994E-2</v>
      </c>
      <c r="N12" s="134">
        <v>8.2900000000000001E-2</v>
      </c>
      <c r="O12" s="134">
        <v>8.2900000000000001E-2</v>
      </c>
      <c r="P12" s="169">
        <v>8.2900000000000001E-2</v>
      </c>
      <c r="Q12" s="169">
        <v>8.2900000000000001E-2</v>
      </c>
      <c r="R12" s="169">
        <v>8.2900000000000001E-2</v>
      </c>
      <c r="S12" s="169">
        <v>8.2900000000000001E-2</v>
      </c>
      <c r="T12" s="169">
        <v>8.2900000000000001E-2</v>
      </c>
      <c r="U12" s="169">
        <v>8.2900000000000001E-2</v>
      </c>
      <c r="V12" s="169">
        <v>8.2900000000000001E-2</v>
      </c>
      <c r="W12" s="169">
        <v>8.2900000000000001E-2</v>
      </c>
      <c r="X12" s="169">
        <v>8.2900000000000001E-2</v>
      </c>
      <c r="Y12" s="169">
        <v>8.2900000000000001E-2</v>
      </c>
      <c r="Z12" s="169">
        <v>8.2900000000000001E-2</v>
      </c>
      <c r="AA12" s="169">
        <v>8.2900000000000001E-2</v>
      </c>
      <c r="AB12" s="169">
        <v>8.2900000000000001E-2</v>
      </c>
      <c r="AC12" s="169">
        <v>8.2900000000000001E-2</v>
      </c>
      <c r="AD12" s="206">
        <v>8.3599999999999994E-2</v>
      </c>
      <c r="AE12" s="206">
        <v>8.3599999999999994E-2</v>
      </c>
      <c r="AF12" s="206">
        <v>8.3599999999999994E-2</v>
      </c>
      <c r="AG12" s="205" t="s">
        <v>131</v>
      </c>
    </row>
    <row r="13" spans="2:33" x14ac:dyDescent="0.35">
      <c r="B13" s="123" t="s">
        <v>92</v>
      </c>
      <c r="C13" s="128">
        <v>0.04</v>
      </c>
      <c r="D13" s="128">
        <v>0.04</v>
      </c>
      <c r="E13" s="128">
        <v>0.04</v>
      </c>
      <c r="F13" s="128">
        <v>0.04</v>
      </c>
      <c r="G13" s="128">
        <v>0.04</v>
      </c>
      <c r="H13" s="128">
        <v>0.04</v>
      </c>
      <c r="I13" s="128">
        <v>0.04</v>
      </c>
      <c r="J13" s="128">
        <v>0.03</v>
      </c>
      <c r="K13" s="128">
        <v>0.03</v>
      </c>
      <c r="L13" s="128">
        <v>0.03</v>
      </c>
      <c r="M13" s="128">
        <v>0.03</v>
      </c>
      <c r="N13" s="128">
        <v>0.03</v>
      </c>
      <c r="O13" s="128">
        <v>0.03</v>
      </c>
      <c r="P13" s="128">
        <v>0.03</v>
      </c>
      <c r="Q13" s="128">
        <v>0.03</v>
      </c>
      <c r="R13" s="128">
        <v>0.03</v>
      </c>
      <c r="S13" s="128">
        <v>0.03</v>
      </c>
      <c r="T13" s="128">
        <v>0.03</v>
      </c>
      <c r="U13" s="128">
        <v>0.03</v>
      </c>
      <c r="V13" s="128">
        <v>0.03</v>
      </c>
      <c r="W13" s="128">
        <v>0.03</v>
      </c>
      <c r="X13" s="128">
        <v>0.03</v>
      </c>
      <c r="Y13" s="128">
        <v>0.03</v>
      </c>
      <c r="Z13" s="128">
        <v>0.03</v>
      </c>
      <c r="AA13" s="128">
        <v>0.03</v>
      </c>
      <c r="AB13" s="128">
        <v>0.03</v>
      </c>
      <c r="AC13" s="128">
        <v>0.03</v>
      </c>
      <c r="AD13" s="128">
        <v>0.03</v>
      </c>
      <c r="AE13" s="128">
        <v>0.03</v>
      </c>
      <c r="AF13" s="128">
        <v>0.03</v>
      </c>
    </row>
    <row r="14" spans="2:33" x14ac:dyDescent="0.35">
      <c r="B14" s="123" t="s">
        <v>83</v>
      </c>
      <c r="C14" s="129">
        <v>5.0399999999999993E-2</v>
      </c>
      <c r="D14" s="129">
        <v>5.0399999999999993E-2</v>
      </c>
      <c r="E14" s="128">
        <v>5.0399999999999993E-2</v>
      </c>
      <c r="F14" s="128">
        <v>5.0399999999999993E-2</v>
      </c>
      <c r="G14" s="128">
        <v>5.0399999999999993E-2</v>
      </c>
      <c r="H14" s="128">
        <v>5.0399999999999993E-2</v>
      </c>
      <c r="I14" s="128">
        <v>5.0399999999999993E-2</v>
      </c>
      <c r="J14" s="128">
        <v>6.0399999999999995E-2</v>
      </c>
      <c r="K14" s="128">
        <f>K12-K13</f>
        <v>6.0399999999999995E-2</v>
      </c>
      <c r="L14" s="128">
        <v>6.0399999999999995E-2</v>
      </c>
      <c r="M14" s="128">
        <v>6.0399999999999995E-2</v>
      </c>
      <c r="N14" s="128">
        <v>5.2900000000000003E-2</v>
      </c>
      <c r="O14" s="128">
        <v>5.2900000000000003E-2</v>
      </c>
      <c r="P14" s="128">
        <v>5.2900000000000003E-2</v>
      </c>
      <c r="Q14" s="128">
        <v>5.2900000000000003E-2</v>
      </c>
      <c r="R14" s="128">
        <v>5.2900000000000003E-2</v>
      </c>
      <c r="S14" s="128">
        <v>5.2900000000000003E-2</v>
      </c>
      <c r="T14" s="128">
        <v>5.2900000000000003E-2</v>
      </c>
      <c r="U14" s="128">
        <v>5.2900000000000003E-2</v>
      </c>
      <c r="V14" s="128">
        <v>5.2900000000000003E-2</v>
      </c>
      <c r="W14" s="128">
        <v>5.2900000000000003E-2</v>
      </c>
      <c r="X14" s="128">
        <v>5.2900000000000003E-2</v>
      </c>
      <c r="Y14" s="128">
        <v>5.2900000000000003E-2</v>
      </c>
      <c r="Z14" s="128">
        <v>5.2900000000000003E-2</v>
      </c>
      <c r="AA14" s="128">
        <v>5.2900000000000003E-2</v>
      </c>
      <c r="AB14" s="128">
        <v>5.2900000000000003E-2</v>
      </c>
      <c r="AC14" s="128">
        <v>5.2900000000000003E-2</v>
      </c>
      <c r="AD14" s="128">
        <v>5.3599999999999995E-2</v>
      </c>
      <c r="AE14" s="128">
        <v>5.3599999999999995E-2</v>
      </c>
      <c r="AF14" s="128">
        <v>5.3599999999999995E-2</v>
      </c>
    </row>
    <row r="15" spans="2:33" x14ac:dyDescent="0.35">
      <c r="B15" s="123" t="s">
        <v>84</v>
      </c>
      <c r="C15" s="53">
        <v>70.128347239762562</v>
      </c>
      <c r="D15" s="53">
        <v>169.53236262796426</v>
      </c>
      <c r="E15" s="131">
        <v>175.16800744067538</v>
      </c>
      <c r="F15" s="131">
        <v>220.9164757761522</v>
      </c>
      <c r="G15" s="131">
        <v>378.99891869451</v>
      </c>
      <c r="H15" s="131">
        <v>592.09732554308664</v>
      </c>
      <c r="I15" s="131">
        <v>850.15796053370491</v>
      </c>
      <c r="J15" s="131">
        <v>1213.807224224119</v>
      </c>
      <c r="K15" s="131">
        <f>K11*(K14/12)</f>
        <v>1272.4404875269622</v>
      </c>
      <c r="L15" s="131">
        <v>1419.4793538324402</v>
      </c>
      <c r="M15" s="131">
        <v>703.03791479713823</v>
      </c>
      <c r="N15" s="131">
        <v>725.20876171863495</v>
      </c>
      <c r="O15" s="131">
        <v>1078.7131015905968</v>
      </c>
      <c r="P15" s="131">
        <v>1284.5514383810939</v>
      </c>
      <c r="Q15" s="131">
        <v>1386.2907812806272</v>
      </c>
      <c r="R15" s="131">
        <v>1513.9380222402069</v>
      </c>
      <c r="S15" s="131">
        <v>1616.6512908119569</v>
      </c>
      <c r="T15" s="131">
        <v>1821.212715685336</v>
      </c>
      <c r="U15" s="131">
        <v>1889.8257806074512</v>
      </c>
      <c r="V15" s="131">
        <v>2070.5942398333318</v>
      </c>
      <c r="W15" s="131">
        <v>2306.0499957075635</v>
      </c>
      <c r="X15" s="131">
        <v>2443.3173094048971</v>
      </c>
      <c r="Y15" s="131">
        <v>2593.3017857907043</v>
      </c>
      <c r="Z15" s="131">
        <v>2624.6554105143196</v>
      </c>
      <c r="AA15" s="131">
        <v>2692.0282210201658</v>
      </c>
      <c r="AB15" s="131">
        <v>2737.3637780620161</v>
      </c>
      <c r="AC15" s="131">
        <v>2781.4859258073425</v>
      </c>
      <c r="AD15" s="205">
        <v>662.04608974066116</v>
      </c>
      <c r="AE15" s="205">
        <v>860.26687712661942</v>
      </c>
      <c r="AF15" s="205">
        <v>982.83854500615973</v>
      </c>
    </row>
    <row r="16" spans="2:33" x14ac:dyDescent="0.35">
      <c r="B16" s="46"/>
      <c r="C16" s="53"/>
      <c r="AC16" s="123" t="s">
        <v>118</v>
      </c>
      <c r="AD16" s="132">
        <f>'PAYS return original'!AD15</f>
        <v>571.87936483195176</v>
      </c>
      <c r="AE16" s="132">
        <f>'PAYS return original'!AE15</f>
        <v>743.10366438362848</v>
      </c>
      <c r="AF16" s="132">
        <f>'PAYS return original'!AF15</f>
        <v>848.98180286912691</v>
      </c>
    </row>
    <row r="17" spans="2:33" x14ac:dyDescent="0.35">
      <c r="AC17" s="123" t="s">
        <v>130</v>
      </c>
      <c r="AD17" s="204">
        <f>AD15-AD16</f>
        <v>90.166724908709398</v>
      </c>
      <c r="AE17" s="204">
        <f>AE15-AE16</f>
        <v>117.16321274299094</v>
      </c>
      <c r="AF17" s="204">
        <f>AF15-AF16</f>
        <v>133.85674213703282</v>
      </c>
      <c r="AG17" s="46" t="s">
        <v>129</v>
      </c>
    </row>
    <row r="19" spans="2:33" x14ac:dyDescent="0.35">
      <c r="B19" s="46"/>
      <c r="C19" s="44"/>
    </row>
    <row r="20" spans="2:33" x14ac:dyDescent="0.35">
      <c r="C20" s="44"/>
    </row>
    <row r="22" spans="2:33" x14ac:dyDescent="0.35">
      <c r="C22" s="46"/>
    </row>
    <row r="23" spans="2:33" x14ac:dyDescent="0.35">
      <c r="C23" s="53"/>
      <c r="W23" s="53"/>
      <c r="X23" s="53"/>
    </row>
    <row r="24" spans="2:33" x14ac:dyDescent="0.35">
      <c r="B24" s="46"/>
      <c r="C24" s="53"/>
      <c r="N24" s="53"/>
    </row>
    <row r="25" spans="2:33" x14ac:dyDescent="0.35">
      <c r="N25" s="53"/>
    </row>
  </sheetData>
  <pageMargins left="0.7" right="0.7" top="0.75" bottom="0.75" header="0.3" footer="0.3"/>
  <pageSetup orientation="portrait" r:id="rId1"/>
  <headerFooter>
    <oddFooter>&amp;RSchedule JNG-D3.D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pageSetUpPr fitToPage="1"/>
  </sheetPr>
  <dimension ref="A1:FG267"/>
  <sheetViews>
    <sheetView topLeftCell="EO1" zoomScale="85" zoomScaleNormal="85" zoomScaleSheetLayoutView="80" workbookViewId="0">
      <selection activeCell="ER37" sqref="ER37"/>
    </sheetView>
  </sheetViews>
  <sheetFormatPr defaultColWidth="9.1796875" defaultRowHeight="0" customHeight="1" zeroHeight="1" outlineLevelRow="1" x14ac:dyDescent="0.35"/>
  <cols>
    <col min="1" max="1" width="3.1796875" style="1" customWidth="1"/>
    <col min="2" max="2" width="50" customWidth="1"/>
    <col min="3" max="10" width="15.26953125" bestFit="1" customWidth="1"/>
    <col min="11" max="11" width="14" bestFit="1" customWidth="1"/>
    <col min="12" max="12" width="18.54296875" bestFit="1" customWidth="1"/>
    <col min="13" max="14" width="9.1796875" style="103"/>
    <col min="16" max="16" width="52.54296875" bestFit="1" customWidth="1"/>
    <col min="17" max="17" width="14.1796875" bestFit="1" customWidth="1"/>
    <col min="18" max="19" width="12.7265625" bestFit="1" customWidth="1"/>
    <col min="20" max="20" width="14.1796875" bestFit="1" customWidth="1"/>
    <col min="21" max="25" width="13.54296875" bestFit="1" customWidth="1"/>
    <col min="26" max="26" width="11.453125" bestFit="1" customWidth="1"/>
    <col min="28" max="28" width="9.1796875" style="110"/>
    <col min="30" max="30" width="48.1796875" bestFit="1" customWidth="1"/>
    <col min="31" max="33" width="12.7265625" bestFit="1" customWidth="1"/>
    <col min="34" max="39" width="13.54296875" bestFit="1" customWidth="1"/>
    <col min="40" max="41" width="13.81640625" bestFit="1" customWidth="1"/>
    <col min="42" max="47" width="13.54296875" bestFit="1" customWidth="1"/>
    <col min="48" max="48" width="14.54296875" bestFit="1" customWidth="1"/>
    <col min="49" max="51" width="13.54296875" bestFit="1" customWidth="1"/>
    <col min="52" max="53" width="13.81640625" bestFit="1" customWidth="1"/>
    <col min="54" max="54" width="16.26953125" bestFit="1" customWidth="1"/>
    <col min="55" max="55" width="12.7265625" bestFit="1" customWidth="1"/>
    <col min="56" max="56" width="14.7265625" bestFit="1" customWidth="1"/>
    <col min="58" max="58" width="9.1796875" style="103"/>
    <col min="59" max="59" width="31.81640625" bestFit="1" customWidth="1"/>
    <col min="60" max="60" width="24.81640625" bestFit="1" customWidth="1"/>
    <col min="61" max="61" width="15" bestFit="1" customWidth="1"/>
    <col min="62" max="62" width="28.54296875" bestFit="1" customWidth="1"/>
    <col min="63" max="63" width="15.26953125" bestFit="1" customWidth="1"/>
    <col min="64" max="69" width="14.26953125" bestFit="1" customWidth="1"/>
    <col min="70" max="73" width="14.54296875" bestFit="1" customWidth="1"/>
    <col min="74" max="74" width="11.26953125" bestFit="1" customWidth="1"/>
    <col min="75" max="75" width="13.81640625" bestFit="1" customWidth="1"/>
    <col min="77" max="77" width="9.1796875" style="103"/>
    <col min="78" max="78" width="35.1796875" bestFit="1" customWidth="1"/>
    <col min="79" max="79" width="52.54296875" bestFit="1" customWidth="1"/>
    <col min="80" max="86" width="14.26953125" bestFit="1" customWidth="1"/>
    <col min="89" max="89" width="35.1796875" bestFit="1" customWidth="1"/>
    <col min="90" max="90" width="52.54296875" bestFit="1" customWidth="1"/>
    <col min="91" max="97" width="14.26953125" bestFit="1" customWidth="1"/>
    <col min="98" max="100" width="13.453125" bestFit="1" customWidth="1"/>
    <col min="101" max="101" width="9.1796875" style="103"/>
    <col min="103" max="103" width="52.54296875" bestFit="1" customWidth="1"/>
    <col min="104" max="104" width="13.81640625" bestFit="1" customWidth="1"/>
    <col min="105" max="110" width="13.54296875" bestFit="1" customWidth="1"/>
    <col min="111" max="115" width="14.54296875" bestFit="1" customWidth="1"/>
    <col min="116" max="116" width="13.81640625" bestFit="1" customWidth="1"/>
    <col min="117" max="117" width="13.54296875" bestFit="1" customWidth="1"/>
    <col min="118" max="127" width="14.54296875" bestFit="1" customWidth="1"/>
    <col min="128" max="128" width="13.81640625" bestFit="1" customWidth="1"/>
    <col min="129" max="129" width="15" style="44" bestFit="1" customWidth="1"/>
    <col min="130" max="130" width="10.26953125" style="44" bestFit="1" customWidth="1"/>
    <col min="131" max="131" width="9.1796875" style="103"/>
    <col min="133" max="133" width="48.1796875" bestFit="1" customWidth="1"/>
    <col min="134" max="134" width="14.54296875" bestFit="1" customWidth="1"/>
    <col min="135" max="135" width="13.81640625" bestFit="1" customWidth="1"/>
    <col min="136" max="136" width="13.54296875" bestFit="1" customWidth="1"/>
    <col min="137" max="146" width="14.54296875" bestFit="1" customWidth="1"/>
    <col min="147" max="147" width="13.81640625" bestFit="1" customWidth="1"/>
    <col min="148" max="148" width="13.54296875" bestFit="1" customWidth="1"/>
    <col min="149" max="158" width="14.54296875" bestFit="1" customWidth="1"/>
    <col min="159" max="159" width="13.81640625" bestFit="1" customWidth="1"/>
    <col min="160" max="160" width="13.54296875" bestFit="1" customWidth="1"/>
    <col min="161" max="161" width="14.54296875" bestFit="1" customWidth="1"/>
    <col min="162" max="162" width="13.453125" bestFit="1" customWidth="1"/>
  </cols>
  <sheetData>
    <row r="1" spans="1:163" ht="14.5" x14ac:dyDescent="0.35">
      <c r="A1" s="173" t="s">
        <v>110</v>
      </c>
      <c r="O1" s="173" t="s">
        <v>110</v>
      </c>
      <c r="AC1" s="173" t="s">
        <v>110</v>
      </c>
      <c r="AE1" s="46" t="s">
        <v>82</v>
      </c>
      <c r="AO1" s="38"/>
      <c r="AQ1" s="38"/>
      <c r="AU1" s="38"/>
      <c r="BA1" s="119">
        <f>BA2-BA3</f>
        <v>-21490.439999997616</v>
      </c>
      <c r="BB1" s="122" t="s">
        <v>77</v>
      </c>
      <c r="BG1" s="173" t="s">
        <v>110</v>
      </c>
      <c r="BZ1" t="s">
        <v>109</v>
      </c>
      <c r="CX1" s="46" t="s">
        <v>120</v>
      </c>
      <c r="DY1" s="131"/>
      <c r="DZ1" s="131"/>
      <c r="EB1" s="46" t="s">
        <v>122</v>
      </c>
    </row>
    <row r="2" spans="1:163" ht="16" thickBot="1" x14ac:dyDescent="0.4">
      <c r="A2" s="45" t="s">
        <v>68</v>
      </c>
      <c r="B2" s="32"/>
      <c r="O2" s="174" t="s">
        <v>111</v>
      </c>
      <c r="AC2" s="45" t="s">
        <v>68</v>
      </c>
      <c r="AD2" s="32"/>
      <c r="AE2" s="46" t="s">
        <v>81</v>
      </c>
      <c r="AF2" s="48"/>
      <c r="AG2" s="48"/>
      <c r="AH2" s="48"/>
      <c r="AI2" s="48"/>
      <c r="AJ2" s="48"/>
      <c r="AN2" s="38"/>
      <c r="AO2" s="38"/>
      <c r="AQ2" s="38"/>
      <c r="AR2" s="38"/>
      <c r="AT2" s="38"/>
      <c r="AU2" s="38"/>
      <c r="AV2" s="38"/>
      <c r="AW2" s="38"/>
      <c r="AZ2" s="38"/>
      <c r="BA2" s="38">
        <f>SUM(AE6:AW6)</f>
        <v>89531221.039999992</v>
      </c>
      <c r="BB2" t="s">
        <v>79</v>
      </c>
      <c r="BG2" s="175" t="s">
        <v>112</v>
      </c>
      <c r="BZ2" t="s">
        <v>104</v>
      </c>
      <c r="CB2" s="10">
        <v>44501</v>
      </c>
      <c r="CC2" s="10">
        <v>44531</v>
      </c>
      <c r="CD2" s="10">
        <v>44562</v>
      </c>
      <c r="CE2" s="10">
        <v>44593</v>
      </c>
      <c r="CF2" s="10">
        <v>44621</v>
      </c>
      <c r="CG2" s="10">
        <v>44652</v>
      </c>
      <c r="CH2" s="10">
        <v>44682</v>
      </c>
      <c r="CK2" t="s">
        <v>108</v>
      </c>
      <c r="CM2" s="10">
        <v>44501</v>
      </c>
      <c r="CN2" s="10">
        <v>44531</v>
      </c>
      <c r="CO2" s="10">
        <v>44562</v>
      </c>
      <c r="CP2" s="10">
        <v>44593</v>
      </c>
      <c r="CQ2" s="10">
        <v>44621</v>
      </c>
      <c r="CR2" s="10">
        <v>44652</v>
      </c>
      <c r="CS2" s="10">
        <v>44682</v>
      </c>
      <c r="CX2" s="46" t="s">
        <v>81</v>
      </c>
      <c r="EB2" s="46" t="s">
        <v>123</v>
      </c>
    </row>
    <row r="3" spans="1:163" ht="15" customHeight="1" thickBot="1" x14ac:dyDescent="0.4">
      <c r="A3" s="45" t="s">
        <v>53</v>
      </c>
      <c r="P3" s="52"/>
      <c r="AC3" s="45" t="s">
        <v>7</v>
      </c>
      <c r="AO3" s="38"/>
      <c r="BA3" s="38">
        <f>SUM('MEEIA 3 calcs original'!F6:X6)</f>
        <v>89552711.479999989</v>
      </c>
      <c r="BB3" t="s">
        <v>80</v>
      </c>
      <c r="BG3" s="151" t="s">
        <v>93</v>
      </c>
      <c r="BH3" s="151" t="s">
        <v>94</v>
      </c>
      <c r="BI3" s="151"/>
      <c r="BJ3" s="151"/>
      <c r="BL3" s="218" t="s">
        <v>41</v>
      </c>
      <c r="BM3" s="212" t="s">
        <v>100</v>
      </c>
      <c r="BN3" s="212"/>
      <c r="BO3" s="212"/>
      <c r="BP3" s="212"/>
      <c r="BQ3" s="212"/>
      <c r="BR3" s="212"/>
      <c r="BS3" s="213"/>
      <c r="BT3" s="152"/>
      <c r="BZ3" s="39"/>
      <c r="CA3" s="11"/>
      <c r="CK3" s="39"/>
      <c r="CL3" s="11"/>
      <c r="EB3" s="185"/>
      <c r="EC3" s="186" t="s">
        <v>121</v>
      </c>
      <c r="ED3" s="195"/>
      <c r="EE3" s="195"/>
      <c r="EF3" s="195"/>
      <c r="EG3" s="187"/>
      <c r="EH3" s="188"/>
    </row>
    <row r="4" spans="1:163" ht="16" thickBot="1" x14ac:dyDescent="0.4">
      <c r="A4" s="46" t="s">
        <v>76</v>
      </c>
      <c r="O4" s="45"/>
      <c r="P4" s="52"/>
      <c r="Q4" s="48"/>
      <c r="R4" s="48"/>
      <c r="S4" s="48"/>
      <c r="T4" s="48"/>
      <c r="U4" s="48"/>
      <c r="V4" s="48"/>
      <c r="AC4" s="1"/>
      <c r="AE4" s="10">
        <v>43525</v>
      </c>
      <c r="AF4" s="10">
        <v>43556</v>
      </c>
      <c r="AG4" s="10">
        <v>43586</v>
      </c>
      <c r="AH4" s="10">
        <v>43617</v>
      </c>
      <c r="AI4" s="10">
        <v>43647</v>
      </c>
      <c r="AJ4" s="10">
        <v>43678</v>
      </c>
      <c r="AK4" s="10">
        <v>43709</v>
      </c>
      <c r="AL4" s="10">
        <v>43739</v>
      </c>
      <c r="AM4" s="10">
        <v>43770</v>
      </c>
      <c r="AN4" s="10">
        <v>43800</v>
      </c>
      <c r="AO4" s="10">
        <v>43831</v>
      </c>
      <c r="AP4" s="10">
        <v>43862</v>
      </c>
      <c r="AQ4" s="10">
        <v>43891</v>
      </c>
      <c r="AR4" s="10">
        <v>43922</v>
      </c>
      <c r="AS4" s="10">
        <v>43952</v>
      </c>
      <c r="AT4" s="10">
        <v>43983</v>
      </c>
      <c r="AU4" s="10">
        <v>44013</v>
      </c>
      <c r="AV4" s="10">
        <v>44044</v>
      </c>
      <c r="AW4" s="10">
        <v>44075</v>
      </c>
      <c r="AX4" s="10">
        <v>44105</v>
      </c>
      <c r="AY4" s="10">
        <v>44136</v>
      </c>
      <c r="AZ4" s="10">
        <v>44166</v>
      </c>
      <c r="BA4" s="10">
        <v>44197</v>
      </c>
      <c r="BB4" s="10">
        <v>44228</v>
      </c>
      <c r="BC4" s="10">
        <v>44256</v>
      </c>
      <c r="BG4" s="151" t="s">
        <v>42</v>
      </c>
      <c r="BH4" s="151">
        <v>202011</v>
      </c>
      <c r="BI4" s="151">
        <v>202102</v>
      </c>
      <c r="BJ4" s="151" t="s">
        <v>43</v>
      </c>
      <c r="BL4" s="219"/>
      <c r="BM4" s="214"/>
      <c r="BN4" s="214"/>
      <c r="BO4" s="214"/>
      <c r="BP4" s="214"/>
      <c r="BQ4" s="214"/>
      <c r="BR4" s="214"/>
      <c r="BS4" s="215"/>
      <c r="BT4" s="152"/>
      <c r="BZ4" s="209" t="s">
        <v>25</v>
      </c>
      <c r="CA4" s="15"/>
      <c r="CK4" s="209" t="s">
        <v>25</v>
      </c>
      <c r="CL4" s="15"/>
      <c r="CX4" s="1"/>
      <c r="CZ4" s="10">
        <v>44166</v>
      </c>
      <c r="DA4" s="10">
        <v>44197</v>
      </c>
      <c r="DB4" s="10">
        <v>44228</v>
      </c>
      <c r="DC4" s="10">
        <v>44256</v>
      </c>
      <c r="DD4" s="10">
        <v>44287</v>
      </c>
      <c r="DE4" s="10">
        <v>44317</v>
      </c>
      <c r="DF4" s="10">
        <v>44348</v>
      </c>
      <c r="DG4" s="10">
        <v>44378</v>
      </c>
      <c r="DH4" s="10">
        <v>44409</v>
      </c>
      <c r="DI4" s="10">
        <v>44440</v>
      </c>
      <c r="DJ4" s="10">
        <v>44470</v>
      </c>
      <c r="DK4" s="10">
        <v>44501</v>
      </c>
      <c r="DL4" s="10">
        <v>44531</v>
      </c>
      <c r="DM4" s="10">
        <v>44562</v>
      </c>
      <c r="DN4" s="10">
        <v>44593</v>
      </c>
      <c r="DO4" s="10">
        <v>44621</v>
      </c>
      <c r="DP4" s="10">
        <v>44652</v>
      </c>
      <c r="DQ4" s="10">
        <v>44682</v>
      </c>
      <c r="DR4" s="10">
        <v>44713</v>
      </c>
      <c r="DS4" s="10">
        <v>44743</v>
      </c>
      <c r="DT4" s="10">
        <v>44774</v>
      </c>
      <c r="DU4" s="10">
        <v>44805</v>
      </c>
      <c r="DV4" s="10">
        <v>44835</v>
      </c>
      <c r="DW4" s="10">
        <v>44866</v>
      </c>
      <c r="DX4" s="10">
        <v>44896</v>
      </c>
      <c r="DY4" s="44" t="s">
        <v>118</v>
      </c>
      <c r="DZ4" s="44" t="s">
        <v>77</v>
      </c>
      <c r="EB4" s="1"/>
      <c r="ED4" s="192">
        <v>44136</v>
      </c>
      <c r="EE4" s="192">
        <v>44166</v>
      </c>
      <c r="EF4" s="196">
        <v>44197</v>
      </c>
      <c r="EG4" s="194">
        <v>44228</v>
      </c>
      <c r="EH4" s="10">
        <v>44256</v>
      </c>
      <c r="EI4" s="10">
        <v>44287</v>
      </c>
      <c r="EJ4" s="193">
        <v>44317</v>
      </c>
      <c r="EK4" s="192">
        <v>44348</v>
      </c>
      <c r="EL4" s="194">
        <v>44378</v>
      </c>
      <c r="EM4" s="10">
        <v>44409</v>
      </c>
      <c r="EN4" s="10">
        <v>44440</v>
      </c>
      <c r="EO4" s="193">
        <v>44470</v>
      </c>
      <c r="EP4" s="192">
        <v>44501</v>
      </c>
      <c r="EQ4" s="202">
        <v>44531</v>
      </c>
      <c r="ER4" s="192">
        <v>44562</v>
      </c>
      <c r="ES4" s="194">
        <v>44593</v>
      </c>
      <c r="ET4" s="10">
        <v>44621</v>
      </c>
      <c r="EU4" s="10">
        <v>44652</v>
      </c>
      <c r="EV4" s="10">
        <v>44682</v>
      </c>
      <c r="EW4" s="10">
        <v>44713</v>
      </c>
      <c r="EX4" s="10">
        <v>44743</v>
      </c>
      <c r="EY4" s="193">
        <v>44774</v>
      </c>
      <c r="EZ4" s="192">
        <v>44805</v>
      </c>
      <c r="FA4" s="194">
        <v>44835</v>
      </c>
      <c r="FB4" s="10">
        <v>44866</v>
      </c>
      <c r="FC4" s="10">
        <v>44896</v>
      </c>
      <c r="FD4" s="193">
        <v>44927</v>
      </c>
      <c r="FE4" s="192">
        <v>44958</v>
      </c>
    </row>
    <row r="5" spans="1:163" ht="15" customHeight="1" thickBot="1" x14ac:dyDescent="0.4">
      <c r="C5" s="10">
        <v>43525</v>
      </c>
      <c r="D5" s="10">
        <v>43556</v>
      </c>
      <c r="E5" s="10">
        <v>43586</v>
      </c>
      <c r="F5" s="10">
        <v>43617</v>
      </c>
      <c r="G5" s="10">
        <v>43677</v>
      </c>
      <c r="H5" s="10">
        <v>43708</v>
      </c>
      <c r="I5" s="10">
        <v>43738</v>
      </c>
      <c r="J5" s="10">
        <v>43769</v>
      </c>
      <c r="O5" s="52"/>
      <c r="AC5" s="208" t="s">
        <v>0</v>
      </c>
      <c r="AD5" s="5"/>
      <c r="AE5" s="28"/>
      <c r="AF5" s="28"/>
      <c r="AG5" s="28"/>
      <c r="AH5" s="28"/>
      <c r="AI5" s="28"/>
      <c r="AJ5" s="28"/>
      <c r="AK5" s="28"/>
      <c r="AL5" s="28"/>
      <c r="AM5" s="28"/>
      <c r="AN5" s="7"/>
      <c r="AO5" s="28"/>
      <c r="AP5" s="28"/>
      <c r="AQ5" s="28"/>
      <c r="AR5" s="28"/>
      <c r="AS5" s="28"/>
      <c r="AT5" s="28"/>
      <c r="AU5" s="28"/>
      <c r="AV5" s="28"/>
      <c r="AW5" s="28"/>
      <c r="AX5" s="28"/>
      <c r="AY5" s="28"/>
      <c r="AZ5" s="28"/>
      <c r="BA5" s="28"/>
      <c r="BB5" s="28"/>
      <c r="BC5" s="28"/>
      <c r="BG5" s="139" t="s">
        <v>95</v>
      </c>
      <c r="BH5" s="53">
        <v>55359.71</v>
      </c>
      <c r="BI5" s="53">
        <v>5108</v>
      </c>
      <c r="BJ5" s="53">
        <v>60467.71</v>
      </c>
      <c r="BL5" s="220"/>
      <c r="BM5" s="216"/>
      <c r="BN5" s="216"/>
      <c r="BO5" s="216"/>
      <c r="BP5" s="216"/>
      <c r="BQ5" s="216"/>
      <c r="BR5" s="216"/>
      <c r="BS5" s="217"/>
      <c r="BT5" s="152"/>
      <c r="BZ5" s="209"/>
      <c r="CA5" s="15" t="s">
        <v>28</v>
      </c>
      <c r="CB5" s="170">
        <v>1693340.1593012405</v>
      </c>
      <c r="CC5" s="170">
        <v>2043834.5150522972</v>
      </c>
      <c r="CD5" s="170">
        <v>2546894.0685010902</v>
      </c>
      <c r="CE5" s="170">
        <v>2089616.4766016018</v>
      </c>
      <c r="CF5" s="170">
        <v>912247.85076541686</v>
      </c>
      <c r="CG5" s="170">
        <v>846334.21711913729</v>
      </c>
      <c r="CH5" s="170">
        <v>1066637.678205363</v>
      </c>
      <c r="CK5" s="209"/>
      <c r="CL5" s="15" t="s">
        <v>28</v>
      </c>
      <c r="CM5" s="170">
        <v>1693340.1593012405</v>
      </c>
      <c r="CN5" s="170">
        <v>2043834.5150522967</v>
      </c>
      <c r="CO5" s="170">
        <v>2546894.0685010906</v>
      </c>
      <c r="CP5" s="170">
        <v>2089616.4766016016</v>
      </c>
      <c r="CQ5" s="170">
        <v>912247.85076541686</v>
      </c>
      <c r="CR5" s="170">
        <v>846334.21711913729</v>
      </c>
      <c r="CS5" s="170">
        <v>1066637.678205363</v>
      </c>
      <c r="CX5" s="208" t="s">
        <v>0</v>
      </c>
      <c r="CY5" s="5"/>
      <c r="CZ5" s="28"/>
      <c r="DA5" s="28"/>
      <c r="DB5" s="28"/>
      <c r="DC5" s="106">
        <v>-21982.399999997611</v>
      </c>
      <c r="DD5" s="28"/>
      <c r="DE5" s="28"/>
      <c r="DF5" s="28"/>
      <c r="DG5" s="28"/>
      <c r="DH5" s="28"/>
      <c r="DI5" s="28"/>
      <c r="DJ5" s="28"/>
      <c r="DK5" s="163">
        <v>-60592.04</v>
      </c>
      <c r="DL5" s="28"/>
      <c r="DM5" s="28"/>
      <c r="DN5" s="166">
        <v>-696108.1955235654</v>
      </c>
      <c r="DO5" s="28"/>
      <c r="DP5" s="28"/>
      <c r="DQ5" s="28"/>
      <c r="DR5" s="28"/>
      <c r="DS5" s="28"/>
      <c r="DT5" s="28"/>
      <c r="DU5" s="28"/>
      <c r="DV5" s="28"/>
      <c r="DW5" s="28"/>
      <c r="DX5" s="28"/>
      <c r="EB5" s="208" t="s">
        <v>0</v>
      </c>
      <c r="EC5" s="5"/>
      <c r="ED5" s="28"/>
      <c r="EE5" s="28"/>
      <c r="EF5" s="28"/>
      <c r="EG5" s="28"/>
      <c r="EH5" s="106">
        <v>-21982.399999997611</v>
      </c>
      <c r="EI5" s="28"/>
      <c r="EJ5" s="28"/>
      <c r="EK5" s="28"/>
      <c r="EL5" s="28"/>
      <c r="EM5" s="28"/>
      <c r="EN5" s="28"/>
      <c r="EO5" s="28"/>
      <c r="EP5" s="163">
        <v>-60592.04</v>
      </c>
      <c r="EQ5" s="28"/>
      <c r="ER5" s="28"/>
      <c r="ES5" s="166">
        <v>-696083.55703392881</v>
      </c>
      <c r="ET5" s="28"/>
      <c r="EU5" s="28"/>
      <c r="EV5" s="28"/>
      <c r="EW5" s="28"/>
      <c r="EX5" s="28"/>
      <c r="EY5" s="28"/>
      <c r="EZ5" s="28"/>
      <c r="FA5" s="28"/>
      <c r="FB5" s="28"/>
      <c r="FC5" s="28"/>
      <c r="FD5" s="163">
        <v>-558.33848963666242</v>
      </c>
      <c r="FE5" s="184"/>
    </row>
    <row r="6" spans="1:163" s="4" customFormat="1" ht="15" customHeight="1" outlineLevel="1" thickBot="1" x14ac:dyDescent="0.4">
      <c r="A6" s="209" t="s">
        <v>20</v>
      </c>
      <c r="B6" s="15"/>
      <c r="C6" s="7"/>
      <c r="D6" s="7"/>
      <c r="E6" s="7"/>
      <c r="F6" s="7"/>
      <c r="G6" s="7"/>
      <c r="H6" s="7"/>
      <c r="I6" s="7"/>
      <c r="J6" s="7"/>
      <c r="M6" s="104"/>
      <c r="N6" s="104"/>
      <c r="O6" s="1"/>
      <c r="P6"/>
      <c r="Q6" s="28"/>
      <c r="R6" s="28"/>
      <c r="S6" s="28"/>
      <c r="T6" s="28"/>
      <c r="U6" s="28"/>
      <c r="V6" s="28"/>
      <c r="W6" s="28"/>
      <c r="X6" s="28"/>
      <c r="Y6" s="28"/>
      <c r="Z6" s="28"/>
      <c r="AA6" s="28"/>
      <c r="AB6" s="111"/>
      <c r="AC6" s="208"/>
      <c r="AD6" s="5" t="s">
        <v>9</v>
      </c>
      <c r="AE6" s="78">
        <v>3252815.75</v>
      </c>
      <c r="AF6" s="78">
        <v>1422986.87</v>
      </c>
      <c r="AG6" s="78">
        <v>2645551.35</v>
      </c>
      <c r="AH6" s="78">
        <v>3088690.25</v>
      </c>
      <c r="AI6" s="78">
        <v>3806682.5</v>
      </c>
      <c r="AJ6" s="21">
        <v>5667444.0099999998</v>
      </c>
      <c r="AK6" s="81">
        <v>4672438.71</v>
      </c>
      <c r="AL6" s="22">
        <v>4693766.1500000032</v>
      </c>
      <c r="AM6" s="78">
        <v>7981786.4500000002</v>
      </c>
      <c r="AN6" s="81">
        <v>14291134.550000001</v>
      </c>
      <c r="AO6" s="81">
        <v>2300283.0099999998</v>
      </c>
      <c r="AP6" s="78">
        <v>3259237</v>
      </c>
      <c r="AQ6" s="21">
        <v>4668387.1399999997</v>
      </c>
      <c r="AR6" s="78">
        <v>3350399.73</v>
      </c>
      <c r="AS6" s="78">
        <v>3508689.71</v>
      </c>
      <c r="AT6" s="21">
        <v>4570550.08</v>
      </c>
      <c r="AU6" s="78">
        <v>4337315.05</v>
      </c>
      <c r="AV6" s="78">
        <v>5131582.76</v>
      </c>
      <c r="AW6" s="78">
        <v>6881479.9699999997</v>
      </c>
      <c r="AX6" s="21">
        <v>5075926.8299999991</v>
      </c>
      <c r="AY6" s="21">
        <v>8226323.5899999999</v>
      </c>
      <c r="AZ6" s="21">
        <v>17050986.669999998</v>
      </c>
      <c r="BA6" s="21">
        <v>3390691.4000000004</v>
      </c>
      <c r="BB6" s="21">
        <v>3040542.4899999993</v>
      </c>
      <c r="BC6" s="21">
        <v>6776151.4500000002</v>
      </c>
      <c r="BF6" s="104"/>
      <c r="BG6" s="149" t="s">
        <v>43</v>
      </c>
      <c r="BH6" s="150">
        <v>55359.71</v>
      </c>
      <c r="BI6" s="150">
        <v>5108</v>
      </c>
      <c r="BJ6" s="150">
        <v>60467.71</v>
      </c>
      <c r="BK6" s="52" t="s">
        <v>41</v>
      </c>
      <c r="BL6" s="153"/>
      <c r="BM6" s="152"/>
      <c r="BN6" s="152"/>
      <c r="BO6" s="152"/>
      <c r="BP6" s="152"/>
      <c r="BQ6" s="152"/>
      <c r="BR6" s="152"/>
      <c r="BS6" s="152"/>
      <c r="BT6" s="152"/>
      <c r="BY6" s="104"/>
      <c r="BZ6" s="209"/>
      <c r="CA6" s="16" t="s">
        <v>26</v>
      </c>
      <c r="CB6" s="170">
        <v>2313567.6800000002</v>
      </c>
      <c r="CC6" s="170">
        <v>2791286.27</v>
      </c>
      <c r="CD6" s="170">
        <v>3345196.33</v>
      </c>
      <c r="CE6" s="170">
        <v>2693584.13</v>
      </c>
      <c r="CF6" s="170">
        <v>1313029.4300000002</v>
      </c>
      <c r="CG6" s="170">
        <v>1059088.8899999999</v>
      </c>
      <c r="CH6" s="170">
        <v>1067990.67</v>
      </c>
      <c r="CK6" s="209"/>
      <c r="CL6" s="16" t="s">
        <v>26</v>
      </c>
      <c r="CM6" s="170">
        <v>2313567.6799999997</v>
      </c>
      <c r="CN6" s="170">
        <v>2791286.27</v>
      </c>
      <c r="CO6" s="170">
        <v>3345196.33</v>
      </c>
      <c r="CP6" s="170">
        <v>2693584.13</v>
      </c>
      <c r="CQ6" s="170">
        <v>1313029.43</v>
      </c>
      <c r="CR6" s="170">
        <v>1059088.8899999999</v>
      </c>
      <c r="CS6" s="170">
        <v>1067990.67</v>
      </c>
      <c r="CW6" s="104"/>
      <c r="CX6" s="208"/>
      <c r="CY6" s="5" t="s">
        <v>9</v>
      </c>
      <c r="CZ6" s="21">
        <v>17050986.669999998</v>
      </c>
      <c r="DA6" s="21">
        <v>3390691.4000000004</v>
      </c>
      <c r="DB6" s="21">
        <v>3040542.4899999993</v>
      </c>
      <c r="DC6" s="21">
        <v>6776151.4500000002</v>
      </c>
      <c r="DD6" s="124">
        <v>3593096.5983472401</v>
      </c>
      <c r="DE6" s="124">
        <v>3249816.752362628</v>
      </c>
      <c r="DF6" s="135">
        <v>6101138.4180074409</v>
      </c>
      <c r="DG6" s="135">
        <v>5074049.6564757768</v>
      </c>
      <c r="DH6" s="124">
        <v>6150752.0389186945</v>
      </c>
      <c r="DI6" s="124">
        <v>4538886.177325543</v>
      </c>
      <c r="DJ6" s="124">
        <v>5908069.5179605344</v>
      </c>
      <c r="DK6" s="124">
        <v>11097280.277224224</v>
      </c>
      <c r="DL6" s="124">
        <v>21856497.240487527</v>
      </c>
      <c r="DM6" s="124">
        <v>-1206005.0706461675</v>
      </c>
      <c r="DN6" s="124">
        <v>3292003.067914797</v>
      </c>
      <c r="DO6" s="135">
        <v>3848947.3665742185</v>
      </c>
      <c r="DP6" s="135">
        <v>4452149.213101591</v>
      </c>
      <c r="DQ6" s="135">
        <v>3309739.301438381</v>
      </c>
      <c r="DR6" s="135">
        <v>6747915.2307812814</v>
      </c>
      <c r="DS6" s="135">
        <v>3534427.1880222401</v>
      </c>
      <c r="DT6" s="135">
        <v>5677135.2112908112</v>
      </c>
      <c r="DU6" s="135">
        <v>6241030.1127156857</v>
      </c>
      <c r="DV6" s="135">
        <v>4203952.8957806081</v>
      </c>
      <c r="DW6" s="135">
        <v>6030542.0242398335</v>
      </c>
      <c r="DX6" s="135">
        <v>20772311.523251541</v>
      </c>
      <c r="DY6" s="164"/>
      <c r="DZ6" s="164"/>
      <c r="EA6" s="104"/>
      <c r="EB6" s="208"/>
      <c r="EC6" s="5" t="s">
        <v>9</v>
      </c>
      <c r="ED6" s="191">
        <f>8226323.59-600</f>
        <v>8225723.5899999999</v>
      </c>
      <c r="EE6" s="191">
        <f>17050986.67-700</f>
        <v>17050286.670000002</v>
      </c>
      <c r="EF6" s="191">
        <f>3390691.4-200</f>
        <v>3390491.4</v>
      </c>
      <c r="EG6" s="189">
        <v>3040542.4899999993</v>
      </c>
      <c r="EH6" s="21">
        <v>6776151.4500000002</v>
      </c>
      <c r="EI6" s="124">
        <v>3593096.5983472401</v>
      </c>
      <c r="EJ6" s="197">
        <v>3249816.752362628</v>
      </c>
      <c r="EK6" s="191">
        <f>6101138.41800744-50</f>
        <v>6101088.4180074399</v>
      </c>
      <c r="EL6" s="198">
        <v>5074049.6564757768</v>
      </c>
      <c r="EM6" s="124">
        <v>6150752.0389186945</v>
      </c>
      <c r="EN6" s="124">
        <v>4538886.177325543</v>
      </c>
      <c r="EO6" s="197">
        <v>5908069.5179605344</v>
      </c>
      <c r="EP6" s="191">
        <f>11097280.2772242-34998.7</f>
        <v>11062281.577224201</v>
      </c>
      <c r="EQ6" s="201">
        <v>21856497.240487527</v>
      </c>
      <c r="ER6" s="191">
        <f>-1206005.07064617-50+562.24</f>
        <v>-1205492.8306461701</v>
      </c>
      <c r="ES6" s="200">
        <v>3292003.067914797</v>
      </c>
      <c r="ET6" s="135">
        <v>3848947.3665742185</v>
      </c>
      <c r="EU6" s="135">
        <v>4452149.213101591</v>
      </c>
      <c r="EV6" s="135">
        <v>3309739.301438381</v>
      </c>
      <c r="EW6" s="135">
        <v>6747915.2307812814</v>
      </c>
      <c r="EX6" s="135">
        <v>3534427.1880222401</v>
      </c>
      <c r="EY6" s="199">
        <v>5677135.2112908112</v>
      </c>
      <c r="EZ6" s="191">
        <f>6241030.11271569-50</f>
        <v>6240980.1127156904</v>
      </c>
      <c r="FA6" s="198">
        <v>4203952.8957806081</v>
      </c>
      <c r="FB6" s="135">
        <v>6030542.0242398335</v>
      </c>
      <c r="FC6" s="135">
        <v>20772311.523251541</v>
      </c>
      <c r="FD6" s="199">
        <v>2818085.4973094049</v>
      </c>
      <c r="FE6" s="191">
        <f>4550893.02178579+1650+34998.7-562.24</f>
        <v>4586979.4817857901</v>
      </c>
    </row>
    <row r="7" spans="1:163" s="2" customFormat="1" ht="15" customHeight="1" outlineLevel="1" thickBot="1" x14ac:dyDescent="0.4">
      <c r="A7" s="209"/>
      <c r="B7" s="15" t="s">
        <v>28</v>
      </c>
      <c r="C7" s="20">
        <f>C87</f>
        <v>0</v>
      </c>
      <c r="D7" s="20">
        <f t="shared" ref="D7:J7" si="0">D87</f>
        <v>3542.7066619947968</v>
      </c>
      <c r="E7" s="20">
        <f t="shared" si="0"/>
        <v>26593.748856903429</v>
      </c>
      <c r="F7" s="20">
        <f t="shared" si="0"/>
        <v>243363.92907678595</v>
      </c>
      <c r="G7" s="20">
        <f t="shared" si="0"/>
        <v>441129.8099540461</v>
      </c>
      <c r="H7" s="20">
        <f t="shared" si="0"/>
        <v>538094.32023088727</v>
      </c>
      <c r="I7" s="20">
        <f t="shared" si="0"/>
        <v>374963.26089269412</v>
      </c>
      <c r="J7" s="20">
        <f t="shared" si="0"/>
        <v>137835.66546242539</v>
      </c>
      <c r="M7" s="105"/>
      <c r="N7" s="105"/>
      <c r="O7" s="99" t="s">
        <v>0</v>
      </c>
      <c r="P7" s="92"/>
      <c r="Q7" s="28"/>
      <c r="R7" s="28"/>
      <c r="S7" s="28"/>
      <c r="T7" s="28"/>
      <c r="U7" s="28"/>
      <c r="V7" s="28"/>
      <c r="W7" s="28"/>
      <c r="X7" s="28"/>
      <c r="Y7" s="28"/>
      <c r="Z7" s="80"/>
      <c r="AA7" s="28"/>
      <c r="AB7" s="111"/>
      <c r="AC7" s="208"/>
      <c r="AD7" s="5" t="s">
        <v>10</v>
      </c>
      <c r="AE7" s="22">
        <v>0</v>
      </c>
      <c r="AF7" s="22">
        <v>0</v>
      </c>
      <c r="AG7" s="22">
        <v>453008.63</v>
      </c>
      <c r="AH7" s="22">
        <v>6131398.7699999996</v>
      </c>
      <c r="AI7" s="22">
        <v>7440020.2300000004</v>
      </c>
      <c r="AJ7" s="22">
        <v>7787637.1200000001</v>
      </c>
      <c r="AK7" s="21">
        <v>7415530.5499999998</v>
      </c>
      <c r="AL7" s="22">
        <v>6393806.0300000003</v>
      </c>
      <c r="AM7" s="22">
        <v>5729648.6699999999</v>
      </c>
      <c r="AN7" s="21">
        <v>7016994.2000000002</v>
      </c>
      <c r="AO7" s="22">
        <v>7580344.1500000004</v>
      </c>
      <c r="AP7" s="22">
        <v>6780583.4199999999</v>
      </c>
      <c r="AQ7" s="22">
        <v>5258818.8899999997</v>
      </c>
      <c r="AR7" s="22">
        <v>4379338.6900000004</v>
      </c>
      <c r="AS7" s="22">
        <v>4010923.17</v>
      </c>
      <c r="AT7" s="22">
        <v>4897738.25</v>
      </c>
      <c r="AU7" s="22">
        <v>6248757.4000000004</v>
      </c>
      <c r="AV7" s="22">
        <v>6053644.0300000003</v>
      </c>
      <c r="AW7" s="22">
        <v>5708518.8099999996</v>
      </c>
      <c r="AX7" s="22">
        <v>4362797.6900000004</v>
      </c>
      <c r="AY7" s="22">
        <v>4453895.6900000004</v>
      </c>
      <c r="AZ7" s="22">
        <v>5320333.05</v>
      </c>
      <c r="BA7" s="22">
        <v>6316759.2699999996</v>
      </c>
      <c r="BB7" s="22">
        <v>7583892.4100000001</v>
      </c>
      <c r="BC7" s="22">
        <v>7418563.8899999997</v>
      </c>
      <c r="BF7" s="105"/>
      <c r="BG7"/>
      <c r="BH7"/>
      <c r="BI7"/>
      <c r="BJ7"/>
      <c r="BK7"/>
      <c r="BL7" s="153"/>
      <c r="BM7" s="152"/>
      <c r="BN7" s="152"/>
      <c r="BO7" s="152"/>
      <c r="BP7" s="152"/>
      <c r="BQ7" s="152"/>
      <c r="BR7" s="152"/>
      <c r="BS7" s="152"/>
      <c r="BT7" s="152"/>
      <c r="BY7" s="105"/>
      <c r="BZ7" s="209"/>
      <c r="CA7" s="16" t="s">
        <v>50</v>
      </c>
      <c r="CB7" s="170">
        <v>-281268.86</v>
      </c>
      <c r="CC7" s="170">
        <v>-341119.99</v>
      </c>
      <c r="CD7" s="170">
        <v>-424246.17</v>
      </c>
      <c r="CE7" s="170">
        <v>-37488.600000000006</v>
      </c>
      <c r="CF7" s="170">
        <v>-16454.500000000015</v>
      </c>
      <c r="CG7" s="170">
        <v>-60641.26999999999</v>
      </c>
      <c r="CH7" s="170">
        <v>8124.2599999999948</v>
      </c>
      <c r="CK7" s="209"/>
      <c r="CL7" s="16" t="s">
        <v>50</v>
      </c>
      <c r="CM7" s="170">
        <v>-281268.86</v>
      </c>
      <c r="CN7" s="170">
        <v>-341119.99</v>
      </c>
      <c r="CO7" s="170">
        <v>-424246.17</v>
      </c>
      <c r="CP7" s="170">
        <v>-37488.600000000006</v>
      </c>
      <c r="CQ7" s="170">
        <v>-16454.500000000015</v>
      </c>
      <c r="CR7" s="170">
        <v>-60641.26999999999</v>
      </c>
      <c r="CS7" s="170">
        <v>8124.2599999999948</v>
      </c>
      <c r="CW7" s="105"/>
      <c r="CX7" s="208"/>
      <c r="CY7" s="5" t="s">
        <v>10</v>
      </c>
      <c r="CZ7" s="22">
        <v>5320333.05</v>
      </c>
      <c r="DA7" s="22">
        <v>6316759.2699999996</v>
      </c>
      <c r="DB7" s="22">
        <v>7583892.4100000001</v>
      </c>
      <c r="DC7" s="22">
        <v>7418563.8899999997</v>
      </c>
      <c r="DD7" s="22">
        <v>5953301.3499999996</v>
      </c>
      <c r="DE7" s="22">
        <v>5846801.6900000004</v>
      </c>
      <c r="DF7" s="22">
        <v>6866409.0999999996</v>
      </c>
      <c r="DG7" s="22">
        <v>8666483.5800000001</v>
      </c>
      <c r="DH7" s="22">
        <v>8626819.1899999995</v>
      </c>
      <c r="DI7" s="22">
        <v>8648916.9199999999</v>
      </c>
      <c r="DJ7" s="22">
        <v>6801979.5499999998</v>
      </c>
      <c r="DK7" s="22">
        <v>6087767.6399999997</v>
      </c>
      <c r="DL7" s="22">
        <v>7335343.4299999997</v>
      </c>
      <c r="DM7" s="22">
        <v>8532489.0299999993</v>
      </c>
      <c r="DN7" s="22">
        <v>8009630.25</v>
      </c>
      <c r="DO7" s="22">
        <v>5791599.6900000004</v>
      </c>
      <c r="DP7" s="22">
        <v>4647344.92</v>
      </c>
      <c r="DQ7" s="22">
        <v>4780045.8499999996</v>
      </c>
      <c r="DR7" s="22">
        <v>5750871.1299999999</v>
      </c>
      <c r="DS7" s="22">
        <v>7180666.5599999996</v>
      </c>
      <c r="DT7" s="22">
        <v>6958397.0999999996</v>
      </c>
      <c r="DU7" s="22">
        <v>6191523.1299999999</v>
      </c>
      <c r="DV7" s="22">
        <v>4873657.1900000004</v>
      </c>
      <c r="DW7" s="22">
        <v>4698871.1399999997</v>
      </c>
      <c r="DX7" s="22">
        <v>6121032.0199999996</v>
      </c>
      <c r="DY7" s="178"/>
      <c r="DZ7" s="178"/>
      <c r="EA7" s="105"/>
      <c r="EB7" s="208"/>
      <c r="EC7" s="5" t="s">
        <v>10</v>
      </c>
      <c r="ED7" s="190">
        <v>4453895.6900000004</v>
      </c>
      <c r="EE7" s="190">
        <v>5320333.05</v>
      </c>
      <c r="EF7" s="190">
        <v>6316759.2699999996</v>
      </c>
      <c r="EG7" s="22">
        <v>7583892.4100000001</v>
      </c>
      <c r="EH7" s="22">
        <v>7418563.8899999997</v>
      </c>
      <c r="EI7" s="22">
        <v>5953301.3499999996</v>
      </c>
      <c r="EJ7" s="22">
        <v>5846801.6900000004</v>
      </c>
      <c r="EK7" s="190">
        <v>6866409.0999999996</v>
      </c>
      <c r="EL7" s="22">
        <v>8666483.5800000001</v>
      </c>
      <c r="EM7" s="22">
        <v>8626819.1899999995</v>
      </c>
      <c r="EN7" s="22">
        <v>8648916.9199999999</v>
      </c>
      <c r="EO7" s="22">
        <v>6801979.5499999998</v>
      </c>
      <c r="EP7" s="190">
        <v>6087767.6399999997</v>
      </c>
      <c r="EQ7" s="22">
        <v>7335343.4299999997</v>
      </c>
      <c r="ER7" s="190">
        <v>8532489.0299999993</v>
      </c>
      <c r="ES7" s="22">
        <v>8009630.25</v>
      </c>
      <c r="ET7" s="22">
        <v>5791599.6900000004</v>
      </c>
      <c r="EU7" s="22">
        <v>4647344.92</v>
      </c>
      <c r="EV7" s="22">
        <v>4780045.8499999996</v>
      </c>
      <c r="EW7" s="22">
        <v>5750871.1299999999</v>
      </c>
      <c r="EX7" s="22">
        <v>7180666.5599999996</v>
      </c>
      <c r="EY7" s="22">
        <v>6958397.0999999996</v>
      </c>
      <c r="EZ7" s="190">
        <v>6191523.1299999999</v>
      </c>
      <c r="FA7" s="22">
        <v>4873657.1900000004</v>
      </c>
      <c r="FB7" s="22">
        <v>4698871.1399999997</v>
      </c>
      <c r="FC7" s="22">
        <v>6121032.0199999996</v>
      </c>
      <c r="FD7" s="22">
        <v>6865628.9100000001</v>
      </c>
      <c r="FE7" s="190">
        <v>5890167.4000000004</v>
      </c>
    </row>
    <row r="8" spans="1:163" s="4" customFormat="1" ht="15" customHeight="1" outlineLevel="1" x14ac:dyDescent="0.35">
      <c r="A8" s="209"/>
      <c r="B8" s="16" t="s">
        <v>26</v>
      </c>
      <c r="C8" s="20" t="e">
        <f>IF(#REF!="","",#REF!)</f>
        <v>#REF!</v>
      </c>
      <c r="D8" s="20" t="e">
        <f>IF(#REF!="","",#REF!)</f>
        <v>#REF!</v>
      </c>
      <c r="E8" s="20" t="e">
        <f>IF(#REF!="","",#REF!)</f>
        <v>#REF!</v>
      </c>
      <c r="F8" s="20" t="e">
        <f>IF(#REF!="","",#REF!)</f>
        <v>#REF!</v>
      </c>
      <c r="G8" s="20" t="e">
        <f>IF(#REF!="","",#REF!)</f>
        <v>#REF!</v>
      </c>
      <c r="H8" s="20" t="e">
        <f>IF(#REF!="","",#REF!)</f>
        <v>#REF!</v>
      </c>
      <c r="I8" s="20" t="e">
        <f>IF(#REF!="","",#REF!)</f>
        <v>#REF!</v>
      </c>
      <c r="J8" s="20" t="e">
        <f>IF(#REF!="","",#REF!)</f>
        <v>#REF!</v>
      </c>
      <c r="M8" s="104"/>
      <c r="N8" s="104"/>
      <c r="O8" s="99"/>
      <c r="P8" s="92"/>
      <c r="Q8" s="87"/>
      <c r="R8" s="87"/>
      <c r="S8" s="87"/>
      <c r="T8" s="87"/>
      <c r="U8" s="87"/>
      <c r="V8" s="87"/>
      <c r="W8" s="80"/>
      <c r="X8" s="80"/>
      <c r="Y8" s="87"/>
      <c r="Z8" s="80"/>
      <c r="AA8" s="80"/>
      <c r="AB8" s="112"/>
      <c r="AC8" s="208"/>
      <c r="AD8" s="5" t="s">
        <v>11</v>
      </c>
      <c r="AE8" s="7">
        <v>3252815.75</v>
      </c>
      <c r="AF8" s="7">
        <v>1422986.87</v>
      </c>
      <c r="AG8" s="7">
        <v>2192542.7200000002</v>
      </c>
      <c r="AH8" s="8">
        <v>-3042708.5199999996</v>
      </c>
      <c r="AI8" s="8">
        <v>-3633337.7300000004</v>
      </c>
      <c r="AJ8" s="8">
        <v>-2120193.1100000003</v>
      </c>
      <c r="AK8" s="8">
        <v>-2743091.84</v>
      </c>
      <c r="AL8" s="8">
        <v>-1700039.8799999971</v>
      </c>
      <c r="AM8" s="8">
        <v>2252137.7800000003</v>
      </c>
      <c r="AN8" s="8">
        <v>7274140.3500000006</v>
      </c>
      <c r="AO8" s="8">
        <v>-5280061.1400000006</v>
      </c>
      <c r="AP8" s="8">
        <v>-3521346.42</v>
      </c>
      <c r="AQ8" s="8">
        <v>-590431.75</v>
      </c>
      <c r="AR8" s="8">
        <v>-1028938.9600000004</v>
      </c>
      <c r="AS8" s="8">
        <v>-502233.45999999996</v>
      </c>
      <c r="AT8" s="8">
        <v>-327188.16999999993</v>
      </c>
      <c r="AU8" s="8">
        <v>-1911442.3500000006</v>
      </c>
      <c r="AV8" s="8">
        <v>-922061.27000000048</v>
      </c>
      <c r="AW8" s="8">
        <v>1172961.1600000001</v>
      </c>
      <c r="AX8" s="8">
        <v>713129.13999999873</v>
      </c>
      <c r="AY8" s="8">
        <v>3772427.8999999994</v>
      </c>
      <c r="AZ8" s="8">
        <v>11730653.619999997</v>
      </c>
      <c r="BA8" s="8">
        <v>-2926067.8699999992</v>
      </c>
      <c r="BB8" s="8">
        <v>-4543349.9200000009</v>
      </c>
      <c r="BC8" s="8">
        <v>-642412.43999999948</v>
      </c>
      <c r="BF8" s="104"/>
      <c r="BG8" s="140" t="s">
        <v>96</v>
      </c>
      <c r="BH8" s="141" t="s">
        <v>97</v>
      </c>
      <c r="BI8" s="141" t="s">
        <v>98</v>
      </c>
      <c r="BJ8" s="142" t="s">
        <v>99</v>
      </c>
      <c r="BK8"/>
      <c r="BL8" s="153"/>
      <c r="BM8" s="152"/>
      <c r="BN8" s="152"/>
      <c r="BO8" s="152"/>
      <c r="BP8" s="152"/>
      <c r="BQ8" s="152"/>
      <c r="BR8" s="152"/>
      <c r="BS8" s="152"/>
      <c r="BT8" s="152"/>
      <c r="BY8" s="104"/>
      <c r="BZ8" s="209"/>
      <c r="CA8" s="16" t="s">
        <v>51</v>
      </c>
      <c r="CB8" s="170">
        <v>2032298.8200000003</v>
      </c>
      <c r="CC8" s="170">
        <v>2450166.2800000003</v>
      </c>
      <c r="CD8" s="170">
        <v>2920950.16</v>
      </c>
      <c r="CE8" s="170">
        <v>2656095.5300000003</v>
      </c>
      <c r="CF8" s="170">
        <v>1296574.93</v>
      </c>
      <c r="CG8" s="170">
        <v>998447.61999999988</v>
      </c>
      <c r="CH8" s="170">
        <v>1076114.93</v>
      </c>
      <c r="CK8" s="209"/>
      <c r="CL8" s="16" t="s">
        <v>51</v>
      </c>
      <c r="CM8" s="170">
        <v>2032298.82</v>
      </c>
      <c r="CN8" s="170">
        <v>2450166.2800000003</v>
      </c>
      <c r="CO8" s="170">
        <v>2920950.16</v>
      </c>
      <c r="CP8" s="170">
        <v>2656095.5300000003</v>
      </c>
      <c r="CQ8" s="170">
        <v>1296574.9300000002</v>
      </c>
      <c r="CR8" s="170">
        <v>998447.61999999988</v>
      </c>
      <c r="CS8" s="170">
        <v>1076114.93</v>
      </c>
      <c r="CW8" s="104"/>
      <c r="CX8" s="208"/>
      <c r="CY8" s="5" t="s">
        <v>11</v>
      </c>
      <c r="CZ8" s="8">
        <v>11730653.619999997</v>
      </c>
      <c r="DA8" s="8">
        <v>-2926067.8699999992</v>
      </c>
      <c r="DB8" s="8">
        <v>-4543349.9200000009</v>
      </c>
      <c r="DC8" s="8">
        <v>-642412.43999999948</v>
      </c>
      <c r="DD8" s="8">
        <v>-2360204.7516527595</v>
      </c>
      <c r="DE8" s="8">
        <v>-2596984.9376373724</v>
      </c>
      <c r="DF8" s="8">
        <v>-765270.68199255876</v>
      </c>
      <c r="DG8" s="8">
        <v>-3592433.9235242233</v>
      </c>
      <c r="DH8" s="8">
        <v>-2476067.151081305</v>
      </c>
      <c r="DI8" s="8">
        <v>-4110030.7426744569</v>
      </c>
      <c r="DJ8" s="8">
        <v>-893910.03203946538</v>
      </c>
      <c r="DK8" s="8">
        <v>5009512.6372242244</v>
      </c>
      <c r="DL8" s="8">
        <v>14521153.810487527</v>
      </c>
      <c r="DM8" s="8">
        <v>-9738494.1006461661</v>
      </c>
      <c r="DN8" s="8">
        <v>-4717627.182085203</v>
      </c>
      <c r="DO8" s="8">
        <v>-1942652.3234257819</v>
      </c>
      <c r="DP8" s="8">
        <v>-195195.70689840894</v>
      </c>
      <c r="DQ8" s="8">
        <v>-1470306.5485616187</v>
      </c>
      <c r="DR8" s="8">
        <v>997044.10078128148</v>
      </c>
      <c r="DS8" s="8">
        <v>-3646239.3719777595</v>
      </c>
      <c r="DT8" s="8">
        <v>-1281261.8887091884</v>
      </c>
      <c r="DU8" s="8">
        <v>49506.982715685852</v>
      </c>
      <c r="DV8" s="8">
        <v>-669704.29421939235</v>
      </c>
      <c r="DW8" s="8">
        <v>1331670.8842398338</v>
      </c>
      <c r="DX8" s="8">
        <v>14651279.503251541</v>
      </c>
      <c r="DY8" s="164"/>
      <c r="DZ8" s="164"/>
      <c r="EA8" s="104"/>
      <c r="EB8" s="208"/>
      <c r="EC8" s="5" t="s">
        <v>11</v>
      </c>
      <c r="ED8" s="8">
        <v>3771827.8999999994</v>
      </c>
      <c r="EE8" s="8">
        <v>11729953.620000001</v>
      </c>
      <c r="EF8" s="8">
        <v>-2926267.8699999996</v>
      </c>
      <c r="EG8" s="8">
        <v>-4543349.9200000009</v>
      </c>
      <c r="EH8" s="8">
        <v>-642412.43999999948</v>
      </c>
      <c r="EI8" s="8">
        <v>-2360204.7516527595</v>
      </c>
      <c r="EJ8" s="8">
        <v>-2596984.9376373724</v>
      </c>
      <c r="EK8" s="8">
        <v>-765320.68199255876</v>
      </c>
      <c r="EL8" s="8">
        <v>-3592433.9235242233</v>
      </c>
      <c r="EM8" s="8">
        <v>-2476067.151081305</v>
      </c>
      <c r="EN8" s="8">
        <v>-4110030.7426744569</v>
      </c>
      <c r="EO8" s="8">
        <v>-893910.03203946538</v>
      </c>
      <c r="EP8" s="8">
        <v>4974513.9372242251</v>
      </c>
      <c r="EQ8" s="8">
        <v>14521153.810487527</v>
      </c>
      <c r="ER8" s="8">
        <v>-9737981.8606461659</v>
      </c>
      <c r="ES8" s="8">
        <v>-4717627.182085203</v>
      </c>
      <c r="ET8" s="8">
        <v>-1942652.3234257819</v>
      </c>
      <c r="EU8" s="8">
        <v>-195195.70689840894</v>
      </c>
      <c r="EV8" s="8">
        <v>-1470306.5485616187</v>
      </c>
      <c r="EW8" s="8">
        <v>997044.10078128148</v>
      </c>
      <c r="EX8" s="8">
        <v>-3646239.3719777595</v>
      </c>
      <c r="EY8" s="8">
        <v>-1281261.8887091884</v>
      </c>
      <c r="EZ8" s="8">
        <v>49456.982715685852</v>
      </c>
      <c r="FA8" s="8">
        <v>-669704.29421939235</v>
      </c>
      <c r="FB8" s="8">
        <v>1331670.8842398338</v>
      </c>
      <c r="FC8" s="8">
        <v>14651279.503251541</v>
      </c>
      <c r="FD8" s="8">
        <v>-4047543.4126905953</v>
      </c>
      <c r="FE8" s="8">
        <v>-1303187.9182142103</v>
      </c>
    </row>
    <row r="9" spans="1:163" s="4" customFormat="1" ht="15" customHeight="1" outlineLevel="1" thickBot="1" x14ac:dyDescent="0.4">
      <c r="A9" s="209"/>
      <c r="B9" s="16" t="s">
        <v>50</v>
      </c>
      <c r="C9" s="20" t="e">
        <f>IF(C8="","",0)</f>
        <v>#REF!</v>
      </c>
      <c r="D9" s="20" t="e">
        <f t="shared" ref="D9:J9" si="1">IF(D8="","",0)</f>
        <v>#REF!</v>
      </c>
      <c r="E9" s="20" t="e">
        <f t="shared" si="1"/>
        <v>#REF!</v>
      </c>
      <c r="F9" s="20" t="e">
        <f t="shared" si="1"/>
        <v>#REF!</v>
      </c>
      <c r="G9" s="20" t="e">
        <f t="shared" si="1"/>
        <v>#REF!</v>
      </c>
      <c r="H9" s="20" t="e">
        <f t="shared" si="1"/>
        <v>#REF!</v>
      </c>
      <c r="I9" s="20" t="e">
        <f t="shared" si="1"/>
        <v>#REF!</v>
      </c>
      <c r="J9" s="20" t="e">
        <f t="shared" si="1"/>
        <v>#REF!</v>
      </c>
      <c r="M9" s="104"/>
      <c r="N9" s="104"/>
      <c r="O9" s="99"/>
      <c r="P9" s="92"/>
      <c r="Q9" s="80"/>
      <c r="R9" s="80"/>
      <c r="S9" s="80"/>
      <c r="T9" s="80"/>
      <c r="U9" s="80"/>
      <c r="V9" s="80"/>
      <c r="W9" s="87"/>
      <c r="X9" s="80"/>
      <c r="Y9" s="80"/>
      <c r="Z9" s="87"/>
      <c r="AA9" s="80"/>
      <c r="AB9" s="113"/>
      <c r="AC9" s="208"/>
      <c r="AD9" s="5" t="s">
        <v>4</v>
      </c>
      <c r="AE9" s="23">
        <v>2.7878150000000001E-2</v>
      </c>
      <c r="AF9" s="23">
        <v>2.6622739999999999E-2</v>
      </c>
      <c r="AG9" s="23">
        <v>2.677361E-2</v>
      </c>
      <c r="AH9" s="23">
        <v>2.6500570000000001E-2</v>
      </c>
      <c r="AI9" s="23">
        <v>2.594869E-2</v>
      </c>
      <c r="AJ9" s="23">
        <v>2.3511899999999999E-2</v>
      </c>
      <c r="AK9" s="23">
        <v>2.21687E-2</v>
      </c>
      <c r="AL9" s="23">
        <v>2.113932E-2</v>
      </c>
      <c r="AM9" s="23">
        <v>1.8159890000000001E-2</v>
      </c>
      <c r="AN9" s="23">
        <v>1.9151990000000001E-2</v>
      </c>
      <c r="AO9" s="23">
        <v>1.8890779999999999E-2</v>
      </c>
      <c r="AP9" s="23">
        <v>1.8035829999999999E-2</v>
      </c>
      <c r="AQ9" s="23">
        <v>1.888592E-2</v>
      </c>
      <c r="AR9" s="23">
        <v>9.3845999999999999E-3</v>
      </c>
      <c r="AS9" s="23">
        <v>1.2906700000000001E-3</v>
      </c>
      <c r="AT9" s="23">
        <v>1.2563100000000001E-3</v>
      </c>
      <c r="AU9" s="23">
        <v>1.9366299999999999E-3</v>
      </c>
      <c r="AV9" s="23">
        <v>1.3658500000000001E-3</v>
      </c>
      <c r="AW9" s="23">
        <v>1.23916E-3</v>
      </c>
      <c r="AX9" s="23">
        <v>2E-3</v>
      </c>
      <c r="AY9" s="23">
        <v>2.5244400000000002E-3</v>
      </c>
      <c r="AZ9" s="23">
        <v>2.8469900000000002E-3</v>
      </c>
      <c r="BA9" s="23">
        <v>2.0613900000000002E-3</v>
      </c>
      <c r="BB9" s="23">
        <v>2.3221700000000001E-3</v>
      </c>
      <c r="BC9" s="23">
        <v>2.1367399999999998E-3</v>
      </c>
      <c r="BF9" s="104"/>
      <c r="BG9" s="143" t="s">
        <v>40</v>
      </c>
      <c r="BH9" s="144">
        <v>-60467.71</v>
      </c>
      <c r="BI9" s="145">
        <v>1</v>
      </c>
      <c r="BJ9" s="146">
        <v>-124.32999999999993</v>
      </c>
      <c r="BK9"/>
      <c r="BL9" s="153"/>
      <c r="BM9" s="152"/>
      <c r="BN9" s="152"/>
      <c r="BO9" s="152"/>
      <c r="BP9" s="152"/>
      <c r="BQ9" s="152"/>
      <c r="BR9" s="152"/>
      <c r="BS9" s="152"/>
      <c r="BT9" s="152"/>
      <c r="BY9" s="104"/>
      <c r="BZ9" s="209"/>
      <c r="CA9" s="16" t="s">
        <v>13</v>
      </c>
      <c r="CB9" s="170">
        <v>-338958.66069875972</v>
      </c>
      <c r="CC9" s="170">
        <v>-406331.76494770299</v>
      </c>
      <c r="CD9" s="170">
        <v>-374056.09149891004</v>
      </c>
      <c r="CE9" s="170">
        <v>-566479.05339839845</v>
      </c>
      <c r="CF9" s="170">
        <v>-384327.07923458319</v>
      </c>
      <c r="CG9" s="170">
        <v>-152113.4028808627</v>
      </c>
      <c r="CH9" s="170">
        <v>-9477.251794636868</v>
      </c>
      <c r="CK9" s="209"/>
      <c r="CL9" s="16" t="s">
        <v>13</v>
      </c>
      <c r="CM9" s="170">
        <v>-338958.6606987596</v>
      </c>
      <c r="CN9" s="170">
        <v>-406331.76494770328</v>
      </c>
      <c r="CO9" s="170">
        <v>-374056.09149890981</v>
      </c>
      <c r="CP9" s="170">
        <v>-566479.05339839868</v>
      </c>
      <c r="CQ9" s="170">
        <v>-384327.07923458319</v>
      </c>
      <c r="CR9" s="170">
        <v>-152113.40288086259</v>
      </c>
      <c r="CS9" s="170">
        <v>-9477.2517946368826</v>
      </c>
      <c r="CW9" s="104"/>
      <c r="CX9" s="208"/>
      <c r="CY9" s="5" t="s">
        <v>4</v>
      </c>
      <c r="CZ9" s="177">
        <v>2E-3</v>
      </c>
      <c r="DA9" s="23">
        <v>2.0613900000000002E-3</v>
      </c>
      <c r="DB9" s="23">
        <v>2.3221700000000001E-3</v>
      </c>
      <c r="DC9" s="23">
        <v>2.1367399999999998E-3</v>
      </c>
      <c r="DD9" s="23">
        <v>2.2512299999999999E-3</v>
      </c>
      <c r="DE9" s="23">
        <v>2.2427200000000001E-3</v>
      </c>
      <c r="DF9" s="23">
        <v>2.01659E-3</v>
      </c>
      <c r="DG9" s="23">
        <v>1.3954900000000001E-3</v>
      </c>
      <c r="DH9" s="23">
        <v>2.0509899999999999E-3</v>
      </c>
      <c r="DI9" s="23">
        <v>1.9323299999999999E-3</v>
      </c>
      <c r="DJ9" s="23">
        <v>1.5E-3</v>
      </c>
      <c r="DK9" s="23">
        <v>1.5320900000000001E-3</v>
      </c>
      <c r="DL9" s="23">
        <v>2.6046400000000001E-3</v>
      </c>
      <c r="DM9" s="23">
        <v>2.3444999999999998E-3</v>
      </c>
      <c r="DN9" s="23">
        <v>2.9584899999999998E-3</v>
      </c>
      <c r="DO9" s="23">
        <v>6.8829599999999996E-3</v>
      </c>
      <c r="DP9" s="23">
        <v>6.0041599999999997E-3</v>
      </c>
      <c r="DQ9" s="23">
        <v>9.4970499999999999E-3</v>
      </c>
      <c r="DR9" s="23">
        <v>1.4858659999999999E-2</v>
      </c>
      <c r="DS9" s="23">
        <v>2.0566899999999999E-2</v>
      </c>
      <c r="DT9" s="23">
        <v>2.564054E-2</v>
      </c>
      <c r="DU9" s="23">
        <v>2.8416960000000002E-2</v>
      </c>
      <c r="DV9" s="23">
        <v>3.4701200000000001E-2</v>
      </c>
      <c r="DW9" s="23">
        <v>4.286098E-2</v>
      </c>
      <c r="DX9" s="23">
        <v>4.617603E-2</v>
      </c>
      <c r="DY9" s="164"/>
      <c r="DZ9" s="164"/>
      <c r="EA9" s="104"/>
      <c r="EB9" s="208"/>
      <c r="EC9" s="5" t="s">
        <v>4</v>
      </c>
      <c r="ED9" s="23">
        <v>2.5244400000000002E-3</v>
      </c>
      <c r="EE9" s="23">
        <v>2.8469900000000002E-3</v>
      </c>
      <c r="EF9" s="23">
        <v>2.0613900000000002E-3</v>
      </c>
      <c r="EG9" s="23">
        <v>2.3221700000000001E-3</v>
      </c>
      <c r="EH9" s="23">
        <v>2.1367399999999998E-3</v>
      </c>
      <c r="EI9" s="23">
        <v>2.2512299999999999E-3</v>
      </c>
      <c r="EJ9" s="23">
        <v>2.2427200000000001E-3</v>
      </c>
      <c r="EK9" s="23">
        <v>2.01659E-3</v>
      </c>
      <c r="EL9" s="23">
        <v>1.3954900000000001E-3</v>
      </c>
      <c r="EM9" s="23">
        <v>2.0509899999999999E-3</v>
      </c>
      <c r="EN9" s="23">
        <v>1.9323299999999999E-3</v>
      </c>
      <c r="EO9" s="23">
        <v>1.5E-3</v>
      </c>
      <c r="EP9" s="23">
        <v>1.5320900000000001E-3</v>
      </c>
      <c r="EQ9" s="23">
        <v>2.6046400000000001E-3</v>
      </c>
      <c r="ER9" s="23">
        <v>2.3444999999999998E-3</v>
      </c>
      <c r="ES9" s="23">
        <v>2.9584899999999998E-3</v>
      </c>
      <c r="ET9" s="23">
        <v>6.8829599999999996E-3</v>
      </c>
      <c r="EU9" s="23">
        <v>6.0041599999999997E-3</v>
      </c>
      <c r="EV9" s="23">
        <v>9.4970499999999999E-3</v>
      </c>
      <c r="EW9" s="23">
        <v>1.4858659999999999E-2</v>
      </c>
      <c r="EX9" s="23">
        <v>2.0566899999999999E-2</v>
      </c>
      <c r="EY9" s="23">
        <v>2.564054E-2</v>
      </c>
      <c r="EZ9" s="23">
        <v>2.8416960000000002E-2</v>
      </c>
      <c r="FA9" s="23">
        <v>3.4701200000000001E-2</v>
      </c>
      <c r="FB9" s="23">
        <v>4.286098E-2</v>
      </c>
      <c r="FC9" s="23">
        <v>4.617603E-2</v>
      </c>
      <c r="FD9" s="23">
        <v>4.7842519999999999E-2</v>
      </c>
      <c r="FE9" s="23">
        <v>4.847945E-2</v>
      </c>
    </row>
    <row r="10" spans="1:163" s="4" customFormat="1" ht="15" customHeight="1" outlineLevel="1" x14ac:dyDescent="0.35">
      <c r="A10" s="209"/>
      <c r="B10" s="16" t="s">
        <v>51</v>
      </c>
      <c r="C10" s="7" t="e">
        <f>IF(OR(C9="",C8=""),"",C8+C9)</f>
        <v>#REF!</v>
      </c>
      <c r="D10" s="7" t="e">
        <f t="shared" ref="D10:I10" si="2">IF(OR(D9="",D8=""),"",D8+D9)</f>
        <v>#REF!</v>
      </c>
      <c r="E10" s="7" t="e">
        <f t="shared" si="2"/>
        <v>#REF!</v>
      </c>
      <c r="F10" s="7" t="e">
        <f t="shared" si="2"/>
        <v>#REF!</v>
      </c>
      <c r="G10" s="7" t="e">
        <f t="shared" si="2"/>
        <v>#REF!</v>
      </c>
      <c r="H10" s="7" t="e">
        <f t="shared" si="2"/>
        <v>#REF!</v>
      </c>
      <c r="I10" s="7" t="e">
        <f t="shared" si="2"/>
        <v>#REF!</v>
      </c>
      <c r="J10" s="7" t="e">
        <f>IF(OR(J9="",J8=""),"",J8+J9)</f>
        <v>#REF!</v>
      </c>
      <c r="M10" s="104"/>
      <c r="N10" s="104"/>
      <c r="O10" s="99"/>
      <c r="P10" s="92"/>
      <c r="Q10" s="80"/>
      <c r="R10" s="80"/>
      <c r="S10" s="80"/>
      <c r="T10" s="80"/>
      <c r="U10" s="80"/>
      <c r="V10" s="80"/>
      <c r="W10" s="80"/>
      <c r="X10" s="80"/>
      <c r="Y10" s="80"/>
      <c r="Z10" s="80"/>
      <c r="AA10" s="80"/>
      <c r="AB10" s="113"/>
      <c r="AC10" s="208"/>
      <c r="AD10" s="5" t="s">
        <v>5</v>
      </c>
      <c r="AE10" s="8">
        <v>9649.86</v>
      </c>
      <c r="AF10" s="8">
        <v>12393.7</v>
      </c>
      <c r="AG10" s="8">
        <v>17383.439999999999</v>
      </c>
      <c r="AH10" s="8">
        <v>10525.09</v>
      </c>
      <c r="AI10" s="8">
        <v>2471.9699999999998</v>
      </c>
      <c r="AJ10" s="8">
        <v>-1909.47</v>
      </c>
      <c r="AK10" s="8">
        <v>-6871.48</v>
      </c>
      <c r="AL10" s="8">
        <v>-9559.32</v>
      </c>
      <c r="AM10" s="8">
        <v>-4818.26</v>
      </c>
      <c r="AN10" s="8">
        <v>6520.35</v>
      </c>
      <c r="AO10" s="8">
        <v>-1870.36</v>
      </c>
      <c r="AP10" s="8">
        <v>-7081.06</v>
      </c>
      <c r="AQ10" s="8">
        <v>-8355.19</v>
      </c>
      <c r="AR10" s="8">
        <v>-4962.99</v>
      </c>
      <c r="AS10" s="8">
        <v>-737.12</v>
      </c>
      <c r="AT10" s="8">
        <v>-751.82</v>
      </c>
      <c r="AU10" s="8">
        <v>-1467.55</v>
      </c>
      <c r="AV10" s="8">
        <v>-1140.1400000000001</v>
      </c>
      <c r="AW10" s="8">
        <v>-913.38</v>
      </c>
      <c r="AX10" s="8">
        <v>-1355.49</v>
      </c>
      <c r="AY10" s="8">
        <v>-917.61</v>
      </c>
      <c r="AZ10" s="8">
        <v>1748.02</v>
      </c>
      <c r="BA10" s="8">
        <v>763.32</v>
      </c>
      <c r="BB10" s="8">
        <v>-19.170000000000002</v>
      </c>
      <c r="BC10" s="8">
        <v>-132.03</v>
      </c>
      <c r="BD10" s="69" t="s">
        <v>78</v>
      </c>
      <c r="BE10" s="69" t="s">
        <v>77</v>
      </c>
      <c r="BF10" s="104"/>
      <c r="BG10" s="147"/>
      <c r="BH10" s="47" t="s">
        <v>41</v>
      </c>
      <c r="BI10" s="148"/>
      <c r="BJ10" s="47" t="s">
        <v>41</v>
      </c>
      <c r="BK10"/>
      <c r="BY10" s="104"/>
      <c r="BZ10" s="209"/>
      <c r="CA10" s="17" t="s">
        <v>8</v>
      </c>
      <c r="CB10" s="170">
        <v>227.64</v>
      </c>
      <c r="CC10" s="170">
        <v>224.82999999999998</v>
      </c>
      <c r="CD10" s="170">
        <v>46.440000000000026</v>
      </c>
      <c r="CE10" s="170">
        <v>-90.289999999999992</v>
      </c>
      <c r="CF10" s="170">
        <v>-440.00000000000011</v>
      </c>
      <c r="CG10" s="170">
        <v>-490.49</v>
      </c>
      <c r="CH10" s="170">
        <v>-777.29</v>
      </c>
      <c r="CK10" s="209"/>
      <c r="CL10" s="17" t="s">
        <v>8</v>
      </c>
      <c r="CM10" s="170">
        <v>227.64</v>
      </c>
      <c r="CN10" s="170">
        <v>224.82</v>
      </c>
      <c r="CO10" s="170">
        <v>46.430000000000007</v>
      </c>
      <c r="CP10" s="170">
        <v>-90.289999999999964</v>
      </c>
      <c r="CQ10" s="170">
        <v>-440.00000000000006</v>
      </c>
      <c r="CR10" s="170">
        <v>-490.50000000000006</v>
      </c>
      <c r="CS10" s="170">
        <v>-777.29</v>
      </c>
      <c r="CW10" s="104"/>
      <c r="CX10" s="208"/>
      <c r="CY10" s="5" t="s">
        <v>5</v>
      </c>
      <c r="CZ10" s="8">
        <v>1231.6400000000001</v>
      </c>
      <c r="DA10" s="8">
        <v>767.01</v>
      </c>
      <c r="DB10" s="8">
        <v>-15.01</v>
      </c>
      <c r="DC10" s="8">
        <v>-624.07999999999549</v>
      </c>
      <c r="DD10" s="8">
        <v>-582</v>
      </c>
      <c r="DE10" s="8">
        <v>-1065.27</v>
      </c>
      <c r="DF10" s="8">
        <v>-1086.6400000000001</v>
      </c>
      <c r="DG10" s="8">
        <v>-1169.8599999999999</v>
      </c>
      <c r="DH10" s="8">
        <v>-2142.77</v>
      </c>
      <c r="DI10" s="8">
        <v>-2680.97</v>
      </c>
      <c r="DJ10" s="8">
        <v>-2193.2199999999998</v>
      </c>
      <c r="DK10" s="8">
        <v>-1732.8999999999999</v>
      </c>
      <c r="DL10" s="8">
        <v>416.86</v>
      </c>
      <c r="DM10" s="8">
        <v>-1527.36</v>
      </c>
      <c r="DN10" s="8">
        <v>-3262.43</v>
      </c>
      <c r="DO10" s="8">
        <v>-8706.2199999999993</v>
      </c>
      <c r="DP10" s="8">
        <v>-7696.65</v>
      </c>
      <c r="DQ10" s="8">
        <v>-13343.86</v>
      </c>
      <c r="DR10" s="8">
        <v>-19659.169999999998</v>
      </c>
      <c r="DS10" s="8">
        <v>-33494.629999999997</v>
      </c>
      <c r="DT10" s="8">
        <v>-44566.67</v>
      </c>
      <c r="DU10" s="8">
        <v>-49380.76</v>
      </c>
      <c r="DV10" s="8">
        <v>-62380.44</v>
      </c>
      <c r="DW10" s="8">
        <v>-72515.240000000005</v>
      </c>
      <c r="DX10" s="8">
        <v>-22024.76</v>
      </c>
      <c r="DY10" s="164"/>
      <c r="DZ10" s="164"/>
      <c r="EA10" s="104"/>
      <c r="EB10" s="208"/>
      <c r="EC10" s="5" t="s">
        <v>5</v>
      </c>
      <c r="ED10" s="8">
        <v>-913.11</v>
      </c>
      <c r="EE10" s="8">
        <v>1752.92</v>
      </c>
      <c r="EF10" s="8">
        <v>766.84</v>
      </c>
      <c r="EG10" s="8">
        <v>-15.2</v>
      </c>
      <c r="EH10" s="8">
        <v>-624.24999999999545</v>
      </c>
      <c r="EI10" s="8">
        <v>-582.19000000000005</v>
      </c>
      <c r="EJ10" s="8">
        <v>-1065.46</v>
      </c>
      <c r="EK10" s="8">
        <v>-1086.82</v>
      </c>
      <c r="EL10" s="8">
        <v>-1169.98</v>
      </c>
      <c r="EM10" s="8">
        <v>-2142.9499999999998</v>
      </c>
      <c r="EN10" s="8">
        <v>-2681.14</v>
      </c>
      <c r="EO10" s="8">
        <v>-2193.35</v>
      </c>
      <c r="EP10" s="8">
        <v>-1737.5</v>
      </c>
      <c r="EQ10" s="8">
        <v>409.03</v>
      </c>
      <c r="ER10" s="8">
        <v>-1534.3</v>
      </c>
      <c r="ES10" s="8">
        <v>-3271.19</v>
      </c>
      <c r="ET10" s="8">
        <v>-8726.59</v>
      </c>
      <c r="EU10" s="8">
        <v>-7714.43</v>
      </c>
      <c r="EV10" s="8">
        <v>-13372</v>
      </c>
      <c r="EW10" s="8">
        <v>-19703.240000000002</v>
      </c>
      <c r="EX10" s="8">
        <v>-33555.699999999997</v>
      </c>
      <c r="EY10" s="8">
        <v>-44642.93</v>
      </c>
      <c r="EZ10" s="8">
        <v>-49465.58</v>
      </c>
      <c r="FA10" s="8">
        <v>-62484.26</v>
      </c>
      <c r="FB10" s="8">
        <v>-72643.850000000006</v>
      </c>
      <c r="FC10" s="8">
        <v>-22163.81</v>
      </c>
      <c r="FD10" s="8">
        <v>-39749.678489636659</v>
      </c>
      <c r="FE10" s="8">
        <v>-45136.25</v>
      </c>
      <c r="FF10" s="4" t="s">
        <v>118</v>
      </c>
      <c r="FG10" s="4" t="s">
        <v>77</v>
      </c>
    </row>
    <row r="11" spans="1:163" s="4" customFormat="1" ht="14.5" outlineLevel="1" x14ac:dyDescent="0.35">
      <c r="A11" s="209"/>
      <c r="B11" s="16" t="s">
        <v>13</v>
      </c>
      <c r="C11" s="7" t="e">
        <f>IF(OR(C8="",C7=""),"",C7-C8)</f>
        <v>#REF!</v>
      </c>
      <c r="D11" s="7" t="e">
        <f>IF(OR(D8="",D7=""),"",D7-D8)</f>
        <v>#REF!</v>
      </c>
      <c r="E11" s="7" t="e">
        <f t="shared" ref="E11:I11" si="3">IF(OR(E8="",E7=""),"",E7-E8)</f>
        <v>#REF!</v>
      </c>
      <c r="F11" s="7" t="e">
        <f t="shared" si="3"/>
        <v>#REF!</v>
      </c>
      <c r="G11" s="7" t="e">
        <f t="shared" si="3"/>
        <v>#REF!</v>
      </c>
      <c r="H11" s="7" t="e">
        <f t="shared" si="3"/>
        <v>#REF!</v>
      </c>
      <c r="I11" s="7" t="e">
        <f t="shared" si="3"/>
        <v>#REF!</v>
      </c>
      <c r="J11" s="7" t="e">
        <f>IF(OR(J8="",J7=""),"",J7-J8)</f>
        <v>#REF!</v>
      </c>
      <c r="K11" s="69" t="s">
        <v>72</v>
      </c>
      <c r="L11" s="69" t="s">
        <v>73</v>
      </c>
      <c r="M11" s="104"/>
      <c r="N11" s="104"/>
      <c r="O11" s="99"/>
      <c r="P11" s="92"/>
      <c r="Q11" s="88"/>
      <c r="R11" s="88"/>
      <c r="S11" s="88"/>
      <c r="T11" s="88"/>
      <c r="U11" s="88"/>
      <c r="V11" s="88"/>
      <c r="W11" s="88"/>
      <c r="X11" s="88"/>
      <c r="Y11" s="88"/>
      <c r="Z11" s="88"/>
      <c r="AA11" s="88"/>
      <c r="AB11" s="114"/>
      <c r="AC11" s="208"/>
      <c r="AD11" s="6" t="s">
        <v>6</v>
      </c>
      <c r="AE11" s="8">
        <v>9649.86</v>
      </c>
      <c r="AF11" s="8">
        <v>22043.56</v>
      </c>
      <c r="AG11" s="8">
        <v>39427</v>
      </c>
      <c r="AH11" s="8">
        <v>49952.09</v>
      </c>
      <c r="AI11" s="8">
        <v>52424.06</v>
      </c>
      <c r="AJ11" s="8">
        <v>50514.59</v>
      </c>
      <c r="AK11" s="8">
        <v>43643.11</v>
      </c>
      <c r="AL11" s="8">
        <v>34083.79</v>
      </c>
      <c r="AM11" s="8">
        <v>29265.53</v>
      </c>
      <c r="AN11" s="8">
        <v>35785.879999999997</v>
      </c>
      <c r="AO11" s="8">
        <v>33915.519999999997</v>
      </c>
      <c r="AP11" s="8">
        <v>26834.459999999995</v>
      </c>
      <c r="AQ11" s="8">
        <v>18479.269999999997</v>
      </c>
      <c r="AR11" s="8">
        <v>13516.279999999997</v>
      </c>
      <c r="AS11" s="8">
        <v>12779.159999999996</v>
      </c>
      <c r="AT11" s="8">
        <v>12027.339999999997</v>
      </c>
      <c r="AU11" s="8">
        <v>10559.789999999997</v>
      </c>
      <c r="AV11" s="8">
        <v>9419.6499999999978</v>
      </c>
      <c r="AW11" s="8">
        <v>8506.2699999999986</v>
      </c>
      <c r="AX11" s="8">
        <v>7150.7799999999988</v>
      </c>
      <c r="AY11" s="8">
        <v>6233.1699999999992</v>
      </c>
      <c r="AZ11" s="8">
        <v>7981.1899999999987</v>
      </c>
      <c r="BA11" s="8">
        <v>8744.5099999999984</v>
      </c>
      <c r="BB11" s="8">
        <v>8725.3399999999983</v>
      </c>
      <c r="BC11" s="8">
        <v>8593.3099999999977</v>
      </c>
      <c r="BD11" s="120">
        <f>'MEEIA 3 calcs original'!AC11</f>
        <v>9217.2999999999938</v>
      </c>
      <c r="BE11" s="121">
        <f>BB11-BD11</f>
        <v>-491.95999999999549</v>
      </c>
      <c r="BF11" s="104"/>
      <c r="BY11" s="104"/>
      <c r="BZ11" s="209"/>
      <c r="CA11" s="17" t="s">
        <v>27</v>
      </c>
      <c r="CB11" s="170">
        <v>-4668.5399999999981</v>
      </c>
      <c r="CC11" s="170">
        <v>-4443.7099999999982</v>
      </c>
      <c r="CD11" s="170">
        <v>-4397.2699999999986</v>
      </c>
      <c r="CE11" s="170">
        <v>-4487.5599999999986</v>
      </c>
      <c r="CF11" s="170">
        <v>-4927.5599999999986</v>
      </c>
      <c r="CG11" s="170">
        <v>-5418.0499999999984</v>
      </c>
      <c r="CH11" s="170">
        <v>-6195.3399999999983</v>
      </c>
      <c r="CK11" s="209"/>
      <c r="CL11" s="17" t="s">
        <v>27</v>
      </c>
      <c r="CM11" s="170">
        <v>-4668.5399999999981</v>
      </c>
      <c r="CN11" s="170">
        <v>-4443.7199999999984</v>
      </c>
      <c r="CO11" s="170">
        <v>-4397.2899999999981</v>
      </c>
      <c r="CP11" s="170">
        <v>-4487.5799999999981</v>
      </c>
      <c r="CQ11" s="170">
        <v>-4927.5799999999981</v>
      </c>
      <c r="CR11" s="170">
        <v>-5418.0799999999981</v>
      </c>
      <c r="CS11" s="170">
        <v>-6195.3699999999981</v>
      </c>
      <c r="CW11" s="104"/>
      <c r="CX11" s="208"/>
      <c r="CY11" s="6" t="s">
        <v>6</v>
      </c>
      <c r="CZ11" s="8">
        <v>7943.5199999999941</v>
      </c>
      <c r="DA11" s="8">
        <v>8710.5299999999934</v>
      </c>
      <c r="DB11" s="8">
        <v>8695.5199999999932</v>
      </c>
      <c r="DC11" s="8">
        <v>8071.4399999999978</v>
      </c>
      <c r="DD11" s="8">
        <v>7489.4399999999978</v>
      </c>
      <c r="DE11" s="8">
        <v>6424.1699999999983</v>
      </c>
      <c r="DF11" s="8">
        <v>5337.5299999999979</v>
      </c>
      <c r="DG11" s="8">
        <v>4167.6699999999983</v>
      </c>
      <c r="DH11" s="8">
        <v>2024.8999999999983</v>
      </c>
      <c r="DI11" s="8">
        <v>-656.07000000000153</v>
      </c>
      <c r="DJ11" s="8">
        <v>-2849.2900000000013</v>
      </c>
      <c r="DK11" s="8">
        <v>-4582.1900000000014</v>
      </c>
      <c r="DL11" s="8">
        <v>-4165.3300000000017</v>
      </c>
      <c r="DM11" s="8">
        <v>-5692.6900000000014</v>
      </c>
      <c r="DN11" s="8">
        <v>-8955.1200000000008</v>
      </c>
      <c r="DO11" s="8">
        <v>-17661.34</v>
      </c>
      <c r="DP11" s="8">
        <v>-25357.989999999998</v>
      </c>
      <c r="DQ11" s="8">
        <v>-38701.85</v>
      </c>
      <c r="DR11" s="8">
        <v>-58361.02</v>
      </c>
      <c r="DS11" s="8">
        <v>-91855.65</v>
      </c>
      <c r="DT11" s="8">
        <v>-136422.32</v>
      </c>
      <c r="DU11" s="8">
        <v>-185803.08000000002</v>
      </c>
      <c r="DV11" s="8">
        <v>-248183.52000000002</v>
      </c>
      <c r="DW11" s="8">
        <v>-320698.76</v>
      </c>
      <c r="DX11" s="8">
        <v>-342723.52</v>
      </c>
      <c r="DY11" s="164">
        <f>'MEEIA 3 calcs original'!AY11</f>
        <v>-342189.81999999995</v>
      </c>
      <c r="DZ11" s="180">
        <f>DX11-DY11</f>
        <v>-533.70000000006985</v>
      </c>
      <c r="EA11" s="104"/>
      <c r="EB11" s="208"/>
      <c r="EC11" s="6" t="s">
        <v>6</v>
      </c>
      <c r="ED11" s="8">
        <v>6711.7599999999939</v>
      </c>
      <c r="EE11" s="8">
        <v>8464.679999999993</v>
      </c>
      <c r="EF11" s="8">
        <v>9231.5199999999932</v>
      </c>
      <c r="EG11" s="8">
        <v>9216.3199999999924</v>
      </c>
      <c r="EH11" s="8">
        <v>8592.0699999999961</v>
      </c>
      <c r="EI11" s="8">
        <v>8009.8799999999956</v>
      </c>
      <c r="EJ11" s="8">
        <v>6944.4199999999955</v>
      </c>
      <c r="EK11" s="8">
        <v>5857.5999999999958</v>
      </c>
      <c r="EL11" s="8">
        <v>4687.6199999999953</v>
      </c>
      <c r="EM11" s="8">
        <v>2544.6699999999955</v>
      </c>
      <c r="EN11" s="8">
        <v>-136.47000000000435</v>
      </c>
      <c r="EO11" s="8">
        <v>-2329.8200000000043</v>
      </c>
      <c r="EP11" s="8">
        <v>-4067.3200000000043</v>
      </c>
      <c r="EQ11" s="8">
        <v>-3658.2900000000045</v>
      </c>
      <c r="ER11" s="8">
        <v>-5192.5900000000047</v>
      </c>
      <c r="ES11" s="8">
        <v>-8463.7800000000043</v>
      </c>
      <c r="ET11" s="8">
        <v>-17190.370000000003</v>
      </c>
      <c r="EU11" s="8">
        <v>-24904.800000000003</v>
      </c>
      <c r="EV11" s="8">
        <v>-38276.800000000003</v>
      </c>
      <c r="EW11" s="8">
        <v>-57980.040000000008</v>
      </c>
      <c r="EX11" s="8">
        <v>-91535.74</v>
      </c>
      <c r="EY11" s="8">
        <v>-136178.67000000001</v>
      </c>
      <c r="EZ11" s="8">
        <v>-185644.25</v>
      </c>
      <c r="FA11" s="8">
        <v>-248128.51</v>
      </c>
      <c r="FB11" s="8">
        <v>-320772.36</v>
      </c>
      <c r="FC11" s="8">
        <v>-342936.17</v>
      </c>
      <c r="FD11" s="8">
        <v>-382685.84848963667</v>
      </c>
      <c r="FE11" s="8">
        <v>-427822.09848963667</v>
      </c>
      <c r="FF11" s="164">
        <f>'MEEIA 3 calcs original'!BA11</f>
        <v>-426925.29848963663</v>
      </c>
      <c r="FG11" s="162">
        <f>FE11-FF11</f>
        <v>-896.80000000004657</v>
      </c>
    </row>
    <row r="12" spans="1:163" s="4" customFormat="1" ht="14.5" outlineLevel="1" x14ac:dyDescent="0.35">
      <c r="A12" s="209"/>
      <c r="B12" s="17" t="s">
        <v>8</v>
      </c>
      <c r="C12" s="7" t="e">
        <f>ROUND((C11+0)*'MEEIA 3 calcs original'!F9/12,2)</f>
        <v>#REF!</v>
      </c>
      <c r="D12" s="7" t="e">
        <f>ROUND((D11+C14)*'MEEIA 3 calcs original'!G9/12,2)</f>
        <v>#REF!</v>
      </c>
      <c r="E12" s="7" t="e">
        <f>ROUND((E11+D14)*'MEEIA 3 calcs original'!H9/12,2)</f>
        <v>#REF!</v>
      </c>
      <c r="F12" s="7" t="e">
        <f>ROUND((F11+E14)*'MEEIA 3 calcs original'!I9/12,2)</f>
        <v>#REF!</v>
      </c>
      <c r="G12" s="7" t="e">
        <f>ROUND((G11+F14)*'MEEIA 3 calcs original'!J9/12,2)</f>
        <v>#REF!</v>
      </c>
      <c r="H12" s="7" t="e">
        <f>ROUND((H11+G14)*'MEEIA 3 calcs original'!K9/12,2)</f>
        <v>#REF!</v>
      </c>
      <c r="I12" s="7" t="e">
        <f>ROUND((I11+H14)*'MEEIA 3 calcs original'!L9/12,2)</f>
        <v>#REF!</v>
      </c>
      <c r="J12" s="7" t="e">
        <f>ROUND((J11+I14)*'MEEIA 3 calcs original'!M9/12,2)</f>
        <v>#REF!</v>
      </c>
      <c r="K12" s="70" t="e">
        <f>SUM('MEEIA 3 calcs original'!#REF!)</f>
        <v>#REF!</v>
      </c>
      <c r="L12" s="75" t="e">
        <f>SUM(C12:J12)-K12</f>
        <v>#REF!</v>
      </c>
      <c r="M12" s="104"/>
      <c r="N12" s="104"/>
      <c r="O12" s="99"/>
      <c r="P12" s="92"/>
      <c r="Q12" s="80"/>
      <c r="R12" s="80"/>
      <c r="S12" s="80"/>
      <c r="T12" s="80"/>
      <c r="U12" s="80"/>
      <c r="V12" s="80"/>
      <c r="W12" s="80"/>
      <c r="X12" s="80"/>
      <c r="Y12" s="80"/>
      <c r="Z12" s="80"/>
      <c r="AA12" s="80"/>
      <c r="AB12" s="113"/>
      <c r="AC12" s="208"/>
      <c r="AD12" s="5" t="s">
        <v>12</v>
      </c>
      <c r="AE12" s="8">
        <v>3262465.61</v>
      </c>
      <c r="AF12" s="8">
        <v>1435380.57</v>
      </c>
      <c r="AG12" s="8">
        <v>2209926.16</v>
      </c>
      <c r="AH12" s="8">
        <v>-3032183.4299999997</v>
      </c>
      <c r="AI12" s="8">
        <v>-3630865.7600000002</v>
      </c>
      <c r="AJ12" s="8">
        <v>-2122102.5800000005</v>
      </c>
      <c r="AK12" s="8">
        <v>-2749963.32</v>
      </c>
      <c r="AL12" s="8">
        <v>-1709599.1999999972</v>
      </c>
      <c r="AM12" s="8">
        <v>2247319.5200000005</v>
      </c>
      <c r="AN12" s="8">
        <v>7280660.7000000002</v>
      </c>
      <c r="AO12" s="8">
        <v>-5281931.5000000009</v>
      </c>
      <c r="AP12" s="8">
        <v>-3528427.48</v>
      </c>
      <c r="AQ12" s="8">
        <v>-598786.93999999994</v>
      </c>
      <c r="AR12" s="8">
        <v>-1033901.9500000004</v>
      </c>
      <c r="AS12" s="8">
        <v>-502970.57999999996</v>
      </c>
      <c r="AT12" s="8">
        <v>-327939.98999999993</v>
      </c>
      <c r="AU12" s="8">
        <v>-1912909.9000000006</v>
      </c>
      <c r="AV12" s="8">
        <v>-923201.4100000005</v>
      </c>
      <c r="AW12" s="8">
        <v>1172047.7800000003</v>
      </c>
      <c r="AX12" s="8">
        <v>711773.64999999874</v>
      </c>
      <c r="AY12" s="8">
        <v>3771510.2899999996</v>
      </c>
      <c r="AZ12" s="8">
        <v>11732401.639999997</v>
      </c>
      <c r="BA12" s="8">
        <v>-2925304.5499999993</v>
      </c>
      <c r="BB12" s="8">
        <v>-4543369.0900000008</v>
      </c>
      <c r="BC12" s="8">
        <v>-642544.46999999951</v>
      </c>
      <c r="BF12" s="104"/>
      <c r="BG12" s="46" t="s">
        <v>101</v>
      </c>
      <c r="BH12"/>
      <c r="BI12"/>
      <c r="BJ12"/>
      <c r="BK12"/>
      <c r="BL12"/>
      <c r="BM12"/>
      <c r="BN12"/>
      <c r="BO12"/>
      <c r="BP12"/>
      <c r="BQ12"/>
      <c r="BR12"/>
      <c r="BS12"/>
      <c r="BT12"/>
      <c r="BU12"/>
      <c r="BY12" s="104"/>
      <c r="BZ12" s="209"/>
      <c r="CA12" s="16" t="s">
        <v>14</v>
      </c>
      <c r="CB12" s="170">
        <v>-338731.02069875965</v>
      </c>
      <c r="CC12" s="170">
        <v>-406106.93494770303</v>
      </c>
      <c r="CD12" s="170">
        <v>-374009.65149891004</v>
      </c>
      <c r="CE12" s="170">
        <v>-566569.34339839849</v>
      </c>
      <c r="CF12" s="170">
        <v>-384767.07923458319</v>
      </c>
      <c r="CG12" s="170">
        <v>-152603.89288086267</v>
      </c>
      <c r="CH12" s="170">
        <v>-10254.541794636869</v>
      </c>
      <c r="CK12" s="209"/>
      <c r="CL12" s="16" t="s">
        <v>14</v>
      </c>
      <c r="CM12" s="170">
        <v>-338731.02069875965</v>
      </c>
      <c r="CN12" s="170">
        <v>-406106.94494770333</v>
      </c>
      <c r="CO12" s="170">
        <v>-374009.66149890982</v>
      </c>
      <c r="CP12" s="170">
        <v>-566569.34339839872</v>
      </c>
      <c r="CQ12" s="170">
        <v>-384767.07923458319</v>
      </c>
      <c r="CR12" s="170">
        <v>-152603.90288086259</v>
      </c>
      <c r="CS12" s="170">
        <v>-10254.54179463688</v>
      </c>
      <c r="CW12" s="104"/>
      <c r="CX12" s="208"/>
      <c r="CY12" s="5" t="s">
        <v>12</v>
      </c>
      <c r="CZ12" s="8">
        <v>11731885.259999998</v>
      </c>
      <c r="DA12" s="8">
        <v>-2925300.8599999994</v>
      </c>
      <c r="DB12" s="8">
        <v>-4543364.9300000006</v>
      </c>
      <c r="DC12" s="8">
        <v>-664526.95999999705</v>
      </c>
      <c r="DD12" s="8">
        <v>-2360786.7516527595</v>
      </c>
      <c r="DE12" s="8">
        <v>-2598050.2076373724</v>
      </c>
      <c r="DF12" s="8">
        <v>-766357.32199255878</v>
      </c>
      <c r="DG12" s="8">
        <v>-3593603.7835242231</v>
      </c>
      <c r="DH12" s="8">
        <v>-2478209.921081305</v>
      </c>
      <c r="DI12" s="8">
        <v>-4112711.7126744571</v>
      </c>
      <c r="DJ12" s="8">
        <v>-896103.25203946535</v>
      </c>
      <c r="DK12" s="8">
        <v>4947312.0272242241</v>
      </c>
      <c r="DL12" s="8">
        <v>14521570.670487527</v>
      </c>
      <c r="DM12" s="8">
        <v>-9740021.4606461655</v>
      </c>
      <c r="DN12" s="8">
        <v>-4720889.6120852027</v>
      </c>
      <c r="DO12" s="8">
        <v>-1951358.5434257819</v>
      </c>
      <c r="DP12" s="8">
        <v>-202892.35689840894</v>
      </c>
      <c r="DQ12" s="8">
        <v>-1483650.4085616188</v>
      </c>
      <c r="DR12" s="8">
        <v>977384.93078128144</v>
      </c>
      <c r="DS12" s="8">
        <v>-3679734.0019777594</v>
      </c>
      <c r="DT12" s="8">
        <v>-1325828.5587091884</v>
      </c>
      <c r="DU12" s="8">
        <v>126.22271568584983</v>
      </c>
      <c r="DV12" s="8">
        <v>-732084.7342193923</v>
      </c>
      <c r="DW12" s="8">
        <v>1259155.6442398338</v>
      </c>
      <c r="DX12" s="8">
        <v>14629254.743251542</v>
      </c>
      <c r="DY12" s="164"/>
      <c r="DZ12" s="164"/>
      <c r="EA12" s="104"/>
      <c r="EB12" s="208"/>
      <c r="EC12" s="5" t="s">
        <v>12</v>
      </c>
      <c r="ED12" s="8">
        <v>3770914.7899999996</v>
      </c>
      <c r="EE12" s="8">
        <v>11731706.540000001</v>
      </c>
      <c r="EF12" s="8">
        <v>-2925501.03</v>
      </c>
      <c r="EG12" s="8">
        <v>-4543365.120000001</v>
      </c>
      <c r="EH12" s="8">
        <v>-664527.12999999709</v>
      </c>
      <c r="EI12" s="8">
        <v>-2360786.9416527594</v>
      </c>
      <c r="EJ12" s="8">
        <v>-2598050.3976373724</v>
      </c>
      <c r="EK12" s="8">
        <v>-766407.50199255871</v>
      </c>
      <c r="EL12" s="8">
        <v>-3593603.9035242232</v>
      </c>
      <c r="EM12" s="8">
        <v>-2478210.1010813052</v>
      </c>
      <c r="EN12" s="8">
        <v>-4112711.882674457</v>
      </c>
      <c r="EO12" s="8">
        <v>-896103.38203946536</v>
      </c>
      <c r="EP12" s="8">
        <v>4912308.7272242252</v>
      </c>
      <c r="EQ12" s="8">
        <v>14521562.840487527</v>
      </c>
      <c r="ER12" s="8">
        <v>-9739516.1606461667</v>
      </c>
      <c r="ES12" s="8">
        <v>-4720898.3720852034</v>
      </c>
      <c r="ET12" s="8">
        <v>-1951378.913425782</v>
      </c>
      <c r="EU12" s="8">
        <v>-202910.13689840893</v>
      </c>
      <c r="EV12" s="8">
        <v>-1483678.5485616187</v>
      </c>
      <c r="EW12" s="8">
        <v>977340.86078128149</v>
      </c>
      <c r="EX12" s="8">
        <v>-3679795.0719777597</v>
      </c>
      <c r="EY12" s="8">
        <v>-1325904.8187091884</v>
      </c>
      <c r="EZ12" s="8">
        <v>-8.5972843141498743</v>
      </c>
      <c r="FA12" s="8">
        <v>-732188.55421939236</v>
      </c>
      <c r="FB12" s="8">
        <v>1259027.0342398337</v>
      </c>
      <c r="FC12" s="8">
        <v>14629115.693251541</v>
      </c>
      <c r="FD12" s="8">
        <v>-4087293.0911802319</v>
      </c>
      <c r="FE12" s="8">
        <v>-1348324.1682142103</v>
      </c>
    </row>
    <row r="13" spans="1:163" s="4" customFormat="1" ht="14.5" outlineLevel="1" x14ac:dyDescent="0.35">
      <c r="A13" s="209"/>
      <c r="B13" s="16" t="s">
        <v>14</v>
      </c>
      <c r="C13" s="7" t="e">
        <f>IF(OR(C11="",C12=""),"",C11+C12)</f>
        <v>#REF!</v>
      </c>
      <c r="D13" s="7" t="e">
        <f>IF(OR(D11="",D12=""),"",D11+D12)</f>
        <v>#REF!</v>
      </c>
      <c r="E13" s="7" t="e">
        <f t="shared" ref="E13:I13" si="4">IF(OR(E11="",E12=""),"",E11+E12)</f>
        <v>#REF!</v>
      </c>
      <c r="F13" s="7" t="e">
        <f t="shared" si="4"/>
        <v>#REF!</v>
      </c>
      <c r="G13" s="7" t="e">
        <f t="shared" si="4"/>
        <v>#REF!</v>
      </c>
      <c r="H13" s="7" t="e">
        <f t="shared" si="4"/>
        <v>#REF!</v>
      </c>
      <c r="I13" s="7" t="e">
        <f t="shared" si="4"/>
        <v>#REF!</v>
      </c>
      <c r="J13" s="7" t="e">
        <f>IF(OR(J11="",J12=""),"",J11+J12)</f>
        <v>#REF!</v>
      </c>
      <c r="M13" s="104"/>
      <c r="N13" s="104"/>
      <c r="O13" s="99"/>
      <c r="P13" s="52"/>
      <c r="Q13" s="80"/>
      <c r="R13" s="80"/>
      <c r="S13" s="80"/>
      <c r="T13" s="80"/>
      <c r="U13" s="80"/>
      <c r="V13" s="80"/>
      <c r="W13" s="80"/>
      <c r="X13" s="80"/>
      <c r="Y13" s="80"/>
      <c r="Z13" s="80"/>
      <c r="AA13" s="80"/>
      <c r="AB13" s="113"/>
      <c r="AC13" s="208"/>
      <c r="AD13" s="9" t="s">
        <v>3</v>
      </c>
      <c r="AE13" s="8">
        <v>4163379.87</v>
      </c>
      <c r="AF13" s="8">
        <v>5598760.4400000004</v>
      </c>
      <c r="AG13" s="8">
        <v>7808686.6000000006</v>
      </c>
      <c r="AH13" s="8">
        <v>4776503.1700000009</v>
      </c>
      <c r="AI13" s="8">
        <v>1145637.4100000006</v>
      </c>
      <c r="AJ13" s="8">
        <v>-976465.16999999993</v>
      </c>
      <c r="AK13" s="8">
        <v>-3726428.4899999998</v>
      </c>
      <c r="AL13" s="8">
        <v>-5436027.6899999967</v>
      </c>
      <c r="AM13" s="8">
        <v>-3188708.1699999962</v>
      </c>
      <c r="AN13" s="8">
        <v>4091952.530000004</v>
      </c>
      <c r="AO13" s="8">
        <v>-1189978.9699999969</v>
      </c>
      <c r="AP13" s="8">
        <v>-4718406.4499999974</v>
      </c>
      <c r="AQ13" s="8">
        <v>-5317193.3899999969</v>
      </c>
      <c r="AR13" s="8">
        <v>-6351095.3399999971</v>
      </c>
      <c r="AS13" s="8">
        <v>-6854065.9199999971</v>
      </c>
      <c r="AT13" s="8">
        <v>-7182005.9099999974</v>
      </c>
      <c r="AU13" s="8">
        <v>-9094915.8099999987</v>
      </c>
      <c r="AV13" s="8">
        <v>-10018117.219999999</v>
      </c>
      <c r="AW13" s="8">
        <v>-8846069.4399999976</v>
      </c>
      <c r="AX13" s="8">
        <v>-8134295.7899999991</v>
      </c>
      <c r="AY13" s="8">
        <v>-4362785.5</v>
      </c>
      <c r="AZ13" s="8">
        <v>7369616.1399999969</v>
      </c>
      <c r="BA13" s="8">
        <v>4444311.589999998</v>
      </c>
      <c r="BB13" s="8">
        <v>-99057.500000002794</v>
      </c>
      <c r="BC13" s="8">
        <v>-741601.9700000023</v>
      </c>
      <c r="BF13" s="104"/>
      <c r="BG13"/>
      <c r="BH13"/>
      <c r="BI13" s="10">
        <v>44105</v>
      </c>
      <c r="BJ13" s="10">
        <v>44136</v>
      </c>
      <c r="BK13" s="10">
        <v>44166</v>
      </c>
      <c r="BL13" s="10">
        <v>44197</v>
      </c>
      <c r="BM13" s="10">
        <v>44228</v>
      </c>
      <c r="BN13" s="10">
        <v>44256</v>
      </c>
      <c r="BO13" s="10">
        <v>44287</v>
      </c>
      <c r="BP13" s="10">
        <v>44317</v>
      </c>
      <c r="BQ13" s="10">
        <v>44348</v>
      </c>
      <c r="BR13" s="10">
        <v>44378</v>
      </c>
      <c r="BS13" s="10">
        <v>44409</v>
      </c>
      <c r="BT13" s="10">
        <v>44440</v>
      </c>
      <c r="BU13" s="10">
        <v>44470</v>
      </c>
      <c r="BY13" s="104"/>
      <c r="BZ13" s="209"/>
      <c r="CA13" s="18" t="s">
        <v>2</v>
      </c>
      <c r="CB13" s="170">
        <v>1783212.1718906779</v>
      </c>
      <c r="CC13" s="170">
        <v>1035985.2469429747</v>
      </c>
      <c r="CD13" s="170">
        <v>237729.42544406466</v>
      </c>
      <c r="CE13" s="170">
        <v>-366328.51795433403</v>
      </c>
      <c r="CF13" s="170">
        <v>-767550.09718891722</v>
      </c>
      <c r="CG13" s="170">
        <v>-980795.26006977982</v>
      </c>
      <c r="CH13" s="170">
        <v>-982925.54186441668</v>
      </c>
      <c r="CK13" s="209"/>
      <c r="CL13" s="18" t="s">
        <v>2</v>
      </c>
      <c r="CM13" s="170">
        <v>1783212.1718906779</v>
      </c>
      <c r="CN13" s="170">
        <v>1035985.2369429746</v>
      </c>
      <c r="CO13" s="170">
        <v>237729.40544406488</v>
      </c>
      <c r="CP13" s="170">
        <v>-366328.53795433382</v>
      </c>
      <c r="CQ13" s="170">
        <v>-767550.11718891724</v>
      </c>
      <c r="CR13" s="170">
        <v>-980795.29006977985</v>
      </c>
      <c r="CS13" s="170">
        <v>-982925.57186441682</v>
      </c>
      <c r="CW13" s="104"/>
      <c r="CX13" s="208"/>
      <c r="CY13" s="9" t="s">
        <v>3</v>
      </c>
      <c r="CZ13" s="8">
        <v>7391068.9099999992</v>
      </c>
      <c r="DA13" s="7">
        <v>4465768.05</v>
      </c>
      <c r="DB13" s="7">
        <v>-77596.88000000082</v>
      </c>
      <c r="DC13" s="8">
        <v>-742123.83999999787</v>
      </c>
      <c r="DD13" s="8">
        <v>-3102910.5916527575</v>
      </c>
      <c r="DE13" s="8">
        <v>-5700960.7992901299</v>
      </c>
      <c r="DF13" s="8">
        <v>-6467318.1212826883</v>
      </c>
      <c r="DG13" s="8">
        <v>-10060921.904806912</v>
      </c>
      <c r="DH13" s="8">
        <v>-12539131.825888216</v>
      </c>
      <c r="DI13" s="8">
        <v>-16651843.538562674</v>
      </c>
      <c r="DJ13" s="8">
        <v>-17547946.79060214</v>
      </c>
      <c r="DK13" s="8">
        <v>-12600634.763377916</v>
      </c>
      <c r="DL13" s="8">
        <v>1920935.9071096107</v>
      </c>
      <c r="DM13" s="8">
        <v>-7819085.5535365548</v>
      </c>
      <c r="DN13" s="8">
        <v>-13236083.361145323</v>
      </c>
      <c r="DO13" s="8">
        <v>-15187441.904571105</v>
      </c>
      <c r="DP13" s="8">
        <v>-15390334.261469513</v>
      </c>
      <c r="DQ13" s="8">
        <v>-16873984.67003113</v>
      </c>
      <c r="DR13" s="8">
        <v>-15896599.73924985</v>
      </c>
      <c r="DS13" s="8">
        <v>-19576333.741227608</v>
      </c>
      <c r="DT13" s="8">
        <v>-20902162.299936797</v>
      </c>
      <c r="DU13" s="8">
        <v>-20902036.07722111</v>
      </c>
      <c r="DV13" s="8">
        <v>-21634120.811440501</v>
      </c>
      <c r="DW13" s="8">
        <v>-20374965.167200666</v>
      </c>
      <c r="DX13" s="8">
        <v>-5745710.4239491243</v>
      </c>
      <c r="DY13" s="164"/>
      <c r="DZ13" s="164"/>
      <c r="EA13" s="104"/>
      <c r="EB13" s="208"/>
      <c r="EC13" s="9" t="s">
        <v>3</v>
      </c>
      <c r="ED13" s="8">
        <v>-4341416.4699999988</v>
      </c>
      <c r="EE13" s="8">
        <v>7390290.0700000022</v>
      </c>
      <c r="EF13" s="7">
        <v>4464789.0400000028</v>
      </c>
      <c r="EG13" s="7">
        <v>-78576.079999998212</v>
      </c>
      <c r="EH13" s="8">
        <v>-743103.20999999531</v>
      </c>
      <c r="EI13" s="8">
        <v>-3103890.1516527548</v>
      </c>
      <c r="EJ13" s="8">
        <v>-5701940.5492901271</v>
      </c>
      <c r="EK13" s="8">
        <v>-6468348.0512826862</v>
      </c>
      <c r="EL13" s="8">
        <v>-10061951.954806909</v>
      </c>
      <c r="EM13" s="8">
        <v>-12540162.055888213</v>
      </c>
      <c r="EN13" s="8">
        <v>-16652873.938562671</v>
      </c>
      <c r="EO13" s="8">
        <v>-17548977.320602138</v>
      </c>
      <c r="EP13" s="8">
        <v>-12636668.593377912</v>
      </c>
      <c r="EQ13" s="8">
        <v>1884894.2471096143</v>
      </c>
      <c r="ER13" s="8">
        <v>-7854621.9135365523</v>
      </c>
      <c r="ES13" s="8">
        <v>-13271603.842655683</v>
      </c>
      <c r="ET13" s="8">
        <v>-15222982.756081466</v>
      </c>
      <c r="EU13" s="8">
        <v>-15425892.892979875</v>
      </c>
      <c r="EV13" s="8">
        <v>-16909571.441541493</v>
      </c>
      <c r="EW13" s="8">
        <v>-15932230.580760211</v>
      </c>
      <c r="EX13" s="8">
        <v>-19612025.652737971</v>
      </c>
      <c r="EY13" s="8">
        <v>-20937930.471447159</v>
      </c>
      <c r="EZ13" s="8">
        <v>-20937939.068731472</v>
      </c>
      <c r="FA13" s="8">
        <v>-21670127.622950863</v>
      </c>
      <c r="FB13" s="8">
        <v>-20411100.588711031</v>
      </c>
      <c r="FC13" s="8">
        <v>-5781984.8954594899</v>
      </c>
      <c r="FD13" s="8">
        <v>-9869277.9866397213</v>
      </c>
      <c r="FE13" s="8">
        <v>-11217602.154853933</v>
      </c>
    </row>
    <row r="14" spans="1:163" s="4" customFormat="1" ht="14.5" outlineLevel="1" x14ac:dyDescent="0.35">
      <c r="A14" s="209"/>
      <c r="B14" s="18" t="s">
        <v>15</v>
      </c>
      <c r="C14" s="7" t="e">
        <f>IF(OR(C13=""),"",C13)</f>
        <v>#REF!</v>
      </c>
      <c r="D14" s="7" t="e">
        <f>IF(OR(D13="",C14=""),"",D13+C14)</f>
        <v>#REF!</v>
      </c>
      <c r="E14" s="7" t="e">
        <f t="shared" ref="E14:J14" si="5">IF(OR(E13="",D14=""),"",E13+D14)</f>
        <v>#REF!</v>
      </c>
      <c r="F14" s="7" t="e">
        <f t="shared" si="5"/>
        <v>#REF!</v>
      </c>
      <c r="G14" s="7" t="e">
        <f t="shared" si="5"/>
        <v>#REF!</v>
      </c>
      <c r="H14" s="7" t="e">
        <f t="shared" si="5"/>
        <v>#REF!</v>
      </c>
      <c r="I14" s="7" t="e">
        <f t="shared" si="5"/>
        <v>#REF!</v>
      </c>
      <c r="J14" s="7" t="e">
        <f t="shared" si="5"/>
        <v>#REF!</v>
      </c>
      <c r="M14" s="104"/>
      <c r="N14" s="104"/>
      <c r="O14" s="99"/>
      <c r="P14" s="92"/>
      <c r="Q14" s="94">
        <v>43862</v>
      </c>
      <c r="R14" s="94">
        <v>43891</v>
      </c>
      <c r="S14" s="94">
        <v>43922</v>
      </c>
      <c r="T14" s="94">
        <v>43952</v>
      </c>
      <c r="U14" s="94">
        <v>43983</v>
      </c>
      <c r="V14" s="94">
        <v>44013</v>
      </c>
      <c r="W14" s="94">
        <v>44044</v>
      </c>
      <c r="X14" s="94">
        <v>44075</v>
      </c>
      <c r="Y14" s="95">
        <v>44105</v>
      </c>
      <c r="Z14" s="80"/>
      <c r="AA14" s="80"/>
      <c r="AB14" s="113"/>
      <c r="AC14" s="80"/>
      <c r="AD14" s="80"/>
      <c r="AE14" s="80"/>
      <c r="AF14" s="80"/>
      <c r="AG14" s="80"/>
      <c r="AH14" s="80"/>
      <c r="AI14" s="80"/>
      <c r="AJ14" s="80"/>
      <c r="AK14" s="3"/>
      <c r="BF14" s="104"/>
      <c r="BG14" s="208" t="s">
        <v>0</v>
      </c>
      <c r="BH14" s="5"/>
      <c r="BI14"/>
      <c r="BJ14"/>
      <c r="BK14"/>
      <c r="BL14"/>
      <c r="BM14"/>
      <c r="BN14" s="154">
        <v>-21982.399999997608</v>
      </c>
      <c r="BO14"/>
      <c r="BP14"/>
      <c r="BQ14"/>
      <c r="BR14"/>
      <c r="BS14"/>
      <c r="BT14"/>
      <c r="BU14"/>
      <c r="BY14" s="104"/>
      <c r="BZ14" s="39"/>
      <c r="CA14" s="11"/>
      <c r="CB14" s="2"/>
      <c r="CC14" s="2"/>
      <c r="CD14" s="2"/>
      <c r="CE14" s="2"/>
      <c r="CF14" s="2"/>
      <c r="CG14" s="2"/>
      <c r="CH14" s="2"/>
      <c r="CK14" s="39"/>
      <c r="CL14" s="11"/>
      <c r="CM14" s="2"/>
      <c r="CN14" s="2"/>
      <c r="CO14" s="2"/>
      <c r="CP14" s="2"/>
      <c r="CQ14" s="2"/>
      <c r="CR14" s="2"/>
      <c r="CS14" s="2"/>
      <c r="CW14" s="104"/>
      <c r="CX14" s="39"/>
      <c r="CY14" s="11"/>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64"/>
      <c r="DZ14" s="164"/>
      <c r="EA14" s="104"/>
    </row>
    <row r="15" spans="1:163" s="4" customFormat="1" ht="15" customHeight="1" outlineLevel="1" x14ac:dyDescent="0.35">
      <c r="A15" s="39"/>
      <c r="B15" s="11"/>
      <c r="C15" s="12"/>
      <c r="D15" s="12"/>
      <c r="E15" s="12"/>
      <c r="F15" s="12"/>
      <c r="G15" s="12"/>
      <c r="H15" s="12"/>
      <c r="I15" s="12"/>
      <c r="J15" s="12"/>
      <c r="M15" s="104"/>
      <c r="N15" s="104"/>
      <c r="O15" s="99"/>
      <c r="P15" s="64"/>
      <c r="Q15" s="80"/>
      <c r="R15" s="80"/>
      <c r="S15" s="80"/>
      <c r="T15" s="80"/>
      <c r="U15" s="80"/>
      <c r="V15" s="80"/>
      <c r="W15" s="80"/>
      <c r="X15" s="80"/>
      <c r="Y15" s="80"/>
      <c r="Z15" s="80"/>
      <c r="AA15" s="80"/>
      <c r="AB15" s="113"/>
      <c r="AC15" s="80"/>
      <c r="AD15" s="80"/>
      <c r="AE15" s="80"/>
      <c r="AF15" s="80"/>
      <c r="AG15" s="80"/>
      <c r="AH15" s="80"/>
      <c r="AI15" s="80"/>
      <c r="AJ15" s="80"/>
      <c r="AK15" s="3"/>
      <c r="BF15" s="104"/>
      <c r="BG15" s="208"/>
      <c r="BH15" s="5" t="s">
        <v>9</v>
      </c>
      <c r="BI15" s="155">
        <v>5075926.8299999991</v>
      </c>
      <c r="BJ15" s="156">
        <f>8226323.59-BH5</f>
        <v>8170963.8799999999</v>
      </c>
      <c r="BK15" s="155">
        <v>17050986.669999998</v>
      </c>
      <c r="BL15" s="155">
        <v>3390691.4000000004</v>
      </c>
      <c r="BM15" s="156">
        <f>3040542.49-BI5</f>
        <v>3035434.49</v>
      </c>
      <c r="BN15" s="155">
        <v>6776151.4500000002</v>
      </c>
      <c r="BO15" s="155">
        <v>3593096.5983472401</v>
      </c>
      <c r="BP15" s="155">
        <v>3249816.752362628</v>
      </c>
      <c r="BQ15" s="155">
        <v>6101138.4180074409</v>
      </c>
      <c r="BR15" s="155">
        <v>5074049.6564757768</v>
      </c>
      <c r="BS15" s="155">
        <v>6150752.0389186945</v>
      </c>
      <c r="BT15" s="155">
        <v>4538886.177325543</v>
      </c>
      <c r="BU15" s="155">
        <v>5908069.5179605344</v>
      </c>
      <c r="BY15" s="104"/>
      <c r="BZ15" s="209" t="s">
        <v>20</v>
      </c>
      <c r="CA15" s="15"/>
      <c r="CB15" s="2"/>
      <c r="CC15" s="2"/>
      <c r="CD15" s="2"/>
      <c r="CE15" s="2"/>
      <c r="CF15" s="2"/>
      <c r="CG15" s="2"/>
      <c r="CH15" s="2"/>
      <c r="CK15" s="209" t="s">
        <v>20</v>
      </c>
      <c r="CL15" s="15"/>
      <c r="CM15" s="2"/>
      <c r="CN15" s="2"/>
      <c r="CO15" s="2"/>
      <c r="CP15" s="2"/>
      <c r="CQ15" s="2"/>
      <c r="CR15" s="2"/>
      <c r="CS15" s="2"/>
      <c r="CW15" s="104"/>
      <c r="CX15" s="209" t="s">
        <v>25</v>
      </c>
      <c r="CY15" s="15"/>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164"/>
      <c r="DZ15" s="164"/>
      <c r="EA15" s="104"/>
      <c r="EB15" s="4" t="s">
        <v>124</v>
      </c>
      <c r="EM15" s="4" t="s">
        <v>125</v>
      </c>
      <c r="EX15" s="4" t="s">
        <v>126</v>
      </c>
    </row>
    <row r="16" spans="1:163" s="4" customFormat="1" ht="15" customHeight="1" outlineLevel="1" x14ac:dyDescent="0.35">
      <c r="A16" s="209" t="s">
        <v>21</v>
      </c>
      <c r="B16" s="15"/>
      <c r="C16" s="7"/>
      <c r="D16" s="7"/>
      <c r="E16" s="7"/>
      <c r="F16" s="7"/>
      <c r="G16" s="7"/>
      <c r="H16" s="7"/>
      <c r="I16" s="7"/>
      <c r="J16" s="7"/>
      <c r="M16" s="104"/>
      <c r="N16" s="104"/>
      <c r="O16" s="39"/>
      <c r="P16" s="11"/>
      <c r="Q16" s="96"/>
      <c r="R16" s="97"/>
      <c r="S16" s="97"/>
      <c r="T16" s="97"/>
      <c r="U16" s="97"/>
      <c r="V16" s="97"/>
      <c r="W16" s="97"/>
      <c r="X16" s="97"/>
      <c r="Y16" s="98"/>
      <c r="Z16" s="80"/>
      <c r="AA16" s="80"/>
      <c r="AB16" s="113"/>
      <c r="AC16" s="80"/>
      <c r="AD16" s="80"/>
      <c r="AE16" s="80"/>
      <c r="AF16" s="80"/>
      <c r="AG16" s="80"/>
      <c r="AH16" s="80"/>
      <c r="AI16" s="80"/>
      <c r="AJ16" s="80"/>
      <c r="BF16" s="104"/>
      <c r="BG16" s="208"/>
      <c r="BH16" s="5" t="s">
        <v>10</v>
      </c>
      <c r="BI16" s="155">
        <v>4362797.6900000004</v>
      </c>
      <c r="BJ16" s="155">
        <v>4453895.6900000004</v>
      </c>
      <c r="BK16" s="155">
        <v>5320333.05</v>
      </c>
      <c r="BL16" s="155">
        <v>6316759.2699999996</v>
      </c>
      <c r="BM16" s="155">
        <v>7583892.4100000001</v>
      </c>
      <c r="BN16" s="155">
        <v>7418563.8899999997</v>
      </c>
      <c r="BO16" s="155">
        <v>5953301.3499999996</v>
      </c>
      <c r="BP16" s="155">
        <v>5846801.6900000004</v>
      </c>
      <c r="BQ16" s="155">
        <v>6866409.0999999996</v>
      </c>
      <c r="BR16" s="155">
        <v>8666483.5800000001</v>
      </c>
      <c r="BS16" s="155">
        <v>8626819.1899999995</v>
      </c>
      <c r="BT16" s="155">
        <v>8648916.9199999999</v>
      </c>
      <c r="BU16" s="155">
        <v>6801979.5499999998</v>
      </c>
      <c r="BY16" s="104"/>
      <c r="BZ16" s="209"/>
      <c r="CA16" s="15" t="s">
        <v>28</v>
      </c>
      <c r="CB16" s="171">
        <v>1017970.7346454827</v>
      </c>
      <c r="CC16" s="171">
        <v>1252923.0225376603</v>
      </c>
      <c r="CD16" s="171">
        <v>1434652.1574546397</v>
      </c>
      <c r="CE16" s="171">
        <v>1242256.6900827016</v>
      </c>
      <c r="CF16" s="171">
        <v>466704.19082447694</v>
      </c>
      <c r="CG16" s="171">
        <v>411086.64598257263</v>
      </c>
      <c r="CH16" s="171">
        <v>460606.66199414816</v>
      </c>
      <c r="CK16" s="209"/>
      <c r="CL16" s="15" t="s">
        <v>28</v>
      </c>
      <c r="CM16" s="171">
        <v>1011793.2887044745</v>
      </c>
      <c r="CN16" s="171">
        <v>1239697.3927115593</v>
      </c>
      <c r="CO16" s="171">
        <v>1413139.8181276456</v>
      </c>
      <c r="CP16" s="171">
        <v>1222383.3115222841</v>
      </c>
      <c r="CQ16" s="171">
        <v>459531.31527281163</v>
      </c>
      <c r="CR16" s="171">
        <v>407298.77814346319</v>
      </c>
      <c r="CS16" s="171">
        <v>460066.17977211718</v>
      </c>
      <c r="CW16" s="104"/>
      <c r="CX16" s="209"/>
      <c r="CY16" s="15" t="s">
        <v>28</v>
      </c>
      <c r="CZ16" s="19">
        <v>1120062.8565557792</v>
      </c>
      <c r="DA16" s="19">
        <v>1377220.6643166305</v>
      </c>
      <c r="DB16" s="19">
        <v>1195166.5723548159</v>
      </c>
      <c r="DC16" s="19">
        <v>1300632.3993987506</v>
      </c>
      <c r="DD16" s="19">
        <v>1205822.8207733985</v>
      </c>
      <c r="DE16" s="19">
        <v>1472551.2785682739</v>
      </c>
      <c r="DF16" s="19">
        <v>3602609.9103061222</v>
      </c>
      <c r="DG16" s="19">
        <v>4524979.9029475963</v>
      </c>
      <c r="DH16" s="19">
        <v>4557691.9623519126</v>
      </c>
      <c r="DI16" s="19">
        <v>3395133.6257571932</v>
      </c>
      <c r="DJ16" s="19">
        <v>1618999.5517252116</v>
      </c>
      <c r="DK16" s="19">
        <v>1693340.1593012405</v>
      </c>
      <c r="DL16" s="19">
        <v>2043834.5150522972</v>
      </c>
      <c r="DM16" s="19">
        <v>2546894.0685010902</v>
      </c>
      <c r="DN16" s="19">
        <v>2089616.4766016018</v>
      </c>
      <c r="DO16" s="19">
        <v>912247.85076541686</v>
      </c>
      <c r="DP16" s="19">
        <v>846334.21711913729</v>
      </c>
      <c r="DQ16" s="19">
        <v>1066637.678205363</v>
      </c>
      <c r="DR16" s="19">
        <v>2863352.6421243409</v>
      </c>
      <c r="DS16" s="19">
        <v>3675557.5237109675</v>
      </c>
      <c r="DT16" s="19">
        <v>3342039.9312423691</v>
      </c>
      <c r="DU16" s="19">
        <v>2373846.5851787962</v>
      </c>
      <c r="DV16" s="19">
        <v>1051178.3111241481</v>
      </c>
      <c r="DW16" s="19">
        <v>1105092.1759465141</v>
      </c>
      <c r="DX16" s="19">
        <v>1381965.5186848878</v>
      </c>
      <c r="DY16" s="164"/>
      <c r="DZ16" s="164"/>
      <c r="EA16" s="104"/>
    </row>
    <row r="17" spans="1:131" s="2" customFormat="1" ht="15" customHeight="1" outlineLevel="1" x14ac:dyDescent="0.35">
      <c r="A17" s="209"/>
      <c r="B17" s="15" t="s">
        <v>28</v>
      </c>
      <c r="C17" s="20">
        <f>C88</f>
        <v>0.34412602678174997</v>
      </c>
      <c r="D17" s="20">
        <f t="shared" ref="D17:J17" si="6">D88</f>
        <v>593.85341007321881</v>
      </c>
      <c r="E17" s="20">
        <f t="shared" si="6"/>
        <v>8368.5225960071712</v>
      </c>
      <c r="F17" s="20">
        <f t="shared" si="6"/>
        <v>23641.814181406706</v>
      </c>
      <c r="G17" s="20">
        <f t="shared" si="6"/>
        <v>47663.861231335664</v>
      </c>
      <c r="H17" s="20">
        <f t="shared" si="6"/>
        <v>53423.137293371561</v>
      </c>
      <c r="I17" s="20">
        <f t="shared" si="6"/>
        <v>71954.397236201956</v>
      </c>
      <c r="J17" s="20">
        <f t="shared" si="6"/>
        <v>61965.752554031846</v>
      </c>
      <c r="M17" s="105"/>
      <c r="N17" s="105"/>
      <c r="O17" s="209" t="s">
        <v>25</v>
      </c>
      <c r="P17" s="15"/>
      <c r="Q17" s="7"/>
      <c r="R17" s="7"/>
      <c r="S17" s="7"/>
      <c r="T17" s="7"/>
      <c r="U17" s="7"/>
      <c r="V17" s="7"/>
      <c r="W17" s="7"/>
      <c r="X17" s="7"/>
      <c r="Y17" s="83"/>
      <c r="Z17" s="4"/>
      <c r="AA17" s="4"/>
      <c r="AB17" s="113"/>
      <c r="AC17" s="80"/>
      <c r="AD17" s="80"/>
      <c r="AE17" s="80"/>
      <c r="AF17" s="80"/>
      <c r="AG17" s="80"/>
      <c r="AH17" s="80"/>
      <c r="AI17" s="80"/>
      <c r="AJ17" s="80"/>
      <c r="AK17" s="4"/>
      <c r="BF17" s="105"/>
      <c r="BG17" s="208"/>
      <c r="BH17" s="5" t="s">
        <v>11</v>
      </c>
      <c r="BI17" s="157">
        <v>713129.13999999873</v>
      </c>
      <c r="BJ17" s="158">
        <f t="shared" ref="BJ17:BU17" si="7">IF(OR(BJ15="",BJ16=""),"",BJ15-BJ16)</f>
        <v>3717068.1899999995</v>
      </c>
      <c r="BK17" s="158">
        <f t="shared" si="7"/>
        <v>11730653.619999997</v>
      </c>
      <c r="BL17" s="158">
        <f t="shared" si="7"/>
        <v>-2926067.8699999992</v>
      </c>
      <c r="BM17" s="158">
        <f t="shared" si="7"/>
        <v>-4548457.92</v>
      </c>
      <c r="BN17" s="158">
        <f t="shared" si="7"/>
        <v>-642412.43999999948</v>
      </c>
      <c r="BO17" s="158">
        <f t="shared" si="7"/>
        <v>-2360204.7516527595</v>
      </c>
      <c r="BP17" s="158">
        <f t="shared" si="7"/>
        <v>-2596984.9376373724</v>
      </c>
      <c r="BQ17" s="158">
        <f t="shared" si="7"/>
        <v>-765270.68199255876</v>
      </c>
      <c r="BR17" s="158">
        <f t="shared" si="7"/>
        <v>-3592433.9235242233</v>
      </c>
      <c r="BS17" s="158">
        <f t="shared" si="7"/>
        <v>-2476067.151081305</v>
      </c>
      <c r="BT17" s="158">
        <f t="shared" si="7"/>
        <v>-4110030.7426744569</v>
      </c>
      <c r="BU17" s="158">
        <f t="shared" si="7"/>
        <v>-893910.03203946538</v>
      </c>
      <c r="BY17" s="105"/>
      <c r="BZ17" s="209"/>
      <c r="CA17" s="16" t="s">
        <v>26</v>
      </c>
      <c r="CB17" s="171">
        <v>1278047.5437683114</v>
      </c>
      <c r="CC17" s="171">
        <v>1599362.0545714868</v>
      </c>
      <c r="CD17" s="171">
        <v>2061688.4651608262</v>
      </c>
      <c r="CE17" s="171">
        <v>1660014.398272939</v>
      </c>
      <c r="CF17" s="171">
        <v>727343.38262135477</v>
      </c>
      <c r="CG17" s="171">
        <v>558489.16557480057</v>
      </c>
      <c r="CH17" s="171">
        <v>521512.93435668247</v>
      </c>
      <c r="CK17" s="209"/>
      <c r="CL17" s="16" t="s">
        <v>26</v>
      </c>
      <c r="CM17" s="171">
        <v>1281347.3500728621</v>
      </c>
      <c r="CN17" s="171">
        <v>1606180.5544486165</v>
      </c>
      <c r="CO17" s="171">
        <v>2073694.4195104088</v>
      </c>
      <c r="CP17" s="171">
        <v>1671524.4079852232</v>
      </c>
      <c r="CQ17" s="171">
        <v>731304.04769213265</v>
      </c>
      <c r="CR17" s="171">
        <v>560620.84130505682</v>
      </c>
      <c r="CS17" s="171">
        <v>521764.12904962653</v>
      </c>
      <c r="CW17" s="105"/>
      <c r="CX17" s="209"/>
      <c r="CY17" s="16" t="s">
        <v>26</v>
      </c>
      <c r="CZ17" s="19">
        <v>664038.72</v>
      </c>
      <c r="DA17" s="19">
        <v>811016.92</v>
      </c>
      <c r="DB17" s="19">
        <v>2076902.76</v>
      </c>
      <c r="DC17" s="19">
        <v>2924297.21</v>
      </c>
      <c r="DD17" s="19">
        <v>2229866.6</v>
      </c>
      <c r="DE17" s="19">
        <v>2168254.38</v>
      </c>
      <c r="DF17" s="19">
        <v>2621890.16</v>
      </c>
      <c r="DG17" s="19">
        <v>3329515.52</v>
      </c>
      <c r="DH17" s="19">
        <v>3339633.92</v>
      </c>
      <c r="DI17" s="19">
        <v>3328981</v>
      </c>
      <c r="DJ17" s="19">
        <v>2544745.08</v>
      </c>
      <c r="DK17" s="19">
        <v>2313567.6800000002</v>
      </c>
      <c r="DL17" s="19">
        <v>2791286.27</v>
      </c>
      <c r="DM17" s="19">
        <v>3345196.33</v>
      </c>
      <c r="DN17" s="19">
        <v>2693584.13</v>
      </c>
      <c r="DO17" s="19">
        <v>1313029.4300000002</v>
      </c>
      <c r="DP17" s="19">
        <v>1059088.8899999999</v>
      </c>
      <c r="DQ17" s="19">
        <v>1067990.67</v>
      </c>
      <c r="DR17" s="19">
        <v>1283730.6599999999</v>
      </c>
      <c r="DS17" s="19">
        <v>1612267.41</v>
      </c>
      <c r="DT17" s="19">
        <v>1561342.09</v>
      </c>
      <c r="DU17" s="19">
        <v>1380925.98</v>
      </c>
      <c r="DV17" s="19">
        <v>1082294.4100000001</v>
      </c>
      <c r="DW17" s="19">
        <v>1039274.52</v>
      </c>
      <c r="DX17" s="19">
        <v>1374184.39</v>
      </c>
      <c r="DY17" s="178"/>
      <c r="DZ17" s="178"/>
      <c r="EA17" s="105"/>
    </row>
    <row r="18" spans="1:131" s="4" customFormat="1" ht="15" customHeight="1" outlineLevel="1" x14ac:dyDescent="0.35">
      <c r="A18" s="209"/>
      <c r="B18" s="16" t="s">
        <v>26</v>
      </c>
      <c r="C18" s="20" t="e">
        <f>IF(#REF!="","",#REF!)</f>
        <v>#REF!</v>
      </c>
      <c r="D18" s="20" t="e">
        <f>IF(#REF!="","",#REF!)</f>
        <v>#REF!</v>
      </c>
      <c r="E18" s="20" t="e">
        <f>IF(#REF!="","",#REF!)</f>
        <v>#REF!</v>
      </c>
      <c r="F18" s="20" t="e">
        <f>IF(#REF!="","",#REF!)</f>
        <v>#REF!</v>
      </c>
      <c r="G18" s="20" t="e">
        <f>IF(#REF!="","",#REF!)</f>
        <v>#REF!</v>
      </c>
      <c r="H18" s="20" t="e">
        <f>IF(#REF!="","",#REF!)</f>
        <v>#REF!</v>
      </c>
      <c r="I18" s="20" t="e">
        <f>IF(#REF!="","",#REF!)</f>
        <v>#REF!</v>
      </c>
      <c r="J18" s="20" t="e">
        <f>IF(#REF!="","",#REF!)</f>
        <v>#REF!</v>
      </c>
      <c r="M18" s="104"/>
      <c r="N18" s="104"/>
      <c r="O18" s="209"/>
      <c r="P18" s="15" t="s">
        <v>28</v>
      </c>
      <c r="Q18" s="19">
        <v>921069.68539476907</v>
      </c>
      <c r="R18" s="19">
        <v>727242.36549864151</v>
      </c>
      <c r="S18" s="19">
        <v>330495.27100759087</v>
      </c>
      <c r="T18" s="19">
        <v>448514.38010054693</v>
      </c>
      <c r="U18" s="19">
        <v>1166466.8526526124</v>
      </c>
      <c r="V18" s="19">
        <v>1596902.1714481553</v>
      </c>
      <c r="W18" s="19">
        <v>1748272.4117888492</v>
      </c>
      <c r="X18" s="19">
        <v>1519471.01623757</v>
      </c>
      <c r="Y18" s="84">
        <v>764880.45368540613</v>
      </c>
      <c r="Z18" s="2"/>
      <c r="AA18" s="2"/>
      <c r="AB18" s="112"/>
      <c r="AC18" s="87"/>
      <c r="AD18" s="87"/>
      <c r="AE18" s="87"/>
      <c r="AF18" s="87"/>
      <c r="AG18" s="87"/>
      <c r="AH18" s="87"/>
      <c r="AI18" s="87"/>
      <c r="AJ18" s="87"/>
      <c r="AK18" s="2"/>
      <c r="BF18" s="104"/>
      <c r="BG18" s="208"/>
      <c r="BH18" s="5" t="s">
        <v>4</v>
      </c>
      <c r="BI18" s="159">
        <v>2E-3</v>
      </c>
      <c r="BJ18" s="160">
        <v>2.5244400000000002E-3</v>
      </c>
      <c r="BK18" s="160">
        <v>2.8469900000000002E-3</v>
      </c>
      <c r="BL18" s="160">
        <v>2.0613900000000002E-3</v>
      </c>
      <c r="BM18" s="160">
        <v>2.3221700000000001E-3</v>
      </c>
      <c r="BN18" s="23">
        <v>2.1367399999999998E-3</v>
      </c>
      <c r="BO18" s="23">
        <v>2.2512299999999999E-3</v>
      </c>
      <c r="BP18" s="23">
        <v>2.2427200000000001E-3</v>
      </c>
      <c r="BQ18" s="23">
        <v>2.01659E-3</v>
      </c>
      <c r="BR18" s="23">
        <v>1.3954900000000001E-3</v>
      </c>
      <c r="BS18" s="23">
        <v>2.0509899999999999E-3</v>
      </c>
      <c r="BT18" s="23">
        <v>1.9323299999999999E-3</v>
      </c>
      <c r="BU18" s="23">
        <v>1.5E-3</v>
      </c>
      <c r="BV18" s="69" t="s">
        <v>72</v>
      </c>
      <c r="BW18" s="69" t="s">
        <v>75</v>
      </c>
      <c r="BY18" s="104"/>
      <c r="BZ18" s="209"/>
      <c r="CA18" s="16" t="s">
        <v>50</v>
      </c>
      <c r="CB18" s="171">
        <v>-198628.63</v>
      </c>
      <c r="CC18" s="171">
        <v>-248528.93</v>
      </c>
      <c r="CD18" s="171">
        <v>-321239.03999999998</v>
      </c>
      <c r="CE18" s="171">
        <v>-270175.45</v>
      </c>
      <c r="CF18" s="171">
        <v>-118232.21</v>
      </c>
      <c r="CG18" s="171">
        <v>-90604.87</v>
      </c>
      <c r="CH18" s="171">
        <v>-84722.21</v>
      </c>
      <c r="CK18" s="209"/>
      <c r="CL18" s="16" t="s">
        <v>50</v>
      </c>
      <c r="CM18" s="171">
        <v>-198628.63</v>
      </c>
      <c r="CN18" s="171">
        <v>-248528.93</v>
      </c>
      <c r="CO18" s="171">
        <v>-321239.03999999998</v>
      </c>
      <c r="CP18" s="171">
        <v>-270175.45</v>
      </c>
      <c r="CQ18" s="171">
        <v>-118232.21</v>
      </c>
      <c r="CR18" s="171">
        <v>-90604.87</v>
      </c>
      <c r="CS18" s="171">
        <v>-84722.21</v>
      </c>
      <c r="CW18" s="104"/>
      <c r="CX18" s="209"/>
      <c r="CY18" s="16" t="s">
        <v>50</v>
      </c>
      <c r="CZ18" s="19">
        <v>183380.12</v>
      </c>
      <c r="DA18" s="19">
        <v>220797.02</v>
      </c>
      <c r="DB18" s="19">
        <v>-269418.96999999997</v>
      </c>
      <c r="DC18" s="19">
        <v>-372580.93</v>
      </c>
      <c r="DD18" s="19">
        <v>-266557.01</v>
      </c>
      <c r="DE18" s="19">
        <v>-255479.12</v>
      </c>
      <c r="DF18" s="19">
        <v>-321252.77</v>
      </c>
      <c r="DG18" s="19">
        <v>-412310.44999999995</v>
      </c>
      <c r="DH18" s="19">
        <v>-417357.26</v>
      </c>
      <c r="DI18" s="19">
        <v>-413042.95</v>
      </c>
      <c r="DJ18" s="19">
        <v>-303496.26</v>
      </c>
      <c r="DK18" s="19">
        <v>-281268.86</v>
      </c>
      <c r="DL18" s="19">
        <v>-341119.99</v>
      </c>
      <c r="DM18" s="19">
        <v>-424246.17</v>
      </c>
      <c r="DN18" s="19">
        <v>-37488.600000000006</v>
      </c>
      <c r="DO18" s="19">
        <v>-16454.500000000015</v>
      </c>
      <c r="DP18" s="19">
        <v>-60641.26999999999</v>
      </c>
      <c r="DQ18" s="19">
        <v>8124.2599999999948</v>
      </c>
      <c r="DR18" s="19">
        <v>-761.50999999999476</v>
      </c>
      <c r="DS18" s="19">
        <v>-28136.840000000011</v>
      </c>
      <c r="DT18" s="19">
        <v>-22606.089999999997</v>
      </c>
      <c r="DU18" s="19">
        <v>-3873.9199999999837</v>
      </c>
      <c r="DV18" s="19">
        <v>12650.119999999995</v>
      </c>
      <c r="DW18" s="19">
        <v>15417.529999999984</v>
      </c>
      <c r="DX18" s="19">
        <v>-16235.439999999988</v>
      </c>
      <c r="DY18" s="164"/>
      <c r="DZ18" s="164"/>
      <c r="EA18" s="104"/>
    </row>
    <row r="19" spans="1:131" s="4" customFormat="1" ht="15" customHeight="1" outlineLevel="1" x14ac:dyDescent="0.35">
      <c r="A19" s="209"/>
      <c r="B19" s="16" t="s">
        <v>50</v>
      </c>
      <c r="C19" s="20" t="e">
        <f>IF(C18="","",0)</f>
        <v>#REF!</v>
      </c>
      <c r="D19" s="20" t="e">
        <f t="shared" ref="D19:J19" si="8">IF(D18="","",0)</f>
        <v>#REF!</v>
      </c>
      <c r="E19" s="20" t="e">
        <f t="shared" si="8"/>
        <v>#REF!</v>
      </c>
      <c r="F19" s="20" t="e">
        <f t="shared" si="8"/>
        <v>#REF!</v>
      </c>
      <c r="G19" s="20" t="e">
        <f t="shared" si="8"/>
        <v>#REF!</v>
      </c>
      <c r="H19" s="20" t="e">
        <f t="shared" si="8"/>
        <v>#REF!</v>
      </c>
      <c r="I19" s="20" t="e">
        <f t="shared" si="8"/>
        <v>#REF!</v>
      </c>
      <c r="J19" s="20" t="e">
        <f t="shared" si="8"/>
        <v>#REF!</v>
      </c>
      <c r="M19" s="104"/>
      <c r="N19" s="104"/>
      <c r="O19" s="209"/>
      <c r="P19" s="16" t="s">
        <v>26</v>
      </c>
      <c r="Q19" s="19">
        <v>705379.12999999989</v>
      </c>
      <c r="R19" s="19">
        <v>656045.5</v>
      </c>
      <c r="S19" s="19">
        <v>537519.55000000005</v>
      </c>
      <c r="T19" s="19">
        <v>488973.88</v>
      </c>
      <c r="U19" s="19">
        <v>614590.80000000005</v>
      </c>
      <c r="V19" s="19">
        <v>791820.69</v>
      </c>
      <c r="W19" s="19">
        <v>759797.67</v>
      </c>
      <c r="X19" s="19">
        <v>707202.3</v>
      </c>
      <c r="Y19" s="84">
        <v>523078.24999999994</v>
      </c>
      <c r="AB19" s="112"/>
      <c r="AC19" s="87"/>
      <c r="AD19" s="87"/>
      <c r="AE19" s="87"/>
      <c r="AF19" s="87"/>
      <c r="AG19" s="87"/>
      <c r="AH19" s="87"/>
      <c r="AI19" s="87"/>
      <c r="AJ19" s="87"/>
      <c r="BF19" s="104"/>
      <c r="BG19" s="208"/>
      <c r="BH19" s="5" t="s">
        <v>5</v>
      </c>
      <c r="BI19" s="157">
        <v>-1351.83</v>
      </c>
      <c r="BJ19" s="161">
        <f t="shared" ref="BJ19:BL19" si="9">IF(OR(BJ18="",BJ17="",BI22=""),"",ROUND(((BI22+BJ17)*BJ18)/12,2))</f>
        <v>-924.63</v>
      </c>
      <c r="BK19" s="8">
        <f t="shared" si="9"/>
        <v>1740.1</v>
      </c>
      <c r="BL19" s="8">
        <f t="shared" si="9"/>
        <v>757.58</v>
      </c>
      <c r="BM19" s="8">
        <f>IF(OR(BM18="",BM17="",BL22=""),"",ROUND(((BL22+BM17)*BM18)/12,2))</f>
        <v>-26.62</v>
      </c>
      <c r="BN19" s="8">
        <f>IF(OR(BN18="",BN17="",BM22=""),"",ROUND(((BM22+BN17+BN14)*BN18)/12,2))+BE11</f>
        <v>-634.75999999999544</v>
      </c>
      <c r="BO19" s="8">
        <f>IF(OR(BO18="",BO17="",BN22=""),"",ROUND(((BN22+BO17)*BO18)/12,2))</f>
        <v>-593.26</v>
      </c>
      <c r="BP19" s="8">
        <f>IF(OR(BP18="",BP17="",BO22=""),"",ROUND(((BO22+BP17)*BP18)/12,2))</f>
        <v>-1076.49</v>
      </c>
      <c r="BQ19" s="8">
        <f t="shared" ref="BQ19:BU19" si="10">IF(OR(BQ18="",BQ17="",BP22=""),"",ROUND(((BP22+BQ17)*BQ18)/12,2))</f>
        <v>-1096.73</v>
      </c>
      <c r="BR19" s="8">
        <f t="shared" si="10"/>
        <v>-1176.8399999999999</v>
      </c>
      <c r="BS19" s="8">
        <f t="shared" si="10"/>
        <v>-2153.0300000000002</v>
      </c>
      <c r="BT19" s="8">
        <f t="shared" si="10"/>
        <v>-2690.64</v>
      </c>
      <c r="BU19" s="8">
        <f t="shared" si="10"/>
        <v>-2200.73</v>
      </c>
      <c r="BV19" s="164">
        <f>SUM('MEEIA 3 calcs original'!$Z$10:$AK$10)</f>
        <v>-9951.7199999999939</v>
      </c>
      <c r="BW19" s="162">
        <f>SUM(BJ19:BU19)-BV19</f>
        <v>-124.32999999999993</v>
      </c>
      <c r="BY19" s="104"/>
      <c r="BZ19" s="209"/>
      <c r="CA19" s="16" t="s">
        <v>51</v>
      </c>
      <c r="CB19" s="171">
        <v>1079418.9137683115</v>
      </c>
      <c r="CC19" s="171">
        <v>1350833.1245714868</v>
      </c>
      <c r="CD19" s="171">
        <v>1740449.4251608262</v>
      </c>
      <c r="CE19" s="171">
        <v>1389838.9482729391</v>
      </c>
      <c r="CF19" s="171">
        <v>609111.17262135481</v>
      </c>
      <c r="CG19" s="171">
        <v>467884.29557480058</v>
      </c>
      <c r="CH19" s="171">
        <v>436790.72435668245</v>
      </c>
      <c r="CK19" s="209"/>
      <c r="CL19" s="16" t="s">
        <v>51</v>
      </c>
      <c r="CM19" s="171">
        <v>1082718.7200728622</v>
      </c>
      <c r="CN19" s="171">
        <v>1357651.6244486165</v>
      </c>
      <c r="CO19" s="171">
        <v>1752455.3795104087</v>
      </c>
      <c r="CP19" s="171">
        <v>1401348.9579852233</v>
      </c>
      <c r="CQ19" s="171">
        <v>613071.83769213269</v>
      </c>
      <c r="CR19" s="171">
        <v>470015.97130505682</v>
      </c>
      <c r="CS19" s="171">
        <v>437041.91904962651</v>
      </c>
      <c r="CT19" s="4" t="s">
        <v>105</v>
      </c>
      <c r="CU19" s="4" t="s">
        <v>106</v>
      </c>
      <c r="CV19" s="4" t="s">
        <v>107</v>
      </c>
      <c r="CW19" s="104"/>
      <c r="CX19" s="209"/>
      <c r="CY19" s="16" t="s">
        <v>51</v>
      </c>
      <c r="CZ19" s="19">
        <v>847418.84</v>
      </c>
      <c r="DA19" s="19">
        <v>1031813.9400000001</v>
      </c>
      <c r="DB19" s="19">
        <v>1807483.79</v>
      </c>
      <c r="DC19" s="19">
        <v>2551716.2800000003</v>
      </c>
      <c r="DD19" s="19">
        <v>1963309.5900000003</v>
      </c>
      <c r="DE19" s="19">
        <v>1912775.2599999998</v>
      </c>
      <c r="DF19" s="19">
        <v>2300637.39</v>
      </c>
      <c r="DG19" s="19">
        <v>2917205.0700000003</v>
      </c>
      <c r="DH19" s="19">
        <v>2922276.66</v>
      </c>
      <c r="DI19" s="19">
        <v>2915938.05</v>
      </c>
      <c r="DJ19" s="19">
        <v>2241248.8199999998</v>
      </c>
      <c r="DK19" s="19">
        <v>2032298.8200000003</v>
      </c>
      <c r="DL19" s="19">
        <v>2450166.2800000003</v>
      </c>
      <c r="DM19" s="19">
        <v>2920950.16</v>
      </c>
      <c r="DN19" s="19">
        <v>2656095.5300000003</v>
      </c>
      <c r="DO19" s="19">
        <v>1296574.93</v>
      </c>
      <c r="DP19" s="19">
        <v>998447.61999999988</v>
      </c>
      <c r="DQ19" s="19">
        <v>1076114.93</v>
      </c>
      <c r="DR19" s="19">
        <v>1282969.1499999999</v>
      </c>
      <c r="DS19" s="19">
        <v>1584130.5699999998</v>
      </c>
      <c r="DT19" s="19">
        <v>1538736</v>
      </c>
      <c r="DU19" s="19">
        <v>1377052.06</v>
      </c>
      <c r="DV19" s="19">
        <v>1094944.53</v>
      </c>
      <c r="DW19" s="19">
        <v>1054692.0499999998</v>
      </c>
      <c r="DX19" s="19">
        <v>1357948.95</v>
      </c>
      <c r="DY19" s="164"/>
      <c r="DZ19" s="164"/>
      <c r="EA19" s="104"/>
    </row>
    <row r="20" spans="1:131" s="4" customFormat="1" ht="15" customHeight="1" outlineLevel="1" x14ac:dyDescent="0.35">
      <c r="A20" s="209"/>
      <c r="B20" s="16" t="s">
        <v>51</v>
      </c>
      <c r="C20" s="7" t="e">
        <f t="shared" ref="C20:I20" si="11">IF(OR(C19="",C18=""),"",C18+C19)</f>
        <v>#REF!</v>
      </c>
      <c r="D20" s="7" t="e">
        <f t="shared" si="11"/>
        <v>#REF!</v>
      </c>
      <c r="E20" s="7" t="e">
        <f t="shared" si="11"/>
        <v>#REF!</v>
      </c>
      <c r="F20" s="7" t="e">
        <f t="shared" si="11"/>
        <v>#REF!</v>
      </c>
      <c r="G20" s="7" t="e">
        <f t="shared" si="11"/>
        <v>#REF!</v>
      </c>
      <c r="H20" s="7" t="e">
        <f t="shared" si="11"/>
        <v>#REF!</v>
      </c>
      <c r="I20" s="7" t="e">
        <f t="shared" si="11"/>
        <v>#REF!</v>
      </c>
      <c r="J20" s="7" t="e">
        <f>IF(OR(J19="",J18=""),"",J18+J19)</f>
        <v>#REF!</v>
      </c>
      <c r="M20" s="104"/>
      <c r="N20" s="104"/>
      <c r="O20" s="209"/>
      <c r="P20" s="16" t="s">
        <v>50</v>
      </c>
      <c r="Q20" s="19">
        <v>196554.22</v>
      </c>
      <c r="R20" s="19">
        <v>181274.15000000002</v>
      </c>
      <c r="S20" s="19">
        <v>149642.01999999999</v>
      </c>
      <c r="T20" s="19">
        <v>136362.22</v>
      </c>
      <c r="U20" s="19">
        <v>171212.22</v>
      </c>
      <c r="V20" s="19">
        <v>216757.82</v>
      </c>
      <c r="W20" s="19">
        <v>209115.01</v>
      </c>
      <c r="X20" s="19">
        <v>195955.65999999997</v>
      </c>
      <c r="Y20" s="84">
        <v>147507.93</v>
      </c>
      <c r="AB20" s="112"/>
      <c r="AC20" s="87"/>
      <c r="AD20" s="87"/>
      <c r="AE20" s="87"/>
      <c r="AF20" s="87"/>
      <c r="AG20" s="87"/>
      <c r="AH20" s="87"/>
      <c r="AI20" s="87"/>
      <c r="AJ20" s="87"/>
      <c r="BF20" s="104"/>
      <c r="BG20" s="208"/>
      <c r="BH20" s="6" t="s">
        <v>6</v>
      </c>
      <c r="BI20" s="157">
        <v>7624.8699999999935</v>
      </c>
      <c r="BJ20" s="161">
        <f t="shared" ref="BJ20:BM20" si="12">IF(OR(BI20="",BJ19=""),"",BI20+BJ19)</f>
        <v>6700.2399999999934</v>
      </c>
      <c r="BK20" s="8">
        <f t="shared" si="12"/>
        <v>8440.3399999999929</v>
      </c>
      <c r="BL20" s="8">
        <f t="shared" si="12"/>
        <v>9197.9199999999928</v>
      </c>
      <c r="BM20" s="8">
        <f t="shared" si="12"/>
        <v>9171.299999999992</v>
      </c>
      <c r="BN20" s="8">
        <f>IF(OR(BM20="",BN19=""),"",BM20+BN19)</f>
        <v>8536.5399999999972</v>
      </c>
      <c r="BO20" s="8">
        <f t="shared" ref="BO20:BU20" si="13">IF(OR(BN20="",BO19=""),"",BN20+BO19)</f>
        <v>7943.279999999997</v>
      </c>
      <c r="BP20" s="8">
        <f t="shared" si="13"/>
        <v>6866.7899999999972</v>
      </c>
      <c r="BQ20" s="8">
        <f t="shared" si="13"/>
        <v>5770.0599999999977</v>
      </c>
      <c r="BR20" s="8">
        <f>IF(OR(BQ20="",BR19=""),"",BQ20+BR19)</f>
        <v>4593.2199999999975</v>
      </c>
      <c r="BS20" s="8">
        <f t="shared" si="13"/>
        <v>2440.1899999999973</v>
      </c>
      <c r="BT20" s="8">
        <f t="shared" si="13"/>
        <v>-250.45000000000255</v>
      </c>
      <c r="BU20" s="8">
        <f t="shared" si="13"/>
        <v>-2451.1800000000026</v>
      </c>
      <c r="BY20" s="104"/>
      <c r="BZ20" s="209"/>
      <c r="CA20" s="16" t="s">
        <v>13</v>
      </c>
      <c r="CB20" s="171">
        <v>-61448.179122828762</v>
      </c>
      <c r="CC20" s="171">
        <v>-97910.102033826523</v>
      </c>
      <c r="CD20" s="171">
        <v>-305797.26770618651</v>
      </c>
      <c r="CE20" s="171">
        <v>-147582.25819023745</v>
      </c>
      <c r="CF20" s="171">
        <v>-142406.98179687787</v>
      </c>
      <c r="CG20" s="171">
        <v>-56797.649592227943</v>
      </c>
      <c r="CH20" s="171">
        <v>23815.937637465715</v>
      </c>
      <c r="CK20" s="209"/>
      <c r="CL20" s="16" t="s">
        <v>13</v>
      </c>
      <c r="CM20" s="171">
        <v>-70925.43136838777</v>
      </c>
      <c r="CN20" s="171">
        <v>-117954.23173705721</v>
      </c>
      <c r="CO20" s="171">
        <v>-339315.56138276309</v>
      </c>
      <c r="CP20" s="171">
        <v>-178965.64646293921</v>
      </c>
      <c r="CQ20" s="171">
        <v>-153540.52241932106</v>
      </c>
      <c r="CR20" s="171">
        <v>-62717.193161593634</v>
      </c>
      <c r="CS20" s="171">
        <v>23024.260722490668</v>
      </c>
      <c r="CT20" s="172">
        <f>SUM(CM20:CS20)</f>
        <v>-900394.32580957143</v>
      </c>
      <c r="CU20" s="172">
        <f>SUM(CB20:CH20)</f>
        <v>-788126.50080471928</v>
      </c>
      <c r="CV20" s="172">
        <f>CT20-CU20</f>
        <v>-112267.82500485214</v>
      </c>
      <c r="CW20" s="104"/>
      <c r="CX20" s="209"/>
      <c r="CY20" s="16" t="s">
        <v>13</v>
      </c>
      <c r="CZ20" s="19">
        <v>272644.01655577932</v>
      </c>
      <c r="DA20" s="19">
        <v>345406.72431663051</v>
      </c>
      <c r="DB20" s="19">
        <v>-612317.2176451839</v>
      </c>
      <c r="DC20" s="19">
        <v>-1251083.8806012496</v>
      </c>
      <c r="DD20" s="19">
        <v>-757486.76922660158</v>
      </c>
      <c r="DE20" s="19">
        <v>-440223.98143172619</v>
      </c>
      <c r="DF20" s="19">
        <v>1301972.520306122</v>
      </c>
      <c r="DG20" s="19">
        <v>1607774.8329475964</v>
      </c>
      <c r="DH20" s="19">
        <v>1635415.3023519127</v>
      </c>
      <c r="DI20" s="19">
        <v>479195.57575719332</v>
      </c>
      <c r="DJ20" s="19">
        <v>-622249.26827478828</v>
      </c>
      <c r="DK20" s="19">
        <v>-338958.66069875972</v>
      </c>
      <c r="DL20" s="19">
        <v>-406331.76494770299</v>
      </c>
      <c r="DM20" s="19">
        <v>-374056.09149891004</v>
      </c>
      <c r="DN20" s="19">
        <v>-566479.05339839845</v>
      </c>
      <c r="DO20" s="19">
        <v>-384327.07923458319</v>
      </c>
      <c r="DP20" s="19">
        <v>-152113.4028808627</v>
      </c>
      <c r="DQ20" s="19">
        <v>-9477.251794636868</v>
      </c>
      <c r="DR20" s="19">
        <v>1580383.492124341</v>
      </c>
      <c r="DS20" s="19">
        <v>2091426.9537109674</v>
      </c>
      <c r="DT20" s="19">
        <v>1803303.9312423691</v>
      </c>
      <c r="DU20" s="19">
        <v>996794.52517879615</v>
      </c>
      <c r="DV20" s="19">
        <v>-43766.218875852297</v>
      </c>
      <c r="DW20" s="19">
        <v>50400.12594651409</v>
      </c>
      <c r="DX20" s="19">
        <v>24016.56868488781</v>
      </c>
      <c r="DY20" s="164"/>
      <c r="DZ20" s="164"/>
      <c r="EA20" s="104"/>
    </row>
    <row r="21" spans="1:131" s="4" customFormat="1" ht="14.5" outlineLevel="1" x14ac:dyDescent="0.35">
      <c r="A21" s="209"/>
      <c r="B21" s="16" t="s">
        <v>13</v>
      </c>
      <c r="C21" s="7" t="e">
        <f t="shared" ref="C21:I21" si="14">IF(OR(C18="",C17=""),"",C17-C18)</f>
        <v>#REF!</v>
      </c>
      <c r="D21" s="7" t="e">
        <f t="shared" si="14"/>
        <v>#REF!</v>
      </c>
      <c r="E21" s="7" t="e">
        <f t="shared" si="14"/>
        <v>#REF!</v>
      </c>
      <c r="F21" s="7" t="e">
        <f t="shared" si="14"/>
        <v>#REF!</v>
      </c>
      <c r="G21" s="7" t="e">
        <f t="shared" si="14"/>
        <v>#REF!</v>
      </c>
      <c r="H21" s="7" t="e">
        <f t="shared" si="14"/>
        <v>#REF!</v>
      </c>
      <c r="I21" s="7" t="e">
        <f t="shared" si="14"/>
        <v>#REF!</v>
      </c>
      <c r="J21" s="7" t="e">
        <f>IF(OR(J18="",J17=""),"",J17-J18)</f>
        <v>#REF!</v>
      </c>
      <c r="K21" s="69" t="s">
        <v>72</v>
      </c>
      <c r="L21" s="69" t="s">
        <v>74</v>
      </c>
      <c r="M21" s="104"/>
      <c r="N21" s="104"/>
      <c r="O21" s="209"/>
      <c r="P21" s="16" t="s">
        <v>51</v>
      </c>
      <c r="Q21" s="19">
        <v>901933.35</v>
      </c>
      <c r="R21" s="19">
        <v>837319.65</v>
      </c>
      <c r="S21" s="19">
        <v>687161.57000000007</v>
      </c>
      <c r="T21" s="19">
        <v>625336.1</v>
      </c>
      <c r="U21" s="19">
        <v>785803.02</v>
      </c>
      <c r="V21" s="19">
        <v>1008578.51</v>
      </c>
      <c r="W21" s="19">
        <v>968912.67999999993</v>
      </c>
      <c r="X21" s="19">
        <v>903157.96</v>
      </c>
      <c r="Y21" s="84">
        <v>670586.17999999993</v>
      </c>
      <c r="AB21" s="112"/>
      <c r="AC21" s="87"/>
      <c r="AD21" s="87"/>
      <c r="AE21" s="87"/>
      <c r="AF21" s="87"/>
      <c r="AG21" s="87"/>
      <c r="AH21" s="87"/>
      <c r="AI21" s="87"/>
      <c r="AJ21" s="87"/>
      <c r="BF21" s="104"/>
      <c r="BG21" s="208"/>
      <c r="BH21" s="5" t="s">
        <v>12</v>
      </c>
      <c r="BI21" s="157">
        <v>711777.30999999878</v>
      </c>
      <c r="BJ21" s="161">
        <f t="shared" ref="BJ21:BM21" si="15">IF(OR(BJ19="",BJ17=""),"",BJ17+BJ19)</f>
        <v>3716143.5599999996</v>
      </c>
      <c r="BK21" s="8">
        <f t="shared" si="15"/>
        <v>11732393.719999997</v>
      </c>
      <c r="BL21" s="8">
        <f t="shared" si="15"/>
        <v>-2925310.2899999991</v>
      </c>
      <c r="BM21" s="8">
        <f t="shared" si="15"/>
        <v>-4548484.54</v>
      </c>
      <c r="BN21" s="8">
        <v>-664537.6399999971</v>
      </c>
      <c r="BO21" s="8">
        <f t="shared" ref="BO21:BU21" si="16">IF(OR(BO19="",BO17=""),"",BO17+BO19)</f>
        <v>-2360798.0116527593</v>
      </c>
      <c r="BP21" s="8">
        <f t="shared" si="16"/>
        <v>-2598061.4276373726</v>
      </c>
      <c r="BQ21" s="8">
        <f t="shared" si="16"/>
        <v>-766367.41199255874</v>
      </c>
      <c r="BR21" s="8">
        <f t="shared" si="16"/>
        <v>-3593610.7635242231</v>
      </c>
      <c r="BS21" s="8">
        <f t="shared" si="16"/>
        <v>-2478220.1810813048</v>
      </c>
      <c r="BT21" s="8">
        <f t="shared" si="16"/>
        <v>-4112721.382674457</v>
      </c>
      <c r="BU21" s="8">
        <f t="shared" si="16"/>
        <v>-896110.76203946536</v>
      </c>
      <c r="BY21" s="104"/>
      <c r="BZ21" s="209"/>
      <c r="CA21" s="17" t="s">
        <v>8</v>
      </c>
      <c r="CB21" s="171">
        <v>307.64999999999998</v>
      </c>
      <c r="CC21" s="171">
        <v>447.9</v>
      </c>
      <c r="CD21" s="171">
        <v>280.74</v>
      </c>
      <c r="CE21" s="171">
        <v>251.34</v>
      </c>
      <c r="CF21" s="171">
        <v>435.39</v>
      </c>
      <c r="CG21" s="171">
        <v>306.26</v>
      </c>
      <c r="CH21" s="171">
        <v>436.47</v>
      </c>
      <c r="CK21" s="209"/>
      <c r="CL21" s="17" t="s">
        <v>8</v>
      </c>
      <c r="CM21" s="171">
        <v>306.44</v>
      </c>
      <c r="CN21" s="171">
        <v>441.49</v>
      </c>
      <c r="CO21" s="171">
        <v>268.42</v>
      </c>
      <c r="CP21" s="171">
        <v>228.05</v>
      </c>
      <c r="CQ21" s="171">
        <v>374.82</v>
      </c>
      <c r="CR21" s="171">
        <v>250.44</v>
      </c>
      <c r="CS21" s="171">
        <v>347.49</v>
      </c>
      <c r="CW21" s="104"/>
      <c r="CX21" s="209"/>
      <c r="CY21" s="17" t="s">
        <v>8</v>
      </c>
      <c r="CZ21" s="19">
        <v>587.21</v>
      </c>
      <c r="DA21" s="19">
        <v>702.58999999999992</v>
      </c>
      <c r="DB21" s="19">
        <v>620.98</v>
      </c>
      <c r="DC21" s="19">
        <v>282.39</v>
      </c>
      <c r="DD21" s="19">
        <v>105.45000000000002</v>
      </c>
      <c r="DE21" s="19">
        <v>-24.939999999999998</v>
      </c>
      <c r="DF21" s="19">
        <v>142.39000000000001</v>
      </c>
      <c r="DG21" s="19">
        <v>237.57</v>
      </c>
      <c r="DH21" s="19">
        <v>557.38</v>
      </c>
      <c r="DI21" s="19">
        <v>535.88</v>
      </c>
      <c r="DJ21" s="19">
        <v>300.33</v>
      </c>
      <c r="DK21" s="19">
        <v>227.60999999999999</v>
      </c>
      <c r="DL21" s="19">
        <v>224.75000000000003</v>
      </c>
      <c r="DM21" s="19">
        <v>46.379999999999995</v>
      </c>
      <c r="DN21" s="19">
        <v>-90.359999999999985</v>
      </c>
      <c r="DO21" s="19">
        <v>-440.15000000000009</v>
      </c>
      <c r="DP21" s="19">
        <v>-490.59999999999997</v>
      </c>
      <c r="DQ21" s="19">
        <v>-777.49</v>
      </c>
      <c r="DR21" s="19">
        <v>738.53000000000009</v>
      </c>
      <c r="DS21" s="19">
        <v>4559.8100000000004</v>
      </c>
      <c r="DT21" s="19">
        <v>9499.25</v>
      </c>
      <c r="DU21" s="19">
        <v>12901.65</v>
      </c>
      <c r="DV21" s="19">
        <v>15702.11</v>
      </c>
      <c r="DW21" s="19">
        <v>19685.54</v>
      </c>
      <c r="DX21" s="19">
        <v>21313.8</v>
      </c>
      <c r="DY21" s="164"/>
      <c r="DZ21" s="164"/>
      <c r="EA21" s="104"/>
    </row>
    <row r="22" spans="1:131" s="4" customFormat="1" ht="14.5" outlineLevel="1" x14ac:dyDescent="0.35">
      <c r="A22" s="209"/>
      <c r="B22" s="17" t="s">
        <v>8</v>
      </c>
      <c r="C22" s="7" t="e">
        <f>ROUND((C21+0)*'MEEIA 3 calcs original'!F9/12,2)</f>
        <v>#REF!</v>
      </c>
      <c r="D22" s="7" t="e">
        <f>ROUND((D21+C24)*'MEEIA 3 calcs original'!G9/12,2)</f>
        <v>#REF!</v>
      </c>
      <c r="E22" s="7" t="e">
        <f>ROUND((E21+D24)*'MEEIA 3 calcs original'!H9/12,2)</f>
        <v>#REF!</v>
      </c>
      <c r="F22" s="7" t="e">
        <f>ROUND((F21+E24)*'MEEIA 3 calcs original'!I9/12,2)</f>
        <v>#REF!</v>
      </c>
      <c r="G22" s="7" t="e">
        <f>ROUND((G21+F24)*'MEEIA 3 calcs original'!J9/12,2)</f>
        <v>#REF!</v>
      </c>
      <c r="H22" s="7" t="e">
        <f>ROUND((H21+G24)*'MEEIA 3 calcs original'!K9/12,2)</f>
        <v>#REF!</v>
      </c>
      <c r="I22" s="7" t="e">
        <f>ROUND((I21+H24)*'MEEIA 3 calcs original'!L9/12,2)</f>
        <v>#REF!</v>
      </c>
      <c r="J22" s="7" t="e">
        <f>ROUND((J21+I24)*'MEEIA 3 calcs original'!M9/12,2)</f>
        <v>#REF!</v>
      </c>
      <c r="K22" s="70" t="e">
        <f>SUM('MEEIA 3 calcs original'!#REF!)</f>
        <v>#REF!</v>
      </c>
      <c r="L22" s="75" t="e">
        <f>SUM(C22:J22)-K22</f>
        <v>#REF!</v>
      </c>
      <c r="M22" s="104"/>
      <c r="N22" s="104"/>
      <c r="O22" s="209"/>
      <c r="P22" s="16" t="s">
        <v>13</v>
      </c>
      <c r="Q22" s="19">
        <v>19136.33539476915</v>
      </c>
      <c r="R22" s="19">
        <v>-110077.28450135858</v>
      </c>
      <c r="S22" s="19">
        <v>-356666.29899240914</v>
      </c>
      <c r="T22" s="19">
        <v>-176821.71989945308</v>
      </c>
      <c r="U22" s="19">
        <v>380663.8326526123</v>
      </c>
      <c r="V22" s="19">
        <v>588323.66144815541</v>
      </c>
      <c r="W22" s="19">
        <v>779359.73178884923</v>
      </c>
      <c r="X22" s="19">
        <v>616313.05623756989</v>
      </c>
      <c r="Y22" s="84">
        <v>94294.273685406195</v>
      </c>
      <c r="AB22" s="112"/>
      <c r="AC22" s="87"/>
      <c r="AD22" s="87"/>
      <c r="AE22" s="87"/>
      <c r="AF22" s="87"/>
      <c r="AG22" s="87"/>
      <c r="AH22" s="87"/>
      <c r="AI22" s="87"/>
      <c r="AJ22" s="87"/>
      <c r="BF22" s="104"/>
      <c r="BG22" s="208"/>
      <c r="BH22" s="9" t="s">
        <v>3</v>
      </c>
      <c r="BI22" s="157">
        <v>-8112331.2599999979</v>
      </c>
      <c r="BJ22" s="161">
        <f t="shared" ref="BJ22:BM22" si="17">IF(OR(BJ21="",BI22=""),"",BJ21+BI22)</f>
        <v>-4396187.6999999983</v>
      </c>
      <c r="BK22" s="8">
        <f t="shared" si="17"/>
        <v>7336206.0199999986</v>
      </c>
      <c r="BL22" s="8">
        <f t="shared" si="17"/>
        <v>4410895.7299999995</v>
      </c>
      <c r="BM22" s="8">
        <f t="shared" si="17"/>
        <v>-137588.81000000052</v>
      </c>
      <c r="BN22" s="8">
        <f>IF(OR(BN21="",BM22=""),"",BN21+BM22)</f>
        <v>-802126.44999999763</v>
      </c>
      <c r="BO22" s="8">
        <f t="shared" ref="BO22:BU22" si="18">IF(OR(BO21="",BN22=""),"",BO21+BN22)</f>
        <v>-3162924.4616527567</v>
      </c>
      <c r="BP22" s="8">
        <f t="shared" si="18"/>
        <v>-5760985.8892901298</v>
      </c>
      <c r="BQ22" s="8">
        <f t="shared" si="18"/>
        <v>-6527353.301282689</v>
      </c>
      <c r="BR22" s="8">
        <f t="shared" si="18"/>
        <v>-10120964.064806912</v>
      </c>
      <c r="BS22" s="8">
        <f t="shared" si="18"/>
        <v>-12599184.245888216</v>
      </c>
      <c r="BT22" s="8">
        <f t="shared" si="18"/>
        <v>-16711905.628562674</v>
      </c>
      <c r="BU22" s="8">
        <f t="shared" si="18"/>
        <v>-17608016.390602138</v>
      </c>
      <c r="BY22" s="104"/>
      <c r="BZ22" s="209"/>
      <c r="CA22" s="16" t="s">
        <v>14</v>
      </c>
      <c r="CB22" s="171">
        <v>-61140.529122828761</v>
      </c>
      <c r="CC22" s="171">
        <v>-97462.202033826528</v>
      </c>
      <c r="CD22" s="171">
        <v>-305516.52770618652</v>
      </c>
      <c r="CE22" s="171">
        <v>-147330.91819023745</v>
      </c>
      <c r="CF22" s="171">
        <v>-141971.59179687785</v>
      </c>
      <c r="CG22" s="171">
        <v>-56491.389592227941</v>
      </c>
      <c r="CH22" s="171">
        <v>24252.407637465716</v>
      </c>
      <c r="CK22" s="209"/>
      <c r="CL22" s="16" t="s">
        <v>14</v>
      </c>
      <c r="CM22" s="171">
        <v>-70618.991368387768</v>
      </c>
      <c r="CN22" s="171">
        <v>-117512.74173705721</v>
      </c>
      <c r="CO22" s="171">
        <v>-339047.1413827631</v>
      </c>
      <c r="CP22" s="171">
        <v>-178737.59646293923</v>
      </c>
      <c r="CQ22" s="171">
        <v>-153165.70241932105</v>
      </c>
      <c r="CR22" s="171">
        <v>-62466.753161593631</v>
      </c>
      <c r="CS22" s="171">
        <v>23371.750722490669</v>
      </c>
      <c r="CW22" s="104"/>
      <c r="CX22" s="209"/>
      <c r="CY22" s="17" t="s">
        <v>27</v>
      </c>
      <c r="CZ22" s="14">
        <v>-8605.260000000002</v>
      </c>
      <c r="DA22" s="14">
        <v>-7902.6700000000019</v>
      </c>
      <c r="DB22" s="14">
        <v>-7281.6900000000023</v>
      </c>
      <c r="DC22" s="14">
        <v>-6999.300000000002</v>
      </c>
      <c r="DD22" s="14">
        <v>-6893.8500000000022</v>
      </c>
      <c r="DE22" s="14">
        <v>-6918.7900000000018</v>
      </c>
      <c r="DF22" s="14">
        <v>-6776.4000000000015</v>
      </c>
      <c r="DG22" s="14">
        <v>-6538.8300000000017</v>
      </c>
      <c r="DH22" s="14">
        <v>-5981.4500000000016</v>
      </c>
      <c r="DI22" s="14">
        <v>-5445.5700000000015</v>
      </c>
      <c r="DJ22" s="14">
        <v>-5145.2400000000016</v>
      </c>
      <c r="DK22" s="14">
        <v>-4917.6300000000019</v>
      </c>
      <c r="DL22" s="14">
        <v>-4692.8800000000019</v>
      </c>
      <c r="DM22" s="14">
        <v>-4646.5000000000018</v>
      </c>
      <c r="DN22" s="14">
        <v>-4736.8600000000015</v>
      </c>
      <c r="DO22" s="14">
        <v>-5177.010000000002</v>
      </c>
      <c r="DP22" s="14">
        <v>-5667.6100000000024</v>
      </c>
      <c r="DQ22" s="14">
        <v>-6445.1000000000022</v>
      </c>
      <c r="DR22" s="14">
        <v>-5706.5700000000024</v>
      </c>
      <c r="DS22" s="14">
        <v>-1146.760000000002</v>
      </c>
      <c r="DT22" s="14">
        <v>8352.489999999998</v>
      </c>
      <c r="DU22" s="14">
        <v>21254.14</v>
      </c>
      <c r="DV22" s="14">
        <v>36956.25</v>
      </c>
      <c r="DW22" s="14">
        <v>56641.79</v>
      </c>
      <c r="DX22" s="14">
        <v>77955.59</v>
      </c>
      <c r="DY22" s="164"/>
      <c r="DZ22" s="164"/>
      <c r="EA22" s="104"/>
    </row>
    <row r="23" spans="1:131" s="4" customFormat="1" ht="14.5" outlineLevel="1" x14ac:dyDescent="0.35">
      <c r="A23" s="209"/>
      <c r="B23" s="16" t="s">
        <v>14</v>
      </c>
      <c r="C23" s="7" t="e">
        <f t="shared" ref="C23:J23" si="19">IF(OR(C21="",C22=""),"",C21+C22)</f>
        <v>#REF!</v>
      </c>
      <c r="D23" s="7" t="e">
        <f t="shared" si="19"/>
        <v>#REF!</v>
      </c>
      <c r="E23" s="7" t="e">
        <f t="shared" si="19"/>
        <v>#REF!</v>
      </c>
      <c r="F23" s="7" t="e">
        <f t="shared" si="19"/>
        <v>#REF!</v>
      </c>
      <c r="G23" s="7" t="e">
        <f t="shared" si="19"/>
        <v>#REF!</v>
      </c>
      <c r="H23" s="7" t="e">
        <f t="shared" si="19"/>
        <v>#REF!</v>
      </c>
      <c r="I23" s="7" t="e">
        <f t="shared" si="19"/>
        <v>#REF!</v>
      </c>
      <c r="J23" s="7" t="e">
        <f t="shared" si="19"/>
        <v>#REF!</v>
      </c>
      <c r="M23" s="104"/>
      <c r="N23" s="104"/>
      <c r="O23" s="209"/>
      <c r="P23" s="17" t="s">
        <v>8</v>
      </c>
      <c r="Q23" s="19">
        <v>-788.05</v>
      </c>
      <c r="R23" s="19">
        <v>-714.39</v>
      </c>
      <c r="S23" s="19">
        <v>-517.45000000000005</v>
      </c>
      <c r="T23" s="19">
        <v>-75.570000000000007</v>
      </c>
      <c r="U23" s="19">
        <v>-15.789999999999996</v>
      </c>
      <c r="V23" s="19">
        <v>105.58999999999999</v>
      </c>
      <c r="W23" s="19">
        <v>186.98</v>
      </c>
      <c r="X23" s="19">
        <v>253.54000000000002</v>
      </c>
      <c r="Y23" s="84">
        <v>449.55</v>
      </c>
      <c r="AB23" s="112"/>
      <c r="AC23" s="87"/>
      <c r="AD23" s="87"/>
      <c r="AE23" s="87"/>
      <c r="AF23" s="87"/>
      <c r="AG23" s="87"/>
      <c r="AH23" s="87"/>
      <c r="AI23" s="87"/>
      <c r="AJ23" s="87"/>
      <c r="BF23" s="104"/>
      <c r="BY23" s="104"/>
      <c r="BZ23" s="209"/>
      <c r="CA23" s="18" t="s">
        <v>15</v>
      </c>
      <c r="CB23" s="171">
        <v>2409964.1436557667</v>
      </c>
      <c r="CC23" s="171">
        <v>2063973.0116219402</v>
      </c>
      <c r="CD23" s="171">
        <v>1437217.4439157536</v>
      </c>
      <c r="CE23" s="171">
        <v>1019711.0757255162</v>
      </c>
      <c r="CF23" s="171">
        <v>759507.27392863831</v>
      </c>
      <c r="CG23" s="171">
        <v>612411.01433641044</v>
      </c>
      <c r="CH23" s="171">
        <v>551941.21197387611</v>
      </c>
      <c r="CK23" s="209"/>
      <c r="CL23" s="18" t="s">
        <v>15</v>
      </c>
      <c r="CM23" s="171">
        <v>2400485.6814102079</v>
      </c>
      <c r="CN23" s="171">
        <v>2034444.0096731507</v>
      </c>
      <c r="CO23" s="171">
        <v>1374157.8282903875</v>
      </c>
      <c r="CP23" s="171">
        <v>925244.78182744829</v>
      </c>
      <c r="CQ23" s="171">
        <v>653846.86940812715</v>
      </c>
      <c r="CR23" s="171">
        <v>500775.24624653353</v>
      </c>
      <c r="CS23" s="171">
        <v>439424.78696902422</v>
      </c>
      <c r="CW23" s="104"/>
      <c r="CX23" s="209"/>
      <c r="CY23" s="16" t="s">
        <v>14</v>
      </c>
      <c r="CZ23" s="19">
        <v>273231.22655577934</v>
      </c>
      <c r="DA23" s="19">
        <v>346109.31431663054</v>
      </c>
      <c r="DB23" s="19">
        <v>-611696.23764518392</v>
      </c>
      <c r="DC23" s="19">
        <v>-1250801.4906012495</v>
      </c>
      <c r="DD23" s="19">
        <v>-757381.31922660163</v>
      </c>
      <c r="DE23" s="19">
        <v>-440248.92143172614</v>
      </c>
      <c r="DF23" s="19">
        <v>1302114.9103061222</v>
      </c>
      <c r="DG23" s="19">
        <v>1608012.4029475963</v>
      </c>
      <c r="DH23" s="19">
        <v>1635972.6823519126</v>
      </c>
      <c r="DI23" s="19">
        <v>479731.45575719327</v>
      </c>
      <c r="DJ23" s="19">
        <v>-621948.9382747882</v>
      </c>
      <c r="DK23" s="19">
        <v>-338731.05069875967</v>
      </c>
      <c r="DL23" s="19">
        <v>-406107.01494770299</v>
      </c>
      <c r="DM23" s="19">
        <v>-374009.71149891004</v>
      </c>
      <c r="DN23" s="19">
        <v>-566569.41339839844</v>
      </c>
      <c r="DO23" s="19">
        <v>-384767.22923458321</v>
      </c>
      <c r="DP23" s="19">
        <v>-152604.00288086268</v>
      </c>
      <c r="DQ23" s="19">
        <v>-10254.741794636866</v>
      </c>
      <c r="DR23" s="19">
        <v>1581122.0221243408</v>
      </c>
      <c r="DS23" s="19">
        <v>2095986.7637109675</v>
      </c>
      <c r="DT23" s="19">
        <v>1812803.1812423691</v>
      </c>
      <c r="DU23" s="19">
        <v>1009696.1751787962</v>
      </c>
      <c r="DV23" s="19">
        <v>-28064.108875852296</v>
      </c>
      <c r="DW23" s="19">
        <v>70085.665946514084</v>
      </c>
      <c r="DX23" s="19">
        <v>45330.368684887799</v>
      </c>
      <c r="DY23" s="164"/>
      <c r="DZ23" s="164"/>
      <c r="EA23" s="104"/>
    </row>
    <row r="24" spans="1:131" s="4" customFormat="1" ht="14.5" outlineLevel="1" x14ac:dyDescent="0.35">
      <c r="A24" s="209"/>
      <c r="B24" s="18" t="s">
        <v>16</v>
      </c>
      <c r="C24" s="7" t="e">
        <f>IF(OR(C23=""),"",C23)</f>
        <v>#REF!</v>
      </c>
      <c r="D24" s="7" t="e">
        <f t="shared" ref="D24:J24" si="20">IF(OR(D23="",C24=""),"",D23+C24)</f>
        <v>#REF!</v>
      </c>
      <c r="E24" s="7" t="e">
        <f t="shared" si="20"/>
        <v>#REF!</v>
      </c>
      <c r="F24" s="7" t="e">
        <f t="shared" si="20"/>
        <v>#REF!</v>
      </c>
      <c r="G24" s="7" t="e">
        <f t="shared" si="20"/>
        <v>#REF!</v>
      </c>
      <c r="H24" s="7" t="e">
        <f t="shared" si="20"/>
        <v>#REF!</v>
      </c>
      <c r="I24" s="7" t="e">
        <f t="shared" si="20"/>
        <v>#REF!</v>
      </c>
      <c r="J24" s="7" t="e">
        <f t="shared" si="20"/>
        <v>#REF!</v>
      </c>
      <c r="M24" s="104"/>
      <c r="N24" s="104"/>
      <c r="O24" s="209"/>
      <c r="P24" s="17" t="s">
        <v>27</v>
      </c>
      <c r="Q24" s="14">
        <v>-9510.0399999999991</v>
      </c>
      <c r="R24" s="14">
        <v>-10224.429999999998</v>
      </c>
      <c r="S24" s="14">
        <v>-10741.88</v>
      </c>
      <c r="T24" s="14">
        <v>-10817.449999999999</v>
      </c>
      <c r="U24" s="14">
        <v>-10833.24</v>
      </c>
      <c r="V24" s="14">
        <v>-10727.65</v>
      </c>
      <c r="W24" s="14">
        <v>-10540.67</v>
      </c>
      <c r="X24" s="14">
        <v>-10287.129999999999</v>
      </c>
      <c r="Y24" s="85">
        <v>-9837.58</v>
      </c>
      <c r="AB24" s="113"/>
      <c r="AC24" s="80"/>
      <c r="AD24" s="80"/>
      <c r="AE24" s="80"/>
      <c r="AF24" s="80"/>
      <c r="AG24" s="80"/>
      <c r="AH24" s="80"/>
      <c r="AI24" s="80"/>
      <c r="AJ24" s="80"/>
      <c r="BF24" s="104"/>
      <c r="BY24" s="104"/>
      <c r="BZ24" s="39"/>
      <c r="CA24" s="11"/>
      <c r="CB24" s="2"/>
      <c r="CC24" s="2"/>
      <c r="CD24" s="2"/>
      <c r="CE24" s="2"/>
      <c r="CF24" s="2"/>
      <c r="CG24" s="2"/>
      <c r="CH24" s="2"/>
      <c r="CK24" s="39"/>
      <c r="CL24" s="11"/>
      <c r="CM24" s="2"/>
      <c r="CN24" s="2"/>
      <c r="CO24" s="2"/>
      <c r="CP24" s="2"/>
      <c r="CQ24" s="2"/>
      <c r="CR24" s="2"/>
      <c r="CS24" s="2"/>
      <c r="CW24" s="104"/>
      <c r="CX24" s="209"/>
      <c r="CY24" s="18" t="s">
        <v>2</v>
      </c>
      <c r="CZ24" s="19">
        <v>3523797.8340895325</v>
      </c>
      <c r="DA24" s="19">
        <v>4090704.1684061629</v>
      </c>
      <c r="DB24" s="19">
        <v>3209588.960760979</v>
      </c>
      <c r="DC24" s="19">
        <v>1586206.5401597298</v>
      </c>
      <c r="DD24" s="19">
        <v>562268.21093312814</v>
      </c>
      <c r="DE24" s="19">
        <v>-133459.83049859805</v>
      </c>
      <c r="DF24" s="19">
        <v>847402.30980752397</v>
      </c>
      <c r="DG24" s="19">
        <v>2043104.2627551204</v>
      </c>
      <c r="DH24" s="19">
        <v>3261719.6851070328</v>
      </c>
      <c r="DI24" s="19">
        <v>3328408.1908642258</v>
      </c>
      <c r="DJ24" s="19">
        <v>2402962.9925894379</v>
      </c>
      <c r="DK24" s="19">
        <v>1782963.081890678</v>
      </c>
      <c r="DL24" s="19">
        <v>1035736.0769429749</v>
      </c>
      <c r="DM24" s="19">
        <v>237480.19544406491</v>
      </c>
      <c r="DN24" s="19">
        <v>-366577.81795433362</v>
      </c>
      <c r="DO24" s="19">
        <v>-767799.54718891683</v>
      </c>
      <c r="DP24" s="19">
        <v>-981044.82006977953</v>
      </c>
      <c r="DQ24" s="19">
        <v>-983175.30186441657</v>
      </c>
      <c r="DR24" s="19">
        <v>597185.21025992464</v>
      </c>
      <c r="DS24" s="19">
        <v>2665035.1339708921</v>
      </c>
      <c r="DT24" s="19">
        <v>4455232.2252132613</v>
      </c>
      <c r="DU24" s="19">
        <v>5461054.4803920574</v>
      </c>
      <c r="DV24" s="19">
        <v>5445640.4915162046</v>
      </c>
      <c r="DW24" s="19">
        <v>5531143.6874627192</v>
      </c>
      <c r="DX24" s="19">
        <v>5560238.6161476066</v>
      </c>
      <c r="DY24" s="164"/>
      <c r="DZ24" s="164"/>
      <c r="EA24" s="104"/>
    </row>
    <row r="25" spans="1:131" s="4" customFormat="1" ht="18.75" customHeight="1" outlineLevel="1" x14ac:dyDescent="0.35">
      <c r="A25" s="39"/>
      <c r="B25" s="11"/>
      <c r="C25" s="12"/>
      <c r="D25" s="12"/>
      <c r="E25" s="12"/>
      <c r="F25" s="12"/>
      <c r="G25" s="12"/>
      <c r="H25" s="12"/>
      <c r="I25" s="12"/>
      <c r="J25" s="12"/>
      <c r="M25" s="104"/>
      <c r="N25" s="104"/>
      <c r="O25" s="209"/>
      <c r="P25" s="16" t="s">
        <v>14</v>
      </c>
      <c r="Q25" s="19">
        <v>18348.285394769147</v>
      </c>
      <c r="R25" s="19">
        <v>-110791.67450135859</v>
      </c>
      <c r="S25" s="19">
        <v>-357183.74899240915</v>
      </c>
      <c r="T25" s="19">
        <v>-176897.28989945308</v>
      </c>
      <c r="U25" s="19">
        <v>380648.04265261232</v>
      </c>
      <c r="V25" s="19">
        <v>588429.25144815538</v>
      </c>
      <c r="W25" s="19">
        <v>779546.71178884932</v>
      </c>
      <c r="X25" s="19">
        <v>616566.59623756993</v>
      </c>
      <c r="Y25" s="84">
        <v>94743.823685406212</v>
      </c>
      <c r="AB25" s="112"/>
      <c r="AC25" s="87"/>
      <c r="AD25" s="87"/>
      <c r="AE25" s="87"/>
      <c r="AF25" s="87"/>
      <c r="AG25" s="87"/>
      <c r="AH25" s="87"/>
      <c r="AI25" s="87"/>
      <c r="AJ25" s="87"/>
      <c r="BF25" s="104"/>
      <c r="BG25" s="104"/>
      <c r="BH25" s="104"/>
      <c r="BI25" s="104"/>
      <c r="BJ25" s="104"/>
      <c r="BK25" s="104"/>
      <c r="BL25" s="104"/>
      <c r="BM25" s="104"/>
      <c r="BN25" s="104"/>
      <c r="BO25" s="104"/>
      <c r="BP25" s="104"/>
      <c r="BQ25" s="104"/>
      <c r="BR25" s="104"/>
      <c r="BS25" s="104"/>
      <c r="BT25" s="104"/>
      <c r="BU25" s="104"/>
      <c r="BV25" s="104"/>
      <c r="BW25" s="104"/>
      <c r="BY25" s="104"/>
      <c r="BZ25" s="209" t="s">
        <v>21</v>
      </c>
      <c r="CA25" s="15"/>
      <c r="CB25" s="2"/>
      <c r="CC25" s="2"/>
      <c r="CD25" s="2"/>
      <c r="CE25" s="2"/>
      <c r="CF25" s="2"/>
      <c r="CG25" s="2"/>
      <c r="CH25" s="2"/>
      <c r="CK25" s="209" t="s">
        <v>21</v>
      </c>
      <c r="CL25" s="15"/>
      <c r="CM25" s="2"/>
      <c r="CN25" s="2"/>
      <c r="CO25" s="2"/>
      <c r="CP25" s="2"/>
      <c r="CQ25" s="2"/>
      <c r="CR25" s="2"/>
      <c r="CS25" s="2"/>
      <c r="CW25" s="104"/>
      <c r="CX25" s="39"/>
      <c r="CY25" s="11"/>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64"/>
      <c r="DZ25" s="164"/>
      <c r="EA25" s="104"/>
    </row>
    <row r="26" spans="1:131" s="4" customFormat="1" ht="15" customHeight="1" outlineLevel="1" x14ac:dyDescent="0.35">
      <c r="A26" s="209" t="s">
        <v>22</v>
      </c>
      <c r="B26" s="15"/>
      <c r="C26" s="7"/>
      <c r="D26" s="7"/>
      <c r="E26" s="7"/>
      <c r="F26" s="7"/>
      <c r="G26" s="7"/>
      <c r="H26" s="7"/>
      <c r="I26" s="7"/>
      <c r="J26" s="7"/>
      <c r="M26" s="104"/>
      <c r="N26" s="104"/>
      <c r="O26" s="209"/>
      <c r="P26" s="18" t="s">
        <v>2</v>
      </c>
      <c r="Q26" s="19">
        <v>-525113.90717548993</v>
      </c>
      <c r="R26" s="19">
        <v>-454631.4316768485</v>
      </c>
      <c r="S26" s="19">
        <v>-662173.16066925763</v>
      </c>
      <c r="T26" s="19">
        <v>-702708.23056871083</v>
      </c>
      <c r="U26" s="19">
        <v>-150847.96791609848</v>
      </c>
      <c r="V26" s="19">
        <v>654339.10353205702</v>
      </c>
      <c r="W26" s="19">
        <v>1643000.8253209062</v>
      </c>
      <c r="X26" s="19">
        <v>2455523.0815584762</v>
      </c>
      <c r="Y26" s="84">
        <v>2697774.8352438826</v>
      </c>
      <c r="AB26" s="112"/>
      <c r="AC26" s="87"/>
      <c r="AD26" s="87"/>
      <c r="AE26" s="87"/>
      <c r="AF26" s="87"/>
      <c r="AG26" s="87"/>
      <c r="AH26" s="87"/>
      <c r="AI26" s="87"/>
      <c r="AJ26" s="87"/>
      <c r="BF26" s="104"/>
      <c r="BG26" s="54" t="s">
        <v>102</v>
      </c>
      <c r="BY26" s="104"/>
      <c r="BZ26" s="209"/>
      <c r="CA26" s="15" t="s">
        <v>28</v>
      </c>
      <c r="CB26" s="171">
        <v>222262.13845546212</v>
      </c>
      <c r="CC26" s="171">
        <v>249509.48642011534</v>
      </c>
      <c r="CD26" s="171">
        <v>321944.69044732186</v>
      </c>
      <c r="CE26" s="171">
        <v>246962.75301226831</v>
      </c>
      <c r="CF26" s="171">
        <v>100845.58616926862</v>
      </c>
      <c r="CG26" s="171">
        <v>127422.49440160212</v>
      </c>
      <c r="CH26" s="171">
        <v>191471.00601967305</v>
      </c>
      <c r="CK26" s="209"/>
      <c r="CL26" s="15" t="s">
        <v>28</v>
      </c>
      <c r="CM26" s="171">
        <v>223625.03574520181</v>
      </c>
      <c r="CN26" s="171">
        <v>252523.31386563691</v>
      </c>
      <c r="CO26" s="171">
        <v>327101.18395832536</v>
      </c>
      <c r="CP26" s="171">
        <v>251928.48906907809</v>
      </c>
      <c r="CQ26" s="171">
        <v>102552.95286269565</v>
      </c>
      <c r="CR26" s="171">
        <v>128255.52178299883</v>
      </c>
      <c r="CS26" s="171">
        <v>191587.71421253134</v>
      </c>
      <c r="CW26" s="104"/>
      <c r="CX26" s="209" t="s">
        <v>20</v>
      </c>
      <c r="CY26" s="15"/>
      <c r="CZ26" s="7"/>
      <c r="DA26" s="7"/>
      <c r="DB26" s="7"/>
      <c r="DC26" s="7"/>
      <c r="DD26" s="7"/>
      <c r="DE26" s="7"/>
      <c r="DF26" s="7"/>
      <c r="DG26" s="7"/>
      <c r="DH26" s="7"/>
      <c r="DI26" s="7"/>
      <c r="DJ26" s="7"/>
      <c r="DK26" s="7"/>
      <c r="DL26" s="7"/>
      <c r="DM26" s="7"/>
      <c r="DN26" s="7"/>
      <c r="DO26" s="7"/>
      <c r="DP26" s="7"/>
      <c r="DQ26" s="7"/>
      <c r="DR26" s="7"/>
      <c r="DS26" s="7"/>
      <c r="DT26" s="7"/>
      <c r="DU26" s="7"/>
      <c r="DV26" s="81">
        <v>-112267.825004852</v>
      </c>
      <c r="DW26" s="7"/>
      <c r="DX26" s="7"/>
      <c r="DY26" s="164"/>
      <c r="DZ26" s="164"/>
      <c r="EA26" s="104"/>
    </row>
    <row r="27" spans="1:131" s="2" customFormat="1" ht="15" customHeight="1" outlineLevel="1" x14ac:dyDescent="0.35">
      <c r="A27" s="209"/>
      <c r="B27" s="15" t="s">
        <v>28</v>
      </c>
      <c r="C27" s="20">
        <f>C89</f>
        <v>0.38250960519337501</v>
      </c>
      <c r="D27" s="20">
        <f t="shared" ref="D27:J27" si="21">D89</f>
        <v>592.84700439506275</v>
      </c>
      <c r="E27" s="20">
        <f t="shared" si="21"/>
        <v>3788.6582603776305</v>
      </c>
      <c r="F27" s="20">
        <f t="shared" si="21"/>
        <v>18535.810544392894</v>
      </c>
      <c r="G27" s="20">
        <f t="shared" si="21"/>
        <v>43757.113824202133</v>
      </c>
      <c r="H27" s="20">
        <f t="shared" si="21"/>
        <v>59086.939884825857</v>
      </c>
      <c r="I27" s="20">
        <f t="shared" si="21"/>
        <v>83744.849905232913</v>
      </c>
      <c r="J27" s="20">
        <f t="shared" si="21"/>
        <v>59946.023885732408</v>
      </c>
      <c r="M27" s="105"/>
      <c r="N27" s="105"/>
      <c r="O27" s="39"/>
      <c r="P27" s="11"/>
      <c r="Q27" s="12"/>
      <c r="R27" s="12"/>
      <c r="S27" s="12"/>
      <c r="T27" s="12"/>
      <c r="U27" s="12"/>
      <c r="V27" s="12"/>
      <c r="W27" s="12"/>
      <c r="X27" s="12"/>
      <c r="Y27" s="82"/>
      <c r="Z27" s="4"/>
      <c r="AA27" s="4"/>
      <c r="AB27" s="113"/>
      <c r="AC27" s="80"/>
      <c r="AD27" s="80"/>
      <c r="AE27" s="80"/>
      <c r="AF27" s="80"/>
      <c r="AG27" s="80"/>
      <c r="AH27" s="80"/>
      <c r="AI27" s="80"/>
      <c r="AJ27" s="80"/>
      <c r="AK27" s="4"/>
      <c r="BF27" s="105"/>
      <c r="BG27" s="52"/>
      <c r="BY27" s="105"/>
      <c r="BZ27" s="209"/>
      <c r="CA27" s="16" t="s">
        <v>26</v>
      </c>
      <c r="CB27" s="171">
        <v>312397.32107489841</v>
      </c>
      <c r="CC27" s="171">
        <v>355639.37645809754</v>
      </c>
      <c r="CD27" s="171">
        <v>419510.42236398638</v>
      </c>
      <c r="CE27" s="171">
        <v>345889.73802590865</v>
      </c>
      <c r="CF27" s="171">
        <v>199586.56344967708</v>
      </c>
      <c r="CG27" s="171">
        <v>176831.15319493209</v>
      </c>
      <c r="CH27" s="171">
        <v>171543.19774187819</v>
      </c>
      <c r="CK27" s="209"/>
      <c r="CL27" s="16" t="s">
        <v>26</v>
      </c>
      <c r="CM27" s="171">
        <v>311669.3022282609</v>
      </c>
      <c r="CN27" s="171">
        <v>354085.59169796284</v>
      </c>
      <c r="CO27" s="171">
        <v>416632.60304568737</v>
      </c>
      <c r="CP27" s="171">
        <v>343013.74640381179</v>
      </c>
      <c r="CQ27" s="171">
        <v>198643.80240817316</v>
      </c>
      <c r="CR27" s="171">
        <v>176362.35535747116</v>
      </c>
      <c r="CS27" s="171">
        <v>171488.95640428353</v>
      </c>
      <c r="CW27" s="105"/>
      <c r="CX27" s="209"/>
      <c r="CY27" s="15" t="s">
        <v>28</v>
      </c>
      <c r="CZ27" s="20">
        <v>767580.56672561402</v>
      </c>
      <c r="DA27" s="20">
        <v>793063.84804214339</v>
      </c>
      <c r="DB27" s="20">
        <v>764854.30430963449</v>
      </c>
      <c r="DC27" s="20">
        <v>819560.20806617534</v>
      </c>
      <c r="DD27" s="20">
        <v>733166.25858200283</v>
      </c>
      <c r="DE27" s="20">
        <v>808585.44290839287</v>
      </c>
      <c r="DF27" s="20">
        <v>2229150.475396621</v>
      </c>
      <c r="DG27" s="20">
        <v>2728598.0253418689</v>
      </c>
      <c r="DH27" s="20">
        <v>2843181.2454154654</v>
      </c>
      <c r="DI27" s="20">
        <v>2152415.8892408246</v>
      </c>
      <c r="DJ27" s="20">
        <v>886771.1903804827</v>
      </c>
      <c r="DK27" s="20">
        <v>1017970.7346454827</v>
      </c>
      <c r="DL27" s="20">
        <v>1252923.0225376603</v>
      </c>
      <c r="DM27" s="20">
        <v>1434652.1574546397</v>
      </c>
      <c r="DN27" s="20">
        <v>1242256.6900827016</v>
      </c>
      <c r="DO27" s="20">
        <v>466704.19082447694</v>
      </c>
      <c r="DP27" s="20">
        <v>411086.64598257263</v>
      </c>
      <c r="DQ27" s="20">
        <v>460606.66199414816</v>
      </c>
      <c r="DR27" s="20">
        <v>1458035.3553365585</v>
      </c>
      <c r="DS27" s="20">
        <v>1865399.5827007205</v>
      </c>
      <c r="DT27" s="20">
        <v>1789207.583547906</v>
      </c>
      <c r="DU27" s="20">
        <v>1230661.6176145528</v>
      </c>
      <c r="DV27" s="20">
        <v>448108.96181830607</v>
      </c>
      <c r="DW27" s="20">
        <v>511415.71013617213</v>
      </c>
      <c r="DX27" s="20">
        <v>657599.6612363765</v>
      </c>
      <c r="DY27" s="178"/>
      <c r="DZ27" s="178"/>
      <c r="EA27" s="105"/>
    </row>
    <row r="28" spans="1:131" s="4" customFormat="1" ht="15" customHeight="1" outlineLevel="1" x14ac:dyDescent="0.35">
      <c r="A28" s="209"/>
      <c r="B28" s="16" t="s">
        <v>26</v>
      </c>
      <c r="C28" s="20" t="e">
        <f>IF(#REF!="","",#REF!)</f>
        <v>#REF!</v>
      </c>
      <c r="D28" s="20" t="e">
        <f>IF(#REF!="","",#REF!)</f>
        <v>#REF!</v>
      </c>
      <c r="E28" s="20" t="e">
        <f>IF(#REF!="","",#REF!)</f>
        <v>#REF!</v>
      </c>
      <c r="F28" s="20" t="e">
        <f>IF(#REF!="","",#REF!)</f>
        <v>#REF!</v>
      </c>
      <c r="G28" s="20" t="e">
        <f>IF(#REF!="","",#REF!)</f>
        <v>#REF!</v>
      </c>
      <c r="H28" s="20" t="e">
        <f>IF(#REF!="","",#REF!)</f>
        <v>#REF!</v>
      </c>
      <c r="I28" s="20" t="e">
        <f>IF(#REF!="","",#REF!)</f>
        <v>#REF!</v>
      </c>
      <c r="J28" s="20" t="e">
        <f>IF(#REF!="","",#REF!)</f>
        <v>#REF!</v>
      </c>
      <c r="M28" s="104"/>
      <c r="N28" s="104"/>
      <c r="O28" s="209" t="s">
        <v>20</v>
      </c>
      <c r="P28" s="15"/>
      <c r="Q28" s="7"/>
      <c r="R28" s="7"/>
      <c r="S28" s="7"/>
      <c r="T28" s="7"/>
      <c r="U28" s="7"/>
      <c r="V28" s="7"/>
      <c r="W28" s="7"/>
      <c r="X28" s="7"/>
      <c r="Y28" s="83"/>
      <c r="AB28" s="113"/>
      <c r="AC28" s="80"/>
      <c r="AD28" s="80"/>
      <c r="AE28" s="80"/>
      <c r="AF28" s="80"/>
      <c r="AG28" s="80"/>
      <c r="AH28" s="80"/>
      <c r="AI28" s="80"/>
      <c r="AJ28" s="80"/>
      <c r="BF28" s="104"/>
      <c r="BG28" s="2" t="s">
        <v>103</v>
      </c>
      <c r="BY28" s="104"/>
      <c r="BZ28" s="209"/>
      <c r="CA28" s="16" t="s">
        <v>50</v>
      </c>
      <c r="CB28" s="171">
        <v>-34659.79</v>
      </c>
      <c r="CC28" s="171">
        <v>-39489.65</v>
      </c>
      <c r="CD28" s="171">
        <v>-46633.93</v>
      </c>
      <c r="CE28" s="171">
        <v>59971.88</v>
      </c>
      <c r="CF28" s="171">
        <v>34460.21</v>
      </c>
      <c r="CG28" s="171">
        <v>30482.11</v>
      </c>
      <c r="CH28" s="171">
        <v>29523.43</v>
      </c>
      <c r="CK28" s="209"/>
      <c r="CL28" s="16" t="s">
        <v>50</v>
      </c>
      <c r="CM28" s="171">
        <v>-34659.79</v>
      </c>
      <c r="CN28" s="171">
        <v>-39489.65</v>
      </c>
      <c r="CO28" s="171">
        <v>-46633.93</v>
      </c>
      <c r="CP28" s="171">
        <v>59971.88</v>
      </c>
      <c r="CQ28" s="171">
        <v>34460.21</v>
      </c>
      <c r="CR28" s="171">
        <v>30482.11</v>
      </c>
      <c r="CS28" s="171">
        <v>29523.43</v>
      </c>
      <c r="CW28" s="104"/>
      <c r="CX28" s="209"/>
      <c r="CY28" s="16" t="s">
        <v>26</v>
      </c>
      <c r="CZ28" s="20">
        <v>435339.54516653361</v>
      </c>
      <c r="DA28" s="20">
        <v>565868.64496161381</v>
      </c>
      <c r="DB28" s="20">
        <v>1375644.4768897495</v>
      </c>
      <c r="DC28" s="20">
        <v>1787809.7846895901</v>
      </c>
      <c r="DD28" s="20">
        <v>1208966.210998087</v>
      </c>
      <c r="DE28" s="20">
        <v>1135096.7258818494</v>
      </c>
      <c r="DF28" s="20">
        <v>1483131.5421443433</v>
      </c>
      <c r="DG28" s="20">
        <v>1957827.6512690852</v>
      </c>
      <c r="DH28" s="20">
        <v>1996815.833049651</v>
      </c>
      <c r="DI28" s="20">
        <v>1962236.8311878431</v>
      </c>
      <c r="DJ28" s="20">
        <v>1361448.9893388003</v>
      </c>
      <c r="DK28" s="20">
        <v>1278047.5437683114</v>
      </c>
      <c r="DL28" s="20">
        <v>1599362.0545714868</v>
      </c>
      <c r="DM28" s="20">
        <v>2061688.4651608262</v>
      </c>
      <c r="DN28" s="20">
        <v>1660014.398272939</v>
      </c>
      <c r="DO28" s="20">
        <v>727343.38262135477</v>
      </c>
      <c r="DP28" s="20">
        <v>558489.16557480057</v>
      </c>
      <c r="DQ28" s="20">
        <v>521512.93435668247</v>
      </c>
      <c r="DR28" s="20">
        <v>661161.70778882992</v>
      </c>
      <c r="DS28" s="20">
        <v>907955.1483625297</v>
      </c>
      <c r="DT28" s="20">
        <v>865613.78677226591</v>
      </c>
      <c r="DU28" s="20">
        <v>722180.00996221579</v>
      </c>
      <c r="DV28" s="20">
        <v>521401.47348380275</v>
      </c>
      <c r="DW28" s="20">
        <v>494704.46538048884</v>
      </c>
      <c r="DX28" s="20">
        <v>756126.23939637165</v>
      </c>
      <c r="DY28" s="164"/>
      <c r="DZ28" s="164"/>
      <c r="EA28" s="104"/>
    </row>
    <row r="29" spans="1:131" s="4" customFormat="1" ht="15" customHeight="1" outlineLevel="1" x14ac:dyDescent="0.35">
      <c r="A29" s="209"/>
      <c r="B29" s="16" t="s">
        <v>50</v>
      </c>
      <c r="C29" s="20" t="e">
        <f>IF(C28="","",0)</f>
        <v>#REF!</v>
      </c>
      <c r="D29" s="20" t="e">
        <f t="shared" ref="D29:I29" si="22">IF(D28="","",0)</f>
        <v>#REF!</v>
      </c>
      <c r="E29" s="20" t="e">
        <f t="shared" si="22"/>
        <v>#REF!</v>
      </c>
      <c r="F29" s="20" t="e">
        <f t="shared" si="22"/>
        <v>#REF!</v>
      </c>
      <c r="G29" s="20" t="e">
        <f t="shared" si="22"/>
        <v>#REF!</v>
      </c>
      <c r="H29" s="20" t="e">
        <f t="shared" si="22"/>
        <v>#REF!</v>
      </c>
      <c r="I29" s="20" t="e">
        <f t="shared" si="22"/>
        <v>#REF!</v>
      </c>
      <c r="J29" s="20" t="e">
        <f>IF(J28="","",0)</f>
        <v>#REF!</v>
      </c>
      <c r="M29" s="104"/>
      <c r="N29" s="104"/>
      <c r="O29" s="209"/>
      <c r="P29" s="15" t="s">
        <v>28</v>
      </c>
      <c r="Q29" s="20">
        <v>676189.22029010952</v>
      </c>
      <c r="R29" s="20">
        <v>463090.51540533279</v>
      </c>
      <c r="S29" s="20">
        <v>212999.83668866704</v>
      </c>
      <c r="T29" s="20">
        <v>239315.41925638349</v>
      </c>
      <c r="U29" s="20">
        <v>745964.63979628112</v>
      </c>
      <c r="V29" s="20">
        <v>1021961.1417325244</v>
      </c>
      <c r="W29" s="20">
        <v>1221140.287913003</v>
      </c>
      <c r="X29" s="20">
        <v>1038934.5439936385</v>
      </c>
      <c r="Y29" s="86">
        <v>456853.18990942289</v>
      </c>
      <c r="Z29" s="2"/>
      <c r="AA29" s="2"/>
      <c r="AB29" s="113"/>
      <c r="AC29" s="80"/>
      <c r="AD29" s="80"/>
      <c r="AE29" s="80"/>
      <c r="AF29" s="80"/>
      <c r="AG29" s="80"/>
      <c r="AH29" s="80"/>
      <c r="AI29" s="80"/>
      <c r="AJ29" s="80"/>
      <c r="AK29" s="2"/>
      <c r="BF29" s="104"/>
      <c r="BG29" s="46" t="s">
        <v>101</v>
      </c>
      <c r="BY29" s="104"/>
      <c r="BZ29" s="209"/>
      <c r="CA29" s="16" t="s">
        <v>51</v>
      </c>
      <c r="CB29" s="171">
        <v>277737.53107489843</v>
      </c>
      <c r="CC29" s="171">
        <v>316149.72645809752</v>
      </c>
      <c r="CD29" s="171">
        <v>372876.49236398638</v>
      </c>
      <c r="CE29" s="171">
        <v>405861.61802590865</v>
      </c>
      <c r="CF29" s="171">
        <v>234046.77344967707</v>
      </c>
      <c r="CG29" s="171">
        <v>207313.26319493208</v>
      </c>
      <c r="CH29" s="171">
        <v>201066.62774187818</v>
      </c>
      <c r="CK29" s="209"/>
      <c r="CL29" s="16" t="s">
        <v>51</v>
      </c>
      <c r="CM29" s="171">
        <v>277009.51222826092</v>
      </c>
      <c r="CN29" s="171">
        <v>314595.94169796281</v>
      </c>
      <c r="CO29" s="171">
        <v>369998.67304568738</v>
      </c>
      <c r="CP29" s="171">
        <v>402985.6264038118</v>
      </c>
      <c r="CQ29" s="171">
        <v>233104.01240817315</v>
      </c>
      <c r="CR29" s="171">
        <v>206844.46535747114</v>
      </c>
      <c r="CS29" s="171">
        <v>201012.38640428352</v>
      </c>
      <c r="CT29" s="4" t="s">
        <v>105</v>
      </c>
      <c r="CU29" s="4" t="s">
        <v>106</v>
      </c>
      <c r="CV29" s="4" t="s">
        <v>107</v>
      </c>
      <c r="CW29" s="104"/>
      <c r="CX29" s="209"/>
      <c r="CY29" s="16" t="s">
        <v>50</v>
      </c>
      <c r="CZ29" s="20">
        <v>106401.64</v>
      </c>
      <c r="DA29" s="20">
        <v>138469.78</v>
      </c>
      <c r="DB29" s="20">
        <v>-214209.84</v>
      </c>
      <c r="DC29" s="20">
        <v>-278064.93</v>
      </c>
      <c r="DD29" s="20">
        <v>-187629.17</v>
      </c>
      <c r="DE29" s="20">
        <v>-176283.71</v>
      </c>
      <c r="DF29" s="20">
        <v>-231223.27</v>
      </c>
      <c r="DG29" s="20">
        <v>-305423.73</v>
      </c>
      <c r="DH29" s="20">
        <v>-311615.01</v>
      </c>
      <c r="DI29" s="20">
        <v>-306092.45</v>
      </c>
      <c r="DJ29" s="20">
        <v>-211968.1</v>
      </c>
      <c r="DK29" s="20">
        <v>-198628.63</v>
      </c>
      <c r="DL29" s="20">
        <v>-248528.93</v>
      </c>
      <c r="DM29" s="20">
        <v>-321239.03999999998</v>
      </c>
      <c r="DN29" s="20">
        <v>-270175.45</v>
      </c>
      <c r="DO29" s="20">
        <v>-118232.21</v>
      </c>
      <c r="DP29" s="20">
        <v>-90604.87</v>
      </c>
      <c r="DQ29" s="20">
        <v>-84722.21</v>
      </c>
      <c r="DR29" s="20">
        <v>-107685.96</v>
      </c>
      <c r="DS29" s="20">
        <v>-148122.69</v>
      </c>
      <c r="DT29" s="20">
        <v>-141095.97</v>
      </c>
      <c r="DU29" s="20">
        <v>-117508.65</v>
      </c>
      <c r="DV29" s="20">
        <v>-84587.71</v>
      </c>
      <c r="DW29" s="20">
        <v>-80065.600000000006</v>
      </c>
      <c r="DX29" s="20">
        <v>-122414.96</v>
      </c>
      <c r="DY29" s="164"/>
      <c r="DZ29" s="164"/>
      <c r="EA29" s="104"/>
    </row>
    <row r="30" spans="1:131" s="4" customFormat="1" ht="15" customHeight="1" outlineLevel="1" x14ac:dyDescent="0.35">
      <c r="A30" s="209"/>
      <c r="B30" s="16" t="s">
        <v>51</v>
      </c>
      <c r="C30" s="7" t="e">
        <f t="shared" ref="C30:I30" si="23">IF(OR(C29="",C28=""),"",C28+C29)</f>
        <v>#REF!</v>
      </c>
      <c r="D30" s="7" t="e">
        <f t="shared" si="23"/>
        <v>#REF!</v>
      </c>
      <c r="E30" s="7" t="e">
        <f t="shared" si="23"/>
        <v>#REF!</v>
      </c>
      <c r="F30" s="7" t="e">
        <f t="shared" si="23"/>
        <v>#REF!</v>
      </c>
      <c r="G30" s="7" t="e">
        <f t="shared" si="23"/>
        <v>#REF!</v>
      </c>
      <c r="H30" s="7" t="e">
        <f t="shared" si="23"/>
        <v>#REF!</v>
      </c>
      <c r="I30" s="7" t="e">
        <f t="shared" si="23"/>
        <v>#REF!</v>
      </c>
      <c r="J30" s="7" t="e">
        <f>IF(OR(J29="",J28=""),"",J28+J29)</f>
        <v>#REF!</v>
      </c>
      <c r="M30" s="104"/>
      <c r="N30" s="104"/>
      <c r="O30" s="209"/>
      <c r="P30" s="16" t="s">
        <v>26</v>
      </c>
      <c r="Q30" s="20">
        <v>474323.05163473397</v>
      </c>
      <c r="R30" s="20">
        <v>428810.25716296653</v>
      </c>
      <c r="S30" s="20">
        <v>339346.33491655142</v>
      </c>
      <c r="T30" s="20">
        <v>302925.05162387801</v>
      </c>
      <c r="U30" s="20">
        <v>399589.74786578171</v>
      </c>
      <c r="V30" s="20">
        <v>536049.73122413771</v>
      </c>
      <c r="W30" s="20">
        <v>503311.04413038632</v>
      </c>
      <c r="X30" s="20">
        <v>453730.11803544633</v>
      </c>
      <c r="Y30" s="86">
        <v>307694.93026905361</v>
      </c>
      <c r="AB30" s="113"/>
      <c r="AC30" s="80"/>
      <c r="AD30" s="80"/>
      <c r="AE30" s="80"/>
      <c r="AF30" s="80"/>
      <c r="AG30" s="80"/>
      <c r="AH30" s="80"/>
      <c r="AI30" s="80"/>
      <c r="AJ30" s="80"/>
      <c r="BF30" s="104"/>
      <c r="BG30"/>
      <c r="BH30"/>
      <c r="BI30" s="10">
        <v>44105</v>
      </c>
      <c r="BJ30" s="10">
        <v>44136</v>
      </c>
      <c r="BK30" s="10">
        <v>44166</v>
      </c>
      <c r="BL30" s="10">
        <v>44197</v>
      </c>
      <c r="BM30" s="10">
        <v>44228</v>
      </c>
      <c r="BN30" s="10">
        <v>44256</v>
      </c>
      <c r="BO30" s="10">
        <v>44287</v>
      </c>
      <c r="BP30" s="10">
        <v>44317</v>
      </c>
      <c r="BQ30" s="10">
        <v>44348</v>
      </c>
      <c r="BR30" s="10">
        <v>44378</v>
      </c>
      <c r="BS30" s="10">
        <v>44409</v>
      </c>
      <c r="BT30" s="10">
        <v>44440</v>
      </c>
      <c r="BU30" s="10">
        <v>44470</v>
      </c>
      <c r="BY30" s="104"/>
      <c r="BZ30" s="209"/>
      <c r="CA30" s="16" t="s">
        <v>13</v>
      </c>
      <c r="CB30" s="171">
        <v>-55475.392619436316</v>
      </c>
      <c r="CC30" s="171">
        <v>-66640.240037982177</v>
      </c>
      <c r="CD30" s="171">
        <v>-50931.801916664524</v>
      </c>
      <c r="CE30" s="171">
        <v>-158898.86501364034</v>
      </c>
      <c r="CF30" s="171">
        <v>-133201.18728040846</v>
      </c>
      <c r="CG30" s="171">
        <v>-79890.76879332996</v>
      </c>
      <c r="CH30" s="171">
        <v>-9595.6217222051346</v>
      </c>
      <c r="CK30" s="209"/>
      <c r="CL30" s="16" t="s">
        <v>13</v>
      </c>
      <c r="CM30" s="171">
        <v>-53384.476483059116</v>
      </c>
      <c r="CN30" s="171">
        <v>-62072.627832325903</v>
      </c>
      <c r="CO30" s="171">
        <v>-42897.489087362017</v>
      </c>
      <c r="CP30" s="171">
        <v>-151057.13733473371</v>
      </c>
      <c r="CQ30" s="171">
        <v>-130551.0595454775</v>
      </c>
      <c r="CR30" s="171">
        <v>-78588.943574472316</v>
      </c>
      <c r="CS30" s="171">
        <v>-9424.6721917521791</v>
      </c>
      <c r="CT30" s="172">
        <f>SUM(CM30:CS30)</f>
        <v>-527976.40604918275</v>
      </c>
      <c r="CU30" s="172">
        <f>SUM(CB30:CH30)</f>
        <v>-554633.87738366681</v>
      </c>
      <c r="CV30" s="172">
        <f>CT30-CU30</f>
        <v>26657.471334484057</v>
      </c>
      <c r="CW30" s="104"/>
      <c r="CX30" s="209"/>
      <c r="CY30" s="16" t="s">
        <v>51</v>
      </c>
      <c r="CZ30" s="7">
        <v>541741.18516653357</v>
      </c>
      <c r="DA30" s="7">
        <v>704338.42496161384</v>
      </c>
      <c r="DB30" s="7">
        <v>1161434.6368897494</v>
      </c>
      <c r="DC30" s="7">
        <v>1509744.8546895902</v>
      </c>
      <c r="DD30" s="7">
        <v>1021337.0409980869</v>
      </c>
      <c r="DE30" s="7">
        <v>958813.01588184945</v>
      </c>
      <c r="DF30" s="7">
        <v>1251908.2721443432</v>
      </c>
      <c r="DG30" s="7">
        <v>1652403.9212690853</v>
      </c>
      <c r="DH30" s="7">
        <v>1685200.823049651</v>
      </c>
      <c r="DI30" s="7">
        <v>1656144.3811878432</v>
      </c>
      <c r="DJ30" s="7">
        <v>1149480.8893388002</v>
      </c>
      <c r="DK30" s="7">
        <v>1079418.9137683115</v>
      </c>
      <c r="DL30" s="7">
        <v>1350833.1245714868</v>
      </c>
      <c r="DM30" s="7">
        <v>1740449.4251608262</v>
      </c>
      <c r="DN30" s="7">
        <v>1389838.9482729391</v>
      </c>
      <c r="DO30" s="7">
        <v>609111.17262135481</v>
      </c>
      <c r="DP30" s="7">
        <v>467884.29557480058</v>
      </c>
      <c r="DQ30" s="7">
        <v>436790.72435668245</v>
      </c>
      <c r="DR30" s="7">
        <v>553475.74778882996</v>
      </c>
      <c r="DS30" s="7">
        <v>759832.45836252975</v>
      </c>
      <c r="DT30" s="7">
        <v>724517.81677226594</v>
      </c>
      <c r="DU30" s="7">
        <v>604671.35996221576</v>
      </c>
      <c r="DV30" s="7">
        <v>436813.76348380273</v>
      </c>
      <c r="DW30" s="7">
        <v>414638.8653804888</v>
      </c>
      <c r="DX30" s="7">
        <v>633711.27939637168</v>
      </c>
      <c r="DY30" s="164"/>
      <c r="DZ30" s="164"/>
      <c r="EA30" s="104"/>
    </row>
    <row r="31" spans="1:131" s="4" customFormat="1" ht="14.5" outlineLevel="1" x14ac:dyDescent="0.35">
      <c r="A31" s="209"/>
      <c r="B31" s="16" t="s">
        <v>13</v>
      </c>
      <c r="C31" s="7" t="e">
        <f t="shared" ref="C31:I31" si="24">IF(OR(C28="",C27=""),"",C27-C28)</f>
        <v>#REF!</v>
      </c>
      <c r="D31" s="7" t="e">
        <f t="shared" si="24"/>
        <v>#REF!</v>
      </c>
      <c r="E31" s="7" t="e">
        <f t="shared" si="24"/>
        <v>#REF!</v>
      </c>
      <c r="F31" s="7" t="e">
        <f t="shared" si="24"/>
        <v>#REF!</v>
      </c>
      <c r="G31" s="7" t="e">
        <f t="shared" si="24"/>
        <v>#REF!</v>
      </c>
      <c r="H31" s="7" t="e">
        <f t="shared" si="24"/>
        <v>#REF!</v>
      </c>
      <c r="I31" s="7" t="e">
        <f t="shared" si="24"/>
        <v>#REF!</v>
      </c>
      <c r="J31" s="7" t="e">
        <f>IF(OR(J28="",J27=""),"",J27-J28)</f>
        <v>#REF!</v>
      </c>
      <c r="K31" s="69" t="s">
        <v>72</v>
      </c>
      <c r="L31" s="69" t="s">
        <v>75</v>
      </c>
      <c r="M31" s="104"/>
      <c r="N31" s="104"/>
      <c r="O31" s="209"/>
      <c r="P31" s="16" t="s">
        <v>50</v>
      </c>
      <c r="Q31" s="20">
        <v>115732.97</v>
      </c>
      <c r="R31" s="20">
        <v>104574.51</v>
      </c>
      <c r="S31" s="20">
        <v>82818.98</v>
      </c>
      <c r="T31" s="20">
        <v>74005.649999999994</v>
      </c>
      <c r="U31" s="20">
        <v>97941.18</v>
      </c>
      <c r="V31" s="20">
        <v>131594.67000000001</v>
      </c>
      <c r="W31" s="20">
        <v>123527.13</v>
      </c>
      <c r="X31" s="20">
        <v>111322.95</v>
      </c>
      <c r="Y31" s="86">
        <v>75219.710000000006</v>
      </c>
      <c r="AB31" s="113"/>
      <c r="AC31" s="80"/>
      <c r="AD31" s="80"/>
      <c r="AE31" s="80"/>
      <c r="AF31" s="80"/>
      <c r="AG31" s="80"/>
      <c r="AH31" s="80"/>
      <c r="AI31" s="80"/>
      <c r="AJ31" s="80"/>
      <c r="BF31" s="104"/>
      <c r="BG31"/>
      <c r="BH31" s="123" t="s">
        <v>8</v>
      </c>
      <c r="BI31" s="28"/>
      <c r="BJ31" s="57">
        <v>2.5244400000000002E-3</v>
      </c>
      <c r="BK31" s="57">
        <v>2.8469900000000002E-3</v>
      </c>
      <c r="BL31" s="57">
        <v>2.0613900000000002E-3</v>
      </c>
      <c r="BM31" s="57">
        <v>2.3221700000000001E-3</v>
      </c>
      <c r="BN31" s="57">
        <v>2.1367399999999998E-3</v>
      </c>
      <c r="BO31" s="57">
        <v>2.2512299999999999E-3</v>
      </c>
      <c r="BP31" s="57">
        <v>2.2427200000000001E-3</v>
      </c>
      <c r="BQ31" s="57">
        <v>2.01659E-3</v>
      </c>
      <c r="BR31" s="57">
        <v>1.3954900000000001E-3</v>
      </c>
      <c r="BS31" s="57">
        <v>2.0509899999999999E-3</v>
      </c>
      <c r="BT31" s="57">
        <v>1.9323299999999999E-3</v>
      </c>
      <c r="BU31" s="57">
        <v>1.5E-3</v>
      </c>
      <c r="BY31" s="104"/>
      <c r="BZ31" s="209"/>
      <c r="CA31" s="17" t="s">
        <v>8</v>
      </c>
      <c r="CB31" s="171">
        <v>-36.92</v>
      </c>
      <c r="CC31" s="171">
        <v>-85.81</v>
      </c>
      <c r="CD31" s="171">
        <v>-96.32</v>
      </c>
      <c r="CE31" s="171">
        <v>-145.96</v>
      </c>
      <c r="CF31" s="171">
        <v>-396.3</v>
      </c>
      <c r="CG31" s="171">
        <v>-370.62</v>
      </c>
      <c r="CH31" s="171">
        <v>-570.75</v>
      </c>
      <c r="CK31" s="209"/>
      <c r="CL31" s="17" t="s">
        <v>8</v>
      </c>
      <c r="CM31" s="171">
        <v>-36.659999999999997</v>
      </c>
      <c r="CN31" s="171">
        <v>-84.37</v>
      </c>
      <c r="CO31" s="171">
        <v>-93.45</v>
      </c>
      <c r="CP31" s="171">
        <v>-140.4</v>
      </c>
      <c r="CQ31" s="171">
        <v>-381.85</v>
      </c>
      <c r="CR31" s="171">
        <v>-357.36</v>
      </c>
      <c r="CS31" s="171">
        <v>-549.62</v>
      </c>
      <c r="CW31" s="104"/>
      <c r="CX31" s="209"/>
      <c r="CY31" s="16" t="s">
        <v>13</v>
      </c>
      <c r="CZ31" s="7">
        <v>225839.38155908044</v>
      </c>
      <c r="DA31" s="7">
        <v>88725.423080529552</v>
      </c>
      <c r="DB31" s="7">
        <v>-396580.33258011495</v>
      </c>
      <c r="DC31" s="7">
        <v>-690184.64662341482</v>
      </c>
      <c r="DD31" s="7">
        <v>-288170.78241608408</v>
      </c>
      <c r="DE31" s="7">
        <v>-150227.57297345658</v>
      </c>
      <c r="DF31" s="7">
        <v>977242.2032522778</v>
      </c>
      <c r="DG31" s="7">
        <v>1076194.1040727836</v>
      </c>
      <c r="DH31" s="7">
        <v>1157980.4223658144</v>
      </c>
      <c r="DI31" s="7">
        <v>496271.50805298146</v>
      </c>
      <c r="DJ31" s="7">
        <v>-262709.69895831752</v>
      </c>
      <c r="DK31" s="7">
        <v>-61448.179122828762</v>
      </c>
      <c r="DL31" s="7">
        <v>-97910.102033826523</v>
      </c>
      <c r="DM31" s="7">
        <v>-305797.26770618651</v>
      </c>
      <c r="DN31" s="7">
        <v>-147582.25819023745</v>
      </c>
      <c r="DO31" s="7">
        <v>-142406.98179687787</v>
      </c>
      <c r="DP31" s="7">
        <v>-56797.649592227943</v>
      </c>
      <c r="DQ31" s="7">
        <v>23815.937637465715</v>
      </c>
      <c r="DR31" s="7">
        <v>904559.60754772858</v>
      </c>
      <c r="DS31" s="7">
        <v>1105567.1243381908</v>
      </c>
      <c r="DT31" s="7">
        <v>1064689.7667756402</v>
      </c>
      <c r="DU31" s="7">
        <v>625990.25765233708</v>
      </c>
      <c r="DV31" s="81">
        <v>-100972.62667034866</v>
      </c>
      <c r="DW31" s="7">
        <v>96776.844755683327</v>
      </c>
      <c r="DX31" s="7">
        <v>23888.381840004819</v>
      </c>
      <c r="DY31" s="164"/>
      <c r="DZ31" s="164"/>
      <c r="EA31" s="104"/>
    </row>
    <row r="32" spans="1:131" s="4" customFormat="1" ht="14.5" outlineLevel="1" x14ac:dyDescent="0.35">
      <c r="A32" s="209"/>
      <c r="B32" s="17" t="s">
        <v>8</v>
      </c>
      <c r="C32" s="7" t="e">
        <f>ROUND((C31+0)*'MEEIA 3 calcs original'!F9/12,2)</f>
        <v>#REF!</v>
      </c>
      <c r="D32" s="7" t="e">
        <f>ROUND((D31+C34)*'MEEIA 3 calcs original'!G9/12,2)</f>
        <v>#REF!</v>
      </c>
      <c r="E32" s="7" t="e">
        <f>ROUND((E31+D34)*'MEEIA 3 calcs original'!H9/12,2)</f>
        <v>#REF!</v>
      </c>
      <c r="F32" s="7" t="e">
        <f>ROUND((F31+E34)*'MEEIA 3 calcs original'!I9/12,2)</f>
        <v>#REF!</v>
      </c>
      <c r="G32" s="7" t="e">
        <f>ROUND((G31+F34)*'MEEIA 3 calcs original'!J9/12,2)</f>
        <v>#REF!</v>
      </c>
      <c r="H32" s="7" t="e">
        <f>ROUND((H31+G34)*'MEEIA 3 calcs original'!K9/12,2)</f>
        <v>#REF!</v>
      </c>
      <c r="I32" s="7" t="e">
        <f>ROUND((I31+H34)*'MEEIA 3 calcs original'!L9/12,2)</f>
        <v>#REF!</v>
      </c>
      <c r="J32" s="7" t="e">
        <f>ROUND((J31+I34)*'MEEIA 3 calcs original'!M9/12,2)</f>
        <v>#REF!</v>
      </c>
      <c r="K32" s="70" t="e">
        <f>SUM('MEEIA 3 calcs original'!#REF!)</f>
        <v>#REF!</v>
      </c>
      <c r="L32" s="75" t="e">
        <f>SUM(C32:J32)-K32</f>
        <v>#REF!</v>
      </c>
      <c r="M32" s="104"/>
      <c r="N32" s="104"/>
      <c r="O32" s="209"/>
      <c r="P32" s="16" t="s">
        <v>51</v>
      </c>
      <c r="Q32" s="7">
        <v>590056.021634734</v>
      </c>
      <c r="R32" s="7">
        <v>533384.76716296654</v>
      </c>
      <c r="S32" s="7">
        <v>422165.3149165514</v>
      </c>
      <c r="T32" s="7">
        <v>376930.70162387798</v>
      </c>
      <c r="U32" s="7">
        <v>497530.9278657817</v>
      </c>
      <c r="V32" s="7">
        <v>667644.40122413775</v>
      </c>
      <c r="W32" s="7">
        <v>626838.17413038632</v>
      </c>
      <c r="X32" s="7">
        <v>565053.06803544634</v>
      </c>
      <c r="Y32" s="7">
        <v>382914.64026905363</v>
      </c>
      <c r="AB32" s="113"/>
      <c r="AC32" s="80"/>
      <c r="AD32" s="80"/>
      <c r="AE32" s="80"/>
      <c r="AF32" s="80"/>
      <c r="AG32" s="80"/>
      <c r="AH32" s="80"/>
      <c r="AI32" s="80"/>
      <c r="AJ32" s="80"/>
      <c r="BF32" s="104"/>
      <c r="BG32" s="210" t="s">
        <v>54</v>
      </c>
      <c r="BH32" s="61"/>
      <c r="BI32" s="8">
        <v>0</v>
      </c>
      <c r="BJ32" s="106">
        <v>-50000</v>
      </c>
      <c r="BK32" s="28"/>
      <c r="BL32" s="28"/>
      <c r="BM32" s="28"/>
      <c r="BN32" s="28"/>
      <c r="BO32" s="28"/>
      <c r="BP32" s="28"/>
      <c r="BQ32" s="28"/>
      <c r="BR32" s="28"/>
      <c r="BS32" s="28"/>
      <c r="BT32" s="28"/>
      <c r="BU32" s="106">
        <v>-153732.06</v>
      </c>
      <c r="BY32" s="104"/>
      <c r="BZ32" s="209"/>
      <c r="CA32" s="16" t="s">
        <v>14</v>
      </c>
      <c r="CB32" s="171">
        <v>-55512.312619436314</v>
      </c>
      <c r="CC32" s="171">
        <v>-66726.050037982175</v>
      </c>
      <c r="CD32" s="171">
        <v>-51028.121916664524</v>
      </c>
      <c r="CE32" s="171">
        <v>-159044.82501364034</v>
      </c>
      <c r="CF32" s="171">
        <v>-133597.48728040844</v>
      </c>
      <c r="CG32" s="171">
        <v>-80261.388793329956</v>
      </c>
      <c r="CH32" s="171">
        <v>-10166.371722205135</v>
      </c>
      <c r="CK32" s="209"/>
      <c r="CL32" s="16" t="s">
        <v>14</v>
      </c>
      <c r="CM32" s="171">
        <v>-53421.136483059119</v>
      </c>
      <c r="CN32" s="171">
        <v>-62156.997832325906</v>
      </c>
      <c r="CO32" s="171">
        <v>-42990.939087362014</v>
      </c>
      <c r="CP32" s="171">
        <v>-151197.5373347337</v>
      </c>
      <c r="CQ32" s="171">
        <v>-130932.90954547751</v>
      </c>
      <c r="CR32" s="171">
        <v>-78946.303574472317</v>
      </c>
      <c r="CS32" s="171">
        <v>-9974.2921917521799</v>
      </c>
      <c r="CW32" s="104"/>
      <c r="CX32" s="209"/>
      <c r="CY32" s="17" t="s">
        <v>8</v>
      </c>
      <c r="CZ32" s="7">
        <v>456.88</v>
      </c>
      <c r="DA32" s="7">
        <v>510.01</v>
      </c>
      <c r="DB32" s="7">
        <v>456.43</v>
      </c>
      <c r="DC32" s="7">
        <v>247.66</v>
      </c>
      <c r="DD32" s="7">
        <v>171.71</v>
      </c>
      <c r="DE32" s="7">
        <v>110.07</v>
      </c>
      <c r="DF32" s="7">
        <v>224.36</v>
      </c>
      <c r="DG32" s="7">
        <v>244.92</v>
      </c>
      <c r="DH32" s="7">
        <v>504.66</v>
      </c>
      <c r="DI32" s="7">
        <v>506.17</v>
      </c>
      <c r="DJ32" s="7">
        <v>333.65</v>
      </c>
      <c r="DK32" s="7">
        <v>307.63</v>
      </c>
      <c r="DL32" s="7">
        <v>447.85</v>
      </c>
      <c r="DM32" s="7">
        <v>280.7</v>
      </c>
      <c r="DN32" s="7">
        <v>251.29</v>
      </c>
      <c r="DO32" s="7">
        <v>435.28</v>
      </c>
      <c r="DP32" s="7">
        <v>306.17</v>
      </c>
      <c r="DQ32" s="7">
        <v>436.32</v>
      </c>
      <c r="DR32" s="7">
        <v>1669.89</v>
      </c>
      <c r="DS32" s="7">
        <v>3955.25</v>
      </c>
      <c r="DT32" s="7">
        <v>6912.87</v>
      </c>
      <c r="DU32" s="7">
        <v>8881.91</v>
      </c>
      <c r="DV32" s="7">
        <v>10335.17</v>
      </c>
      <c r="DW32" s="7">
        <v>12862.03</v>
      </c>
      <c r="DX32" s="7">
        <v>13527.2</v>
      </c>
      <c r="DY32" s="164" t="e">
        <f>SUM('MEEIA 3 calcs original'!#REF!)</f>
        <v>#REF!</v>
      </c>
      <c r="DZ32" s="180" t="e">
        <f>SUM(CZ32:DX32)-DY32</f>
        <v>#REF!</v>
      </c>
      <c r="EA32" s="104"/>
    </row>
    <row r="33" spans="1:131" s="4" customFormat="1" ht="14.5" outlineLevel="1" x14ac:dyDescent="0.35">
      <c r="A33" s="209"/>
      <c r="B33" s="16" t="s">
        <v>14</v>
      </c>
      <c r="C33" s="7" t="e">
        <f t="shared" ref="C33:J33" si="25">IF(OR(C31="",C32=""),"",C31+C32)</f>
        <v>#REF!</v>
      </c>
      <c r="D33" s="7" t="e">
        <f t="shared" si="25"/>
        <v>#REF!</v>
      </c>
      <c r="E33" s="7" t="e">
        <f t="shared" si="25"/>
        <v>#REF!</v>
      </c>
      <c r="F33" s="7" t="e">
        <f t="shared" si="25"/>
        <v>#REF!</v>
      </c>
      <c r="G33" s="7" t="e">
        <f t="shared" si="25"/>
        <v>#REF!</v>
      </c>
      <c r="H33" s="7" t="e">
        <f t="shared" si="25"/>
        <v>#REF!</v>
      </c>
      <c r="I33" s="7" t="e">
        <f t="shared" si="25"/>
        <v>#REF!</v>
      </c>
      <c r="J33" s="7" t="e">
        <f t="shared" si="25"/>
        <v>#REF!</v>
      </c>
      <c r="M33" s="104"/>
      <c r="N33" s="104"/>
      <c r="O33" s="209"/>
      <c r="P33" s="16" t="s">
        <v>13</v>
      </c>
      <c r="Q33" s="7">
        <v>86133.198655375512</v>
      </c>
      <c r="R33" s="7">
        <v>-70294.251757633756</v>
      </c>
      <c r="S33" s="7">
        <v>-209165.47822788436</v>
      </c>
      <c r="T33" s="7">
        <v>-137615.28236749448</v>
      </c>
      <c r="U33" s="7">
        <v>248433.71193049941</v>
      </c>
      <c r="V33" s="7">
        <v>354316.74050838663</v>
      </c>
      <c r="W33" s="7">
        <v>594302.11378261668</v>
      </c>
      <c r="X33" s="7">
        <v>473881.47595819214</v>
      </c>
      <c r="Y33" s="7">
        <v>73938.549640369252</v>
      </c>
      <c r="Z33" s="69" t="s">
        <v>72</v>
      </c>
      <c r="AA33" s="69" t="s">
        <v>75</v>
      </c>
      <c r="AB33" s="113"/>
      <c r="AC33" s="80"/>
      <c r="AD33" s="80"/>
      <c r="AE33" s="80"/>
      <c r="AF33" s="80"/>
      <c r="AG33" s="80"/>
      <c r="AH33" s="80"/>
      <c r="AI33" s="80"/>
      <c r="AJ33" s="80"/>
      <c r="AK33" s="89"/>
      <c r="BF33" s="104"/>
      <c r="BG33" s="210"/>
      <c r="BH33" s="61" t="s">
        <v>55</v>
      </c>
      <c r="BI33" s="8">
        <v>0</v>
      </c>
      <c r="BJ33" s="22">
        <v>0</v>
      </c>
      <c r="BK33" s="22">
        <v>0</v>
      </c>
      <c r="BL33" s="22">
        <v>0</v>
      </c>
      <c r="BM33" s="22">
        <v>0</v>
      </c>
      <c r="BN33" s="22">
        <v>0</v>
      </c>
      <c r="BO33" s="22">
        <v>0</v>
      </c>
      <c r="BP33" s="22">
        <v>0</v>
      </c>
      <c r="BQ33" s="22">
        <v>0</v>
      </c>
      <c r="BR33" s="22">
        <v>0</v>
      </c>
      <c r="BS33" s="22">
        <v>0</v>
      </c>
      <c r="BT33" s="22">
        <v>0</v>
      </c>
      <c r="BU33" s="22">
        <v>0</v>
      </c>
      <c r="BY33" s="104"/>
      <c r="BZ33" s="209"/>
      <c r="CA33" s="18" t="s">
        <v>16</v>
      </c>
      <c r="CB33" s="171">
        <v>-289230.94684451108</v>
      </c>
      <c r="CC33" s="171">
        <v>-395446.64688249328</v>
      </c>
      <c r="CD33" s="171">
        <v>-493108.69879915781</v>
      </c>
      <c r="CE33" s="171">
        <v>-592181.6438127982</v>
      </c>
      <c r="CF33" s="171">
        <v>-691318.92109320662</v>
      </c>
      <c r="CG33" s="171">
        <v>-741098.19988653657</v>
      </c>
      <c r="CH33" s="171">
        <v>-721741.14160874172</v>
      </c>
      <c r="CK33" s="209"/>
      <c r="CL33" s="18" t="s">
        <v>16</v>
      </c>
      <c r="CM33" s="171">
        <v>-287139.77070813393</v>
      </c>
      <c r="CN33" s="171">
        <v>-388786.41854045982</v>
      </c>
      <c r="CO33" s="171">
        <v>-478411.28762782185</v>
      </c>
      <c r="CP33" s="171">
        <v>-569636.94496255554</v>
      </c>
      <c r="CQ33" s="171">
        <v>-666109.64450803306</v>
      </c>
      <c r="CR33" s="171">
        <v>-714573.83808250539</v>
      </c>
      <c r="CS33" s="171">
        <v>-695024.70027425757</v>
      </c>
      <c r="CW33" s="104"/>
      <c r="CX33" s="209"/>
      <c r="CY33" s="16" t="s">
        <v>14</v>
      </c>
      <c r="CZ33" s="7">
        <v>226296.26155908045</v>
      </c>
      <c r="DA33" s="7">
        <v>89235.433080529547</v>
      </c>
      <c r="DB33" s="7">
        <v>-396123.90258011495</v>
      </c>
      <c r="DC33" s="7">
        <v>-689936.98662341479</v>
      </c>
      <c r="DD33" s="7">
        <v>-287999.07241608406</v>
      </c>
      <c r="DE33" s="7">
        <v>-150117.50297345658</v>
      </c>
      <c r="DF33" s="7">
        <v>977466.56325227779</v>
      </c>
      <c r="DG33" s="7">
        <v>1076439.0240727835</v>
      </c>
      <c r="DH33" s="7">
        <v>1158485.0823658144</v>
      </c>
      <c r="DI33" s="7">
        <v>496777.67805298144</v>
      </c>
      <c r="DJ33" s="7">
        <v>-262376.04895831749</v>
      </c>
      <c r="DK33" s="7">
        <v>-61140.549122828765</v>
      </c>
      <c r="DL33" s="7">
        <v>-97462.252033826517</v>
      </c>
      <c r="DM33" s="7">
        <v>-305516.5677061865</v>
      </c>
      <c r="DN33" s="7">
        <v>-147330.96819023744</v>
      </c>
      <c r="DO33" s="7">
        <v>-141971.70179687787</v>
      </c>
      <c r="DP33" s="7">
        <v>-56491.479592227945</v>
      </c>
      <c r="DQ33" s="7">
        <v>24252.257637465715</v>
      </c>
      <c r="DR33" s="7">
        <v>906229.49754772859</v>
      </c>
      <c r="DS33" s="7">
        <v>1109522.3743381908</v>
      </c>
      <c r="DT33" s="7">
        <v>1071602.6367756403</v>
      </c>
      <c r="DU33" s="7">
        <v>634872.16765233711</v>
      </c>
      <c r="DV33" s="7">
        <v>-90637.456670348663</v>
      </c>
      <c r="DW33" s="7">
        <v>109638.87475568333</v>
      </c>
      <c r="DX33" s="7">
        <v>37415.581840004816</v>
      </c>
      <c r="DY33" s="164"/>
      <c r="DZ33" s="164"/>
      <c r="EA33" s="104"/>
    </row>
    <row r="34" spans="1:131" s="4" customFormat="1" ht="14.5" outlineLevel="1" x14ac:dyDescent="0.35">
      <c r="A34" s="209"/>
      <c r="B34" s="18" t="s">
        <v>17</v>
      </c>
      <c r="C34" s="7" t="e">
        <f>IF(OR(C33=""),"",C33)</f>
        <v>#REF!</v>
      </c>
      <c r="D34" s="7" t="e">
        <f t="shared" ref="D34:J34" si="26">IF(OR(D33="",C34=""),"",D33+C34)</f>
        <v>#REF!</v>
      </c>
      <c r="E34" s="7" t="e">
        <f t="shared" si="26"/>
        <v>#REF!</v>
      </c>
      <c r="F34" s="7" t="e">
        <f t="shared" si="26"/>
        <v>#REF!</v>
      </c>
      <c r="G34" s="7" t="e">
        <f t="shared" si="26"/>
        <v>#REF!</v>
      </c>
      <c r="H34" s="7" t="e">
        <f t="shared" si="26"/>
        <v>#REF!</v>
      </c>
      <c r="I34" s="7" t="e">
        <f t="shared" si="26"/>
        <v>#REF!</v>
      </c>
      <c r="J34" s="7" t="e">
        <f t="shared" si="26"/>
        <v>#REF!</v>
      </c>
      <c r="M34" s="104"/>
      <c r="N34" s="104"/>
      <c r="O34" s="209"/>
      <c r="P34" s="17" t="s">
        <v>8</v>
      </c>
      <c r="Q34" s="7">
        <v>-2.91</v>
      </c>
      <c r="R34" s="7">
        <v>50.9</v>
      </c>
      <c r="S34" s="7">
        <v>-73.48</v>
      </c>
      <c r="T34" s="7">
        <v>-16.95</v>
      </c>
      <c r="U34" s="7">
        <v>19.760000000000002</v>
      </c>
      <c r="V34" s="7">
        <v>108.88</v>
      </c>
      <c r="W34" s="7">
        <v>158.51</v>
      </c>
      <c r="X34" s="7">
        <v>204.25</v>
      </c>
      <c r="Y34" s="7">
        <v>354.55</v>
      </c>
      <c r="Z34" s="70">
        <v>321.81</v>
      </c>
      <c r="AA34" s="75">
        <v>481.7</v>
      </c>
      <c r="AB34" s="113"/>
      <c r="AC34" s="80"/>
      <c r="AD34" s="80"/>
      <c r="AE34" s="80"/>
      <c r="AF34" s="80"/>
      <c r="AG34" s="80"/>
      <c r="AH34" s="80"/>
      <c r="AI34" s="80"/>
      <c r="AJ34" s="80"/>
      <c r="AK34" s="90"/>
      <c r="BF34" s="104"/>
      <c r="BG34" s="210"/>
      <c r="BH34" s="61" t="s">
        <v>56</v>
      </c>
      <c r="BI34" s="8">
        <v>0</v>
      </c>
      <c r="BJ34" s="8">
        <f>IF(OR(BJ33=""),"",BJ32-BJ33)</f>
        <v>-50000</v>
      </c>
      <c r="BK34" s="8">
        <f>IF(OR(BK33=""),"",BK32-BK33)</f>
        <v>0</v>
      </c>
      <c r="BL34" s="8">
        <f t="shared" ref="BL34:BU34" si="27">IF(OR(BL33=""),"",BL32-BL33)</f>
        <v>0</v>
      </c>
      <c r="BM34" s="8">
        <f t="shared" si="27"/>
        <v>0</v>
      </c>
      <c r="BN34" s="8">
        <f t="shared" si="27"/>
        <v>0</v>
      </c>
      <c r="BO34" s="8">
        <f t="shared" si="27"/>
        <v>0</v>
      </c>
      <c r="BP34" s="8">
        <f t="shared" si="27"/>
        <v>0</v>
      </c>
      <c r="BQ34" s="8">
        <f t="shared" si="27"/>
        <v>0</v>
      </c>
      <c r="BR34" s="8">
        <f t="shared" si="27"/>
        <v>0</v>
      </c>
      <c r="BS34" s="8">
        <f t="shared" si="27"/>
        <v>0</v>
      </c>
      <c r="BT34" s="8">
        <f t="shared" si="27"/>
        <v>0</v>
      </c>
      <c r="BU34" s="8">
        <f t="shared" si="27"/>
        <v>-153732.06</v>
      </c>
      <c r="BV34" s="69" t="s">
        <v>72</v>
      </c>
      <c r="BW34" s="69" t="s">
        <v>75</v>
      </c>
      <c r="BY34" s="104"/>
      <c r="BZ34" s="39"/>
      <c r="CA34" s="11"/>
      <c r="CB34" s="2"/>
      <c r="CC34" s="2"/>
      <c r="CD34" s="2"/>
      <c r="CE34" s="2"/>
      <c r="CF34" s="2"/>
      <c r="CG34" s="2"/>
      <c r="CH34" s="2"/>
      <c r="CK34" s="39"/>
      <c r="CL34" s="11"/>
      <c r="CM34" s="2"/>
      <c r="CN34" s="2"/>
      <c r="CO34" s="2"/>
      <c r="CP34" s="2"/>
      <c r="CQ34" s="2"/>
      <c r="CR34" s="2"/>
      <c r="CS34" s="2"/>
      <c r="CW34" s="104"/>
      <c r="CX34" s="209"/>
      <c r="CY34" s="18" t="s">
        <v>15</v>
      </c>
      <c r="CZ34" s="7">
        <v>2741729.6655055969</v>
      </c>
      <c r="DA34" s="7">
        <v>2969434.8785861265</v>
      </c>
      <c r="DB34" s="7">
        <v>2359101.1360060116</v>
      </c>
      <c r="DC34" s="7">
        <v>1391099.2193825969</v>
      </c>
      <c r="DD34" s="7">
        <v>915470.97696651286</v>
      </c>
      <c r="DE34" s="7">
        <v>589069.76399305626</v>
      </c>
      <c r="DF34" s="7">
        <v>1335313.0572453341</v>
      </c>
      <c r="DG34" s="7">
        <v>2106328.3513181177</v>
      </c>
      <c r="DH34" s="7">
        <v>2953198.4236839321</v>
      </c>
      <c r="DI34" s="7">
        <v>3143883.6517369132</v>
      </c>
      <c r="DJ34" s="7">
        <v>2669539.5027785958</v>
      </c>
      <c r="DK34" s="7">
        <v>2409770.3236557669</v>
      </c>
      <c r="DL34" s="7">
        <v>2063779.1416219403</v>
      </c>
      <c r="DM34" s="7">
        <v>1437023.5339157539</v>
      </c>
      <c r="DN34" s="7">
        <v>1019517.1157255165</v>
      </c>
      <c r="DO34" s="7">
        <v>759313.2039286386</v>
      </c>
      <c r="DP34" s="7">
        <v>612216.85433641064</v>
      </c>
      <c r="DQ34" s="7">
        <v>551746.9019738764</v>
      </c>
      <c r="DR34" s="7">
        <v>1350290.4395216051</v>
      </c>
      <c r="DS34" s="7">
        <v>2311690.1238597957</v>
      </c>
      <c r="DT34" s="7">
        <v>3242196.7906354358</v>
      </c>
      <c r="DU34" s="7">
        <v>3759560.3082877728</v>
      </c>
      <c r="DV34" s="7">
        <v>3584335.1416174243</v>
      </c>
      <c r="DW34" s="7">
        <v>3613908.4163731076</v>
      </c>
      <c r="DX34" s="7">
        <v>3528909.0382131124</v>
      </c>
      <c r="DY34" s="164"/>
      <c r="DZ34" s="164"/>
      <c r="EA34" s="104"/>
    </row>
    <row r="35" spans="1:131" s="4" customFormat="1" ht="16.5" customHeight="1" outlineLevel="1" x14ac:dyDescent="0.35">
      <c r="A35" s="39"/>
      <c r="B35" s="11"/>
      <c r="C35" s="12"/>
      <c r="D35" s="12"/>
      <c r="E35" s="12"/>
      <c r="F35" s="12"/>
      <c r="G35" s="12"/>
      <c r="H35" s="12"/>
      <c r="I35" s="12"/>
      <c r="J35" s="12"/>
      <c r="M35" s="104"/>
      <c r="N35" s="104"/>
      <c r="O35" s="209"/>
      <c r="P35" s="16" t="s">
        <v>14</v>
      </c>
      <c r="Q35" s="7">
        <v>86130.288655375509</v>
      </c>
      <c r="R35" s="7">
        <v>-70243.351757633762</v>
      </c>
      <c r="S35" s="7">
        <v>-209238.95822788437</v>
      </c>
      <c r="T35" s="7">
        <v>-137632.23236749449</v>
      </c>
      <c r="U35" s="7">
        <v>248453.47193049942</v>
      </c>
      <c r="V35" s="7">
        <v>354425.62050838664</v>
      </c>
      <c r="W35" s="7">
        <v>594460.62378261669</v>
      </c>
      <c r="X35" s="7">
        <v>474085.72595819214</v>
      </c>
      <c r="Y35" s="7">
        <v>74293.099640369255</v>
      </c>
      <c r="AB35" s="113"/>
      <c r="AC35" s="80"/>
      <c r="AD35" s="80"/>
      <c r="AE35" s="80"/>
      <c r="AF35" s="80"/>
      <c r="AG35" s="80"/>
      <c r="AH35" s="80"/>
      <c r="AI35" s="80"/>
      <c r="AJ35" s="80"/>
      <c r="BF35" s="104"/>
      <c r="BG35" s="210"/>
      <c r="BH35" s="62" t="s">
        <v>8</v>
      </c>
      <c r="BI35" s="8">
        <v>0</v>
      </c>
      <c r="BJ35" s="8">
        <f>IF(OR(BJ31="",BJ34=""),"",((BJ34+BI38)*BJ31)/12)</f>
        <v>-10.518500000000001</v>
      </c>
      <c r="BK35" s="8">
        <f>IF(OR(BK31="",BK34=""),"",((BK34+BJ38)*BK31)/12)</f>
        <v>-11.864953838692918</v>
      </c>
      <c r="BL35" s="8">
        <f t="shared" ref="BL35:BU35" si="28">IF(OR(BL31="",BL34=""),"",((BL34+BK38)*BL31)/12)</f>
        <v>-8.5929700856590454</v>
      </c>
      <c r="BM35" s="8">
        <f t="shared" si="28"/>
        <v>-9.6817027101953688</v>
      </c>
      <c r="BN35" s="8">
        <f t="shared" si="28"/>
        <v>-8.9103229871254239</v>
      </c>
      <c r="BO35" s="8">
        <f t="shared" si="28"/>
        <v>-9.3894241650701495</v>
      </c>
      <c r="BP35" s="8">
        <f t="shared" si="28"/>
        <v>-9.3556855002249169</v>
      </c>
      <c r="BQ35" s="8">
        <f t="shared" si="28"/>
        <v>-8.4139383700435406</v>
      </c>
      <c r="BR35" s="8">
        <f t="shared" si="28"/>
        <v>-5.8234643713087815</v>
      </c>
      <c r="BS35" s="8">
        <f t="shared" si="28"/>
        <v>-8.5599009331342053</v>
      </c>
      <c r="BT35" s="8">
        <f t="shared" si="28"/>
        <v>-8.0660463544855254</v>
      </c>
      <c r="BU35" s="8">
        <f t="shared" si="28"/>
        <v>-25.478904613664493</v>
      </c>
      <c r="BV35" s="44" t="e">
        <f>SUM('MEEIA 3 calcs original'!#REF!)</f>
        <v>#REF!</v>
      </c>
      <c r="BW35" s="165" t="e">
        <f>SUM(BJ35:BU35)-BV35</f>
        <v>#REF!</v>
      </c>
      <c r="BY35" s="104"/>
      <c r="BZ35" s="209" t="s">
        <v>22</v>
      </c>
      <c r="CA35" s="15"/>
      <c r="CB35" s="2"/>
      <c r="CC35" s="2"/>
      <c r="CD35" s="2"/>
      <c r="CE35" s="2"/>
      <c r="CF35" s="2"/>
      <c r="CG35" s="2"/>
      <c r="CH35" s="2"/>
      <c r="CK35" s="209" t="s">
        <v>22</v>
      </c>
      <c r="CL35" s="15"/>
      <c r="CM35" s="2"/>
      <c r="CN35" s="2"/>
      <c r="CO35" s="2"/>
      <c r="CP35" s="2"/>
      <c r="CQ35" s="2"/>
      <c r="CR35" s="2"/>
      <c r="CS35" s="2"/>
      <c r="CW35" s="104"/>
      <c r="CX35" s="39"/>
      <c r="CY35" s="11"/>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64"/>
      <c r="DZ35" s="164"/>
      <c r="EA35" s="104"/>
    </row>
    <row r="36" spans="1:131" s="4" customFormat="1" ht="15" customHeight="1" outlineLevel="1" x14ac:dyDescent="0.35">
      <c r="A36" s="209" t="s">
        <v>23</v>
      </c>
      <c r="B36" s="15"/>
      <c r="C36" s="7"/>
      <c r="D36" s="7"/>
      <c r="E36" s="7"/>
      <c r="F36" s="7"/>
      <c r="G36" s="7"/>
      <c r="H36" s="7"/>
      <c r="I36" s="7"/>
      <c r="J36" s="7"/>
      <c r="M36" s="104"/>
      <c r="N36" s="104"/>
      <c r="O36" s="209"/>
      <c r="P36" s="18" t="s">
        <v>15</v>
      </c>
      <c r="Q36" s="7">
        <v>-1937.7221135914442</v>
      </c>
      <c r="R36" s="7">
        <v>32393.436128774789</v>
      </c>
      <c r="S36" s="7">
        <v>-94026.542099109589</v>
      </c>
      <c r="T36" s="7">
        <v>-157653.12446660409</v>
      </c>
      <c r="U36" s="7">
        <v>188741.52746389533</v>
      </c>
      <c r="V36" s="7">
        <v>674761.81797228195</v>
      </c>
      <c r="W36" s="7">
        <v>1392749.5717548986</v>
      </c>
      <c r="X36" s="7">
        <v>1978158.2477130909</v>
      </c>
      <c r="Y36" s="7">
        <v>2127671.0573534602</v>
      </c>
      <c r="AB36" s="113"/>
      <c r="AC36" s="80"/>
      <c r="AD36" s="80"/>
      <c r="AE36" s="80"/>
      <c r="AF36" s="80"/>
      <c r="AG36" s="80"/>
      <c r="AH36" s="80"/>
      <c r="AI36" s="80"/>
      <c r="AJ36" s="80"/>
      <c r="BF36" s="104"/>
      <c r="BG36" s="210"/>
      <c r="BH36" s="62" t="s">
        <v>6</v>
      </c>
      <c r="BI36" s="8">
        <v>0</v>
      </c>
      <c r="BJ36" s="8">
        <f>IF(OR(BI36="",BJ35=""),"",BI36+BJ35)</f>
        <v>-10.518500000000001</v>
      </c>
      <c r="BK36" s="8">
        <f>IF(OR(BJ36="",BK35=""),"",BJ36+BK35)</f>
        <v>-22.383453838692919</v>
      </c>
      <c r="BL36" s="8">
        <f t="shared" ref="BL36:BU36" si="29">IF(OR(BK36="",BL35=""),"",BK36+BL35)</f>
        <v>-30.976423924351963</v>
      </c>
      <c r="BM36" s="8">
        <f t="shared" si="29"/>
        <v>-40.65812663454733</v>
      </c>
      <c r="BN36" s="8">
        <f t="shared" si="29"/>
        <v>-49.568449621672755</v>
      </c>
      <c r="BO36" s="8">
        <f t="shared" si="29"/>
        <v>-58.957873786742908</v>
      </c>
      <c r="BP36" s="8">
        <f t="shared" si="29"/>
        <v>-68.313559286967831</v>
      </c>
      <c r="BQ36" s="8">
        <f t="shared" si="29"/>
        <v>-76.727497657011369</v>
      </c>
      <c r="BR36" s="8">
        <f t="shared" si="29"/>
        <v>-82.550962028320157</v>
      </c>
      <c r="BS36" s="8">
        <f t="shared" si="29"/>
        <v>-91.110862961454359</v>
      </c>
      <c r="BT36" s="8">
        <f t="shared" si="29"/>
        <v>-99.176909315939881</v>
      </c>
      <c r="BU36" s="8">
        <f t="shared" si="29"/>
        <v>-124.65581392960438</v>
      </c>
      <c r="BY36" s="104"/>
      <c r="BZ36" s="209"/>
      <c r="CA36" s="15" t="s">
        <v>28</v>
      </c>
      <c r="CB36" s="171">
        <v>343727.65210763505</v>
      </c>
      <c r="CC36" s="171">
        <v>418850.04670264991</v>
      </c>
      <c r="CD36" s="171">
        <v>627056.98298263596</v>
      </c>
      <c r="CE36" s="171">
        <v>475288.11809378932</v>
      </c>
      <c r="CF36" s="171">
        <v>288997.35659879085</v>
      </c>
      <c r="CG36" s="171">
        <v>253245.26358346242</v>
      </c>
      <c r="CH36" s="171">
        <v>337719.24594805558</v>
      </c>
      <c r="CK36" s="209"/>
      <c r="CL36" s="15" t="s">
        <v>28</v>
      </c>
      <c r="CM36" s="171">
        <v>346863.60736251896</v>
      </c>
      <c r="CN36" s="171">
        <v>425347.38911170891</v>
      </c>
      <c r="CO36" s="171">
        <v>637376.30236025481</v>
      </c>
      <c r="CP36" s="171">
        <v>484892.17267486599</v>
      </c>
      <c r="CQ36" s="171">
        <v>292490.26913272648</v>
      </c>
      <c r="CR36" s="171">
        <v>255072.04713250711</v>
      </c>
      <c r="CS36" s="171">
        <v>337988.09514378215</v>
      </c>
      <c r="CW36" s="104"/>
      <c r="CX36" s="209" t="s">
        <v>21</v>
      </c>
      <c r="CY36" s="15"/>
      <c r="CZ36" s="7"/>
      <c r="DA36" s="7"/>
      <c r="DB36" s="7"/>
      <c r="DC36" s="7"/>
      <c r="DD36" s="7"/>
      <c r="DE36" s="7"/>
      <c r="DF36" s="7"/>
      <c r="DG36" s="7"/>
      <c r="DH36" s="7"/>
      <c r="DI36" s="7"/>
      <c r="DJ36" s="7"/>
      <c r="DK36" s="7"/>
      <c r="DL36" s="7"/>
      <c r="DM36" s="7"/>
      <c r="DN36" s="7"/>
      <c r="DO36" s="7"/>
      <c r="DP36" s="7"/>
      <c r="DQ36" s="7"/>
      <c r="DR36" s="7"/>
      <c r="DS36" s="7"/>
      <c r="DT36" s="7"/>
      <c r="DU36" s="7"/>
      <c r="DV36" s="81">
        <v>26657.471334484057</v>
      </c>
      <c r="DW36" s="7"/>
      <c r="DX36" s="7"/>
      <c r="DY36" s="164"/>
      <c r="DZ36" s="164"/>
      <c r="EA36" s="104"/>
    </row>
    <row r="37" spans="1:131" s="2" customFormat="1" ht="15" customHeight="1" outlineLevel="1" x14ac:dyDescent="0.35">
      <c r="A37" s="209"/>
      <c r="B37" s="15" t="s">
        <v>28</v>
      </c>
      <c r="C37" s="20">
        <f>C90</f>
        <v>0</v>
      </c>
      <c r="D37" s="20">
        <f t="shared" ref="D37:J37" si="30">D90</f>
        <v>10.498979963866001</v>
      </c>
      <c r="E37" s="20">
        <f t="shared" si="30"/>
        <v>1076.2976856366847</v>
      </c>
      <c r="F37" s="20">
        <f t="shared" si="30"/>
        <v>8208.8465748072213</v>
      </c>
      <c r="G37" s="20">
        <f t="shared" si="30"/>
        <v>17844.087336984448</v>
      </c>
      <c r="H37" s="20">
        <f t="shared" si="30"/>
        <v>19824.195520493558</v>
      </c>
      <c r="I37" s="20">
        <f t="shared" si="30"/>
        <v>22243.951069283008</v>
      </c>
      <c r="J37" s="20">
        <f t="shared" si="30"/>
        <v>14376.331615218623</v>
      </c>
      <c r="M37" s="105"/>
      <c r="N37" s="105"/>
      <c r="O37" s="39"/>
      <c r="P37" s="11"/>
      <c r="Q37" s="12"/>
      <c r="R37" s="12"/>
      <c r="S37" s="12"/>
      <c r="T37" s="12"/>
      <c r="U37" s="12"/>
      <c r="V37" s="12"/>
      <c r="W37" s="12"/>
      <c r="X37" s="12"/>
      <c r="Y37" s="12"/>
      <c r="Z37" s="4"/>
      <c r="AA37" s="4"/>
      <c r="AB37" s="113"/>
      <c r="AC37" s="80"/>
      <c r="AD37" s="80"/>
      <c r="AE37" s="80"/>
      <c r="AF37" s="80"/>
      <c r="AG37" s="80"/>
      <c r="AH37" s="80"/>
      <c r="AI37" s="80"/>
      <c r="AJ37" s="80"/>
      <c r="AK37" s="4"/>
      <c r="BF37" s="105"/>
      <c r="BG37" s="210"/>
      <c r="BH37" s="61" t="s">
        <v>58</v>
      </c>
      <c r="BI37" s="8">
        <v>0</v>
      </c>
      <c r="BJ37" s="8">
        <f>IF(OR(BJ35="",BJ34=""),"",BJ34+BJ35)</f>
        <v>-50010.518499999998</v>
      </c>
      <c r="BK37" s="8">
        <f>IF(OR(BK35="",BK34=""),"",BK34+BK35)</f>
        <v>-11.864953838692918</v>
      </c>
      <c r="BL37" s="8">
        <f t="shared" ref="BL37:BU37" si="31">IF(OR(BL35="",BL34=""),"",BL34+BL35)</f>
        <v>-8.5929700856590454</v>
      </c>
      <c r="BM37" s="8">
        <f t="shared" si="31"/>
        <v>-9.6817027101953688</v>
      </c>
      <c r="BN37" s="8">
        <f t="shared" si="31"/>
        <v>-8.9103229871254239</v>
      </c>
      <c r="BO37" s="8">
        <f t="shared" si="31"/>
        <v>-9.3894241650701495</v>
      </c>
      <c r="BP37" s="8">
        <f t="shared" si="31"/>
        <v>-9.3556855002249169</v>
      </c>
      <c r="BQ37" s="8">
        <f t="shared" si="31"/>
        <v>-8.4139383700435406</v>
      </c>
      <c r="BR37" s="8">
        <f t="shared" si="31"/>
        <v>-5.8234643713087815</v>
      </c>
      <c r="BS37" s="8">
        <f t="shared" si="31"/>
        <v>-8.5599009331342053</v>
      </c>
      <c r="BT37" s="8">
        <f t="shared" si="31"/>
        <v>-8.0660463544855254</v>
      </c>
      <c r="BU37" s="8">
        <f t="shared" si="31"/>
        <v>-153757.53890461367</v>
      </c>
      <c r="BY37" s="105"/>
      <c r="BZ37" s="209"/>
      <c r="CA37" s="16" t="s">
        <v>26</v>
      </c>
      <c r="CB37" s="171">
        <v>519976.82051891321</v>
      </c>
      <c r="CC37" s="171">
        <v>567613.70409043762</v>
      </c>
      <c r="CD37" s="171">
        <v>605915.85091646248</v>
      </c>
      <c r="CE37" s="171">
        <v>491377.50787101442</v>
      </c>
      <c r="CF37" s="171">
        <v>295776.31891815155</v>
      </c>
      <c r="CG37" s="171">
        <v>275370.89343587006</v>
      </c>
      <c r="CH37" s="171">
        <v>285530.13328453153</v>
      </c>
      <c r="CK37" s="209"/>
      <c r="CL37" s="16" t="s">
        <v>26</v>
      </c>
      <c r="CM37" s="171">
        <v>518301.68729724293</v>
      </c>
      <c r="CN37" s="171">
        <v>564263.98623198015</v>
      </c>
      <c r="CO37" s="171">
        <v>600156.67821640242</v>
      </c>
      <c r="CP37" s="171">
        <v>485815.15413385612</v>
      </c>
      <c r="CQ37" s="171">
        <v>293847.62845519924</v>
      </c>
      <c r="CR37" s="171">
        <v>274342.84538315726</v>
      </c>
      <c r="CS37" s="171">
        <v>285405.182845061</v>
      </c>
      <c r="CW37" s="105"/>
      <c r="CX37" s="209"/>
      <c r="CY37" s="15" t="s">
        <v>28</v>
      </c>
      <c r="CZ37" s="20">
        <v>116491.49867964754</v>
      </c>
      <c r="DA37" s="20">
        <v>196559.66519683803</v>
      </c>
      <c r="DB37" s="20">
        <v>143190.44336244816</v>
      </c>
      <c r="DC37" s="20">
        <v>165885.95699877734</v>
      </c>
      <c r="DD37" s="20">
        <v>168014.93999895826</v>
      </c>
      <c r="DE37" s="20">
        <v>224708.57117023846</v>
      </c>
      <c r="DF37" s="20">
        <v>334985.01191056194</v>
      </c>
      <c r="DG37" s="20">
        <v>449867.18718954525</v>
      </c>
      <c r="DH37" s="20">
        <v>392143.15877642907</v>
      </c>
      <c r="DI37" s="20">
        <v>337751.81199888035</v>
      </c>
      <c r="DJ37" s="20">
        <v>247793.76914859904</v>
      </c>
      <c r="DK37" s="20">
        <v>222262.13845546212</v>
      </c>
      <c r="DL37" s="20">
        <v>249509.48642011534</v>
      </c>
      <c r="DM37" s="20">
        <v>321944.69044732186</v>
      </c>
      <c r="DN37" s="20">
        <v>246962.75301226831</v>
      </c>
      <c r="DO37" s="20">
        <v>100845.58616926862</v>
      </c>
      <c r="DP37" s="20">
        <v>127422.49440160212</v>
      </c>
      <c r="DQ37" s="20">
        <v>191471.00601967305</v>
      </c>
      <c r="DR37" s="20">
        <v>262682.7688338983</v>
      </c>
      <c r="DS37" s="20">
        <v>354188.78297288192</v>
      </c>
      <c r="DT37" s="20">
        <v>291793.54141646903</v>
      </c>
      <c r="DU37" s="20">
        <v>288002.90399346605</v>
      </c>
      <c r="DV37" s="20">
        <v>176158.92806469859</v>
      </c>
      <c r="DW37" s="20">
        <v>148988.71783347923</v>
      </c>
      <c r="DX37" s="20">
        <v>166383.33688258496</v>
      </c>
      <c r="DY37" s="178"/>
      <c r="DZ37" s="178"/>
      <c r="EA37" s="105"/>
    </row>
    <row r="38" spans="1:131" s="4" customFormat="1" ht="15" customHeight="1" outlineLevel="1" x14ac:dyDescent="0.35">
      <c r="A38" s="209"/>
      <c r="B38" s="16" t="s">
        <v>26</v>
      </c>
      <c r="C38" s="20" t="e">
        <f>IF(#REF!="","",#REF!)</f>
        <v>#REF!</v>
      </c>
      <c r="D38" s="20" t="e">
        <f>IF(#REF!="","",#REF!)</f>
        <v>#REF!</v>
      </c>
      <c r="E38" s="20" t="e">
        <f>IF(#REF!="","",#REF!)</f>
        <v>#REF!</v>
      </c>
      <c r="F38" s="20" t="e">
        <f>IF(#REF!="","",#REF!)</f>
        <v>#REF!</v>
      </c>
      <c r="G38" s="20" t="e">
        <f>IF(#REF!="","",#REF!)</f>
        <v>#REF!</v>
      </c>
      <c r="H38" s="20" t="e">
        <f>IF(#REF!="","",#REF!)</f>
        <v>#REF!</v>
      </c>
      <c r="I38" s="20" t="e">
        <f>IF(#REF!="","",#REF!)</f>
        <v>#REF!</v>
      </c>
      <c r="J38" s="20" t="e">
        <f>IF(#REF!="","",#REF!)</f>
        <v>#REF!</v>
      </c>
      <c r="M38" s="104"/>
      <c r="N38" s="104"/>
      <c r="O38" s="209" t="s">
        <v>21</v>
      </c>
      <c r="P38" s="15"/>
      <c r="Q38" s="7"/>
      <c r="R38" s="7"/>
      <c r="S38" s="7"/>
      <c r="T38" s="7"/>
      <c r="U38" s="7"/>
      <c r="V38" s="7"/>
      <c r="W38" s="7"/>
      <c r="X38" s="7"/>
      <c r="Y38" s="7"/>
      <c r="AB38" s="113"/>
      <c r="AC38" s="80"/>
      <c r="AD38" s="80"/>
      <c r="AE38" s="80"/>
      <c r="AF38" s="80"/>
      <c r="AG38" s="80"/>
      <c r="AH38" s="80"/>
      <c r="AI38" s="80"/>
      <c r="AJ38" s="80"/>
      <c r="BF38" s="104"/>
      <c r="BG38" s="210"/>
      <c r="BH38" s="63" t="s">
        <v>59</v>
      </c>
      <c r="BI38" s="8">
        <v>0</v>
      </c>
      <c r="BJ38" s="8">
        <f>IF(OR(BJ37="",BI38=""),"",BJ37+BI38)</f>
        <v>-50010.518499999998</v>
      </c>
      <c r="BK38" s="8">
        <f>IF(OR(BK37="",BJ38=""),"",BK37+BJ38)</f>
        <v>-50022.383453838695</v>
      </c>
      <c r="BL38" s="8">
        <f t="shared" ref="BL38:BU38" si="32">IF(OR(BL37="",BK38=""),"",BL37+BK38)</f>
        <v>-50030.976423924352</v>
      </c>
      <c r="BM38" s="8">
        <f t="shared" si="32"/>
        <v>-50040.658126634546</v>
      </c>
      <c r="BN38" s="8">
        <f t="shared" si="32"/>
        <v>-50049.568449621671</v>
      </c>
      <c r="BO38" s="8">
        <f t="shared" si="32"/>
        <v>-50058.957873786741</v>
      </c>
      <c r="BP38" s="8">
        <f t="shared" si="32"/>
        <v>-50068.313559286966</v>
      </c>
      <c r="BQ38" s="8">
        <f t="shared" si="32"/>
        <v>-50076.727497657012</v>
      </c>
      <c r="BR38" s="8">
        <f t="shared" si="32"/>
        <v>-50082.550962028319</v>
      </c>
      <c r="BS38" s="8">
        <f t="shared" si="32"/>
        <v>-50091.110862961454</v>
      </c>
      <c r="BT38" s="8">
        <f t="shared" si="32"/>
        <v>-50099.176909315938</v>
      </c>
      <c r="BU38" s="8">
        <f t="shared" si="32"/>
        <v>-203856.71581392962</v>
      </c>
      <c r="BY38" s="104"/>
      <c r="BZ38" s="209"/>
      <c r="CA38" s="16" t="s">
        <v>50</v>
      </c>
      <c r="CB38" s="171">
        <v>-43533.32</v>
      </c>
      <c r="CC38" s="171">
        <v>-47580.19</v>
      </c>
      <c r="CD38" s="171">
        <v>-50865.22</v>
      </c>
      <c r="CE38" s="171">
        <v>38543.78</v>
      </c>
      <c r="CF38" s="171">
        <v>23075.85</v>
      </c>
      <c r="CG38" s="171">
        <v>21444.13</v>
      </c>
      <c r="CH38" s="171">
        <v>22179.41</v>
      </c>
      <c r="CK38" s="209"/>
      <c r="CL38" s="16" t="s">
        <v>50</v>
      </c>
      <c r="CM38" s="171">
        <v>-43533.32</v>
      </c>
      <c r="CN38" s="171">
        <v>-47580.19</v>
      </c>
      <c r="CO38" s="171">
        <v>-50865.22</v>
      </c>
      <c r="CP38" s="171">
        <v>38543.78</v>
      </c>
      <c r="CQ38" s="171">
        <v>23075.85</v>
      </c>
      <c r="CR38" s="171">
        <v>21444.13</v>
      </c>
      <c r="CS38" s="171">
        <v>22179.41</v>
      </c>
      <c r="CW38" s="104"/>
      <c r="CX38" s="209"/>
      <c r="CY38" s="16" t="s">
        <v>26</v>
      </c>
      <c r="CZ38" s="20">
        <v>68599.470346323797</v>
      </c>
      <c r="DA38" s="20">
        <v>81564.73791205966</v>
      </c>
      <c r="DB38" s="20">
        <v>242664.75286538465</v>
      </c>
      <c r="DC38" s="20">
        <v>375919.83719992841</v>
      </c>
      <c r="DD38" s="20">
        <v>300075.62636462261</v>
      </c>
      <c r="DE38" s="20">
        <v>293923.98139317043</v>
      </c>
      <c r="DF38" s="20">
        <v>350815.31218641665</v>
      </c>
      <c r="DG38" s="20">
        <v>415012.49945076351</v>
      </c>
      <c r="DH38" s="20">
        <v>415043.37829811877</v>
      </c>
      <c r="DI38" s="20">
        <v>419425.17682734353</v>
      </c>
      <c r="DJ38" s="20">
        <v>350351.57477839955</v>
      </c>
      <c r="DK38" s="20">
        <v>312397.32107489841</v>
      </c>
      <c r="DL38" s="20">
        <v>355639.37645809754</v>
      </c>
      <c r="DM38" s="20">
        <v>419510.42236398638</v>
      </c>
      <c r="DN38" s="20">
        <v>345889.73802590865</v>
      </c>
      <c r="DO38" s="20">
        <v>199586.56344967708</v>
      </c>
      <c r="DP38" s="20">
        <v>176831.15319493209</v>
      </c>
      <c r="DQ38" s="20">
        <v>171543.19774187819</v>
      </c>
      <c r="DR38" s="20">
        <v>199615.15184616181</v>
      </c>
      <c r="DS38" s="20">
        <v>238634.42662698543</v>
      </c>
      <c r="DT38" s="20">
        <v>233703.41244781748</v>
      </c>
      <c r="DU38" s="20">
        <v>214332.64423371092</v>
      </c>
      <c r="DV38" s="20">
        <v>176304.098950004</v>
      </c>
      <c r="DW38" s="20">
        <v>167898.42293823551</v>
      </c>
      <c r="DX38" s="20">
        <v>208742.33055279544</v>
      </c>
      <c r="DY38" s="164"/>
      <c r="DZ38" s="164"/>
      <c r="EA38" s="104"/>
    </row>
    <row r="39" spans="1:131" s="4" customFormat="1" ht="15" customHeight="1" outlineLevel="1" x14ac:dyDescent="0.35">
      <c r="A39" s="209"/>
      <c r="B39" s="16" t="s">
        <v>50</v>
      </c>
      <c r="C39" s="20" t="e">
        <f>IF(C38="","",0)</f>
        <v>#REF!</v>
      </c>
      <c r="D39" s="20" t="e">
        <f t="shared" ref="D39:I39" si="33">IF(D38="","",0)</f>
        <v>#REF!</v>
      </c>
      <c r="E39" s="20" t="e">
        <f t="shared" si="33"/>
        <v>#REF!</v>
      </c>
      <c r="F39" s="20" t="e">
        <f t="shared" si="33"/>
        <v>#REF!</v>
      </c>
      <c r="G39" s="20" t="e">
        <f t="shared" si="33"/>
        <v>#REF!</v>
      </c>
      <c r="H39" s="20" t="e">
        <f t="shared" si="33"/>
        <v>#REF!</v>
      </c>
      <c r="I39" s="20" t="e">
        <f t="shared" si="33"/>
        <v>#REF!</v>
      </c>
      <c r="J39" s="20" t="e">
        <f>IF(J38="","",0)</f>
        <v>#REF!</v>
      </c>
      <c r="M39" s="104"/>
      <c r="N39" s="104"/>
      <c r="O39" s="209"/>
      <c r="P39" s="15" t="s">
        <v>28</v>
      </c>
      <c r="Q39" s="20">
        <v>88043.147483850829</v>
      </c>
      <c r="R39" s="20">
        <v>103641.60510926238</v>
      </c>
      <c r="S39" s="20">
        <v>44495.668454394727</v>
      </c>
      <c r="T39" s="20">
        <v>72447.479306892477</v>
      </c>
      <c r="U39" s="20">
        <v>100242.14080653639</v>
      </c>
      <c r="V39" s="20">
        <v>144814.88878280437</v>
      </c>
      <c r="W39" s="20">
        <v>113846.66455304027</v>
      </c>
      <c r="X39" s="20">
        <v>127713.0610159208</v>
      </c>
      <c r="Y39" s="20">
        <v>102944.20736329375</v>
      </c>
      <c r="Z39" s="2"/>
      <c r="AA39" s="2"/>
      <c r="AB39" s="113"/>
      <c r="AC39" s="80"/>
      <c r="AD39" s="80"/>
      <c r="AE39" s="80"/>
      <c r="AF39" s="80"/>
      <c r="AG39" s="80"/>
      <c r="AH39" s="80"/>
      <c r="AI39" s="80"/>
      <c r="AJ39" s="80"/>
      <c r="AK39" s="2"/>
      <c r="BF39" s="104"/>
      <c r="BY39" s="104"/>
      <c r="BZ39" s="209"/>
      <c r="CA39" s="16" t="s">
        <v>51</v>
      </c>
      <c r="CB39" s="171">
        <v>476443.50051891321</v>
      </c>
      <c r="CC39" s="171">
        <v>520033.51409043762</v>
      </c>
      <c r="CD39" s="171">
        <v>555050.63091646251</v>
      </c>
      <c r="CE39" s="171">
        <v>529921.28787101444</v>
      </c>
      <c r="CF39" s="171">
        <v>318852.16891815152</v>
      </c>
      <c r="CG39" s="171">
        <v>296815.02343587007</v>
      </c>
      <c r="CH39" s="171">
        <v>307709.54328453151</v>
      </c>
      <c r="CK39" s="209"/>
      <c r="CL39" s="16" t="s">
        <v>51</v>
      </c>
      <c r="CM39" s="171">
        <v>474768.36729724292</v>
      </c>
      <c r="CN39" s="171">
        <v>516683.79623198014</v>
      </c>
      <c r="CO39" s="171">
        <v>549291.45821640245</v>
      </c>
      <c r="CP39" s="171">
        <v>524358.93413385609</v>
      </c>
      <c r="CQ39" s="171">
        <v>316923.47845519922</v>
      </c>
      <c r="CR39" s="171">
        <v>295786.97538315726</v>
      </c>
      <c r="CS39" s="171">
        <v>307584.59284506098</v>
      </c>
      <c r="CT39" s="4" t="s">
        <v>105</v>
      </c>
      <c r="CU39" s="4" t="s">
        <v>106</v>
      </c>
      <c r="CV39" s="4" t="s">
        <v>107</v>
      </c>
      <c r="CW39" s="104"/>
      <c r="CX39" s="209"/>
      <c r="CY39" s="16" t="s">
        <v>50</v>
      </c>
      <c r="CZ39" s="20">
        <v>16957.169999999998</v>
      </c>
      <c r="DA39" s="20">
        <v>20227.96</v>
      </c>
      <c r="DB39" s="20">
        <v>-27075.87</v>
      </c>
      <c r="DC39" s="20">
        <v>-41869.919999999998</v>
      </c>
      <c r="DD39" s="20">
        <v>-33303.57</v>
      </c>
      <c r="DE39" s="20">
        <v>-32560.29</v>
      </c>
      <c r="DF39" s="20">
        <v>-38841.39</v>
      </c>
      <c r="DG39" s="20">
        <v>-45977.98</v>
      </c>
      <c r="DH39" s="20">
        <v>-45995.38</v>
      </c>
      <c r="DI39" s="20">
        <v>-46474.38</v>
      </c>
      <c r="DJ39" s="20">
        <v>-38765.449999999997</v>
      </c>
      <c r="DK39" s="20">
        <v>-34659.79</v>
      </c>
      <c r="DL39" s="20">
        <v>-39489.65</v>
      </c>
      <c r="DM39" s="20">
        <v>-46633.93</v>
      </c>
      <c r="DN39" s="20">
        <v>59971.88</v>
      </c>
      <c r="DO39" s="20">
        <v>34460.21</v>
      </c>
      <c r="DP39" s="20">
        <v>30482.11</v>
      </c>
      <c r="DQ39" s="20">
        <v>29523.43</v>
      </c>
      <c r="DR39" s="20">
        <v>34337.879999999997</v>
      </c>
      <c r="DS39" s="20">
        <v>41091.919999999998</v>
      </c>
      <c r="DT39" s="20">
        <v>40250.86</v>
      </c>
      <c r="DU39" s="20">
        <v>36905.46</v>
      </c>
      <c r="DV39" s="20">
        <v>30354.95</v>
      </c>
      <c r="DW39" s="20">
        <v>28938.2</v>
      </c>
      <c r="DX39" s="20">
        <v>36146.32</v>
      </c>
      <c r="DY39" s="164"/>
      <c r="DZ39" s="164"/>
      <c r="EA39" s="104"/>
    </row>
    <row r="40" spans="1:131" s="4" customFormat="1" ht="15" customHeight="1" outlineLevel="1" x14ac:dyDescent="0.35">
      <c r="A40" s="209"/>
      <c r="B40" s="16" t="s">
        <v>51</v>
      </c>
      <c r="C40" s="7" t="e">
        <f t="shared" ref="C40:I40" si="34">IF(OR(C39="",C38=""),"",C38+C39)</f>
        <v>#REF!</v>
      </c>
      <c r="D40" s="7" t="e">
        <f t="shared" si="34"/>
        <v>#REF!</v>
      </c>
      <c r="E40" s="7" t="e">
        <f t="shared" si="34"/>
        <v>#REF!</v>
      </c>
      <c r="F40" s="7" t="e">
        <f t="shared" si="34"/>
        <v>#REF!</v>
      </c>
      <c r="G40" s="7" t="e">
        <f t="shared" si="34"/>
        <v>#REF!</v>
      </c>
      <c r="H40" s="7" t="e">
        <f t="shared" si="34"/>
        <v>#REF!</v>
      </c>
      <c r="I40" s="7" t="e">
        <f t="shared" si="34"/>
        <v>#REF!</v>
      </c>
      <c r="J40" s="7" t="e">
        <f>IF(OR(J39="",J38=""),"",J38+J39)</f>
        <v>#REF!</v>
      </c>
      <c r="M40" s="104"/>
      <c r="N40" s="104"/>
      <c r="O40" s="209"/>
      <c r="P40" s="16" t="s">
        <v>26</v>
      </c>
      <c r="Q40" s="20">
        <v>72477.677451482814</v>
      </c>
      <c r="R40" s="20">
        <v>71928.028717536567</v>
      </c>
      <c r="S40" s="20">
        <v>55453.451619799707</v>
      </c>
      <c r="T40" s="20">
        <v>50391.746026202469</v>
      </c>
      <c r="U40" s="20">
        <v>63389.498728401399</v>
      </c>
      <c r="V40" s="20">
        <v>78881.855890584935</v>
      </c>
      <c r="W40" s="20">
        <v>76955.02703194521</v>
      </c>
      <c r="X40" s="20">
        <v>73755.388306573834</v>
      </c>
      <c r="Y40" s="20">
        <v>59772.834718849517</v>
      </c>
      <c r="AB40" s="113"/>
      <c r="AC40" s="80"/>
      <c r="AD40" s="80"/>
      <c r="AE40" s="80"/>
      <c r="AF40" s="80"/>
      <c r="AG40" s="80"/>
      <c r="AH40" s="80"/>
      <c r="AI40" s="80"/>
      <c r="AJ40" s="80"/>
      <c r="BF40" s="104"/>
      <c r="BY40" s="104"/>
      <c r="BZ40" s="209"/>
      <c r="CA40" s="16" t="s">
        <v>13</v>
      </c>
      <c r="CB40" s="171">
        <v>-132715.84841127816</v>
      </c>
      <c r="CC40" s="171">
        <v>-101183.46738778771</v>
      </c>
      <c r="CD40" s="171">
        <v>72006.352066173451</v>
      </c>
      <c r="CE40" s="171">
        <v>-54633.169777225121</v>
      </c>
      <c r="CF40" s="171">
        <v>-29854.812319360673</v>
      </c>
      <c r="CG40" s="171">
        <v>-43569.759852407646</v>
      </c>
      <c r="CH40" s="171">
        <v>30009.702663524076</v>
      </c>
      <c r="CK40" s="209"/>
      <c r="CL40" s="16" t="s">
        <v>13</v>
      </c>
      <c r="CM40" s="171">
        <v>-127904.75993472396</v>
      </c>
      <c r="CN40" s="171">
        <v>-91336.407120271237</v>
      </c>
      <c r="CO40" s="171">
        <v>88084.844143852359</v>
      </c>
      <c r="CP40" s="171">
        <v>-39466.761458990106</v>
      </c>
      <c r="CQ40" s="171">
        <v>-24433.209322472743</v>
      </c>
      <c r="CR40" s="171">
        <v>-40714.928250650148</v>
      </c>
      <c r="CS40" s="171">
        <v>30403.502298721171</v>
      </c>
      <c r="CT40" s="172">
        <f>SUM(CM40:CS40)</f>
        <v>-205367.71964453466</v>
      </c>
      <c r="CU40" s="172">
        <f>SUM(CB40:CH40)</f>
        <v>-259941.00301836175</v>
      </c>
      <c r="CV40" s="172">
        <f>CT40-CU40</f>
        <v>54573.283373827086</v>
      </c>
      <c r="CW40" s="104"/>
      <c r="CX40" s="209"/>
      <c r="CY40" s="16" t="s">
        <v>51</v>
      </c>
      <c r="CZ40" s="7">
        <v>85556.640346323795</v>
      </c>
      <c r="DA40" s="7">
        <v>101792.69791205967</v>
      </c>
      <c r="DB40" s="7">
        <v>215588.88286538466</v>
      </c>
      <c r="DC40" s="7">
        <v>334049.91719992843</v>
      </c>
      <c r="DD40" s="7">
        <v>266772.05636462261</v>
      </c>
      <c r="DE40" s="7">
        <v>261363.69139317042</v>
      </c>
      <c r="DF40" s="7">
        <v>311973.92218641663</v>
      </c>
      <c r="DG40" s="7">
        <v>369034.51945076353</v>
      </c>
      <c r="DH40" s="7">
        <v>369047.99829811876</v>
      </c>
      <c r="DI40" s="7">
        <v>372950.79682734353</v>
      </c>
      <c r="DJ40" s="7">
        <v>311586.12477839953</v>
      </c>
      <c r="DK40" s="7">
        <v>277737.53107489843</v>
      </c>
      <c r="DL40" s="7">
        <v>316149.72645809752</v>
      </c>
      <c r="DM40" s="7">
        <v>372876.49236398638</v>
      </c>
      <c r="DN40" s="7">
        <v>405861.61802590865</v>
      </c>
      <c r="DO40" s="7">
        <v>234046.77344967707</v>
      </c>
      <c r="DP40" s="7">
        <v>207313.26319493208</v>
      </c>
      <c r="DQ40" s="7">
        <v>201066.62774187818</v>
      </c>
      <c r="DR40" s="7">
        <v>233953.03184616182</v>
      </c>
      <c r="DS40" s="7">
        <v>279726.34662698541</v>
      </c>
      <c r="DT40" s="7">
        <v>273954.27244781749</v>
      </c>
      <c r="DU40" s="7">
        <v>251238.10423371091</v>
      </c>
      <c r="DV40" s="7">
        <v>206659.04895000401</v>
      </c>
      <c r="DW40" s="7">
        <v>196836.62293823552</v>
      </c>
      <c r="DX40" s="7">
        <v>244888.65055279544</v>
      </c>
      <c r="DY40" s="164"/>
      <c r="DZ40" s="164"/>
      <c r="EA40" s="104"/>
    </row>
    <row r="41" spans="1:131" s="4" customFormat="1" ht="14.5" outlineLevel="1" x14ac:dyDescent="0.35">
      <c r="A41" s="209"/>
      <c r="B41" s="16" t="s">
        <v>13</v>
      </c>
      <c r="C41" s="7" t="e">
        <f t="shared" ref="C41:I41" si="35">IF(OR(C38="",C37=""),"",C37-C38)</f>
        <v>#REF!</v>
      </c>
      <c r="D41" s="7" t="e">
        <f t="shared" si="35"/>
        <v>#REF!</v>
      </c>
      <c r="E41" s="7" t="e">
        <f t="shared" si="35"/>
        <v>#REF!</v>
      </c>
      <c r="F41" s="7" t="e">
        <f t="shared" si="35"/>
        <v>#REF!</v>
      </c>
      <c r="G41" s="7" t="e">
        <f t="shared" si="35"/>
        <v>#REF!</v>
      </c>
      <c r="H41" s="7" t="e">
        <f t="shared" si="35"/>
        <v>#REF!</v>
      </c>
      <c r="I41" s="7" t="e">
        <f t="shared" si="35"/>
        <v>#REF!</v>
      </c>
      <c r="J41" s="7" t="e">
        <f>IF(OR(J38="",J37=""),"",J37-J38)</f>
        <v>#REF!</v>
      </c>
      <c r="K41" s="69" t="s">
        <v>72</v>
      </c>
      <c r="L41" s="69" t="s">
        <v>75</v>
      </c>
      <c r="M41" s="104"/>
      <c r="N41" s="104"/>
      <c r="O41" s="209"/>
      <c r="P41" s="16" t="s">
        <v>50</v>
      </c>
      <c r="Q41" s="20">
        <v>17996.03</v>
      </c>
      <c r="R41" s="20">
        <v>17828.82</v>
      </c>
      <c r="S41" s="20">
        <v>13698.34</v>
      </c>
      <c r="T41" s="20">
        <v>12419.68</v>
      </c>
      <c r="U41" s="20">
        <v>15595.43</v>
      </c>
      <c r="V41" s="20">
        <v>19419.18</v>
      </c>
      <c r="W41" s="20">
        <v>18927.88</v>
      </c>
      <c r="X41" s="20">
        <v>18118.43</v>
      </c>
      <c r="Y41" s="20">
        <v>14686.23</v>
      </c>
      <c r="AB41" s="113"/>
      <c r="AC41" s="80"/>
      <c r="AD41" s="80"/>
      <c r="AE41" s="80"/>
      <c r="AF41" s="80"/>
      <c r="AG41" s="80"/>
      <c r="AH41" s="80"/>
      <c r="AI41" s="80"/>
      <c r="AJ41" s="80"/>
      <c r="BF41" s="104"/>
      <c r="BY41" s="104"/>
      <c r="BZ41" s="209"/>
      <c r="CA41" s="17" t="s">
        <v>8</v>
      </c>
      <c r="CB41" s="171">
        <v>-0.83</v>
      </c>
      <c r="CC41" s="171">
        <v>-33.700000000000003</v>
      </c>
      <c r="CD41" s="171">
        <v>-26.21</v>
      </c>
      <c r="CE41" s="171">
        <v>-37.049999999999997</v>
      </c>
      <c r="CF41" s="171">
        <v>-90.11</v>
      </c>
      <c r="CG41" s="171">
        <v>-89.72</v>
      </c>
      <c r="CH41" s="171">
        <v>-100.68</v>
      </c>
      <c r="CK41" s="209"/>
      <c r="CL41" s="17" t="s">
        <v>8</v>
      </c>
      <c r="CM41" s="171">
        <v>-0.22</v>
      </c>
      <c r="CN41" s="171">
        <v>-30.52</v>
      </c>
      <c r="CO41" s="171">
        <v>-20.21</v>
      </c>
      <c r="CP41" s="171">
        <v>-25.73</v>
      </c>
      <c r="CQ41" s="171">
        <v>-60.66</v>
      </c>
      <c r="CR41" s="171">
        <v>-62.59</v>
      </c>
      <c r="CS41" s="171">
        <v>-57.43</v>
      </c>
      <c r="CW41" s="104"/>
      <c r="CX41" s="209"/>
      <c r="CY41" s="16" t="s">
        <v>13</v>
      </c>
      <c r="CZ41" s="7">
        <v>30934.858333323748</v>
      </c>
      <c r="DA41" s="7">
        <v>94766.967284778366</v>
      </c>
      <c r="DB41" s="7">
        <v>-72398.439502936497</v>
      </c>
      <c r="DC41" s="7">
        <v>-168163.96020115109</v>
      </c>
      <c r="DD41" s="7">
        <v>-98757.116365664348</v>
      </c>
      <c r="DE41" s="7">
        <v>-36655.120222931961</v>
      </c>
      <c r="DF41" s="7">
        <v>23011.089724145306</v>
      </c>
      <c r="DG41" s="7">
        <v>80832.667738781718</v>
      </c>
      <c r="DH41" s="7">
        <v>23095.16047831031</v>
      </c>
      <c r="DI41" s="7">
        <v>-35198.984828463173</v>
      </c>
      <c r="DJ41" s="7">
        <v>-63792.355629800499</v>
      </c>
      <c r="DK41" s="7">
        <v>-55475.392619436316</v>
      </c>
      <c r="DL41" s="7">
        <v>-66640.240037982177</v>
      </c>
      <c r="DM41" s="7">
        <v>-50931.801916664524</v>
      </c>
      <c r="DN41" s="7">
        <v>-158898.86501364034</v>
      </c>
      <c r="DO41" s="7">
        <v>-133201.18728040846</v>
      </c>
      <c r="DP41" s="7">
        <v>-79890.76879332996</v>
      </c>
      <c r="DQ41" s="7">
        <v>-9595.6217222051346</v>
      </c>
      <c r="DR41" s="7">
        <v>28729.736987736484</v>
      </c>
      <c r="DS41" s="7">
        <v>74462.436345896509</v>
      </c>
      <c r="DT41" s="7">
        <v>17839.268968651537</v>
      </c>
      <c r="DU41" s="7">
        <v>36764.799759755144</v>
      </c>
      <c r="DV41" s="81">
        <v>-3842.6495508213702</v>
      </c>
      <c r="DW41" s="7">
        <v>-47847.905104756297</v>
      </c>
      <c r="DX41" s="7">
        <v>-78505.313670210482</v>
      </c>
      <c r="DY41" s="164"/>
      <c r="DZ41" s="164"/>
      <c r="EA41" s="104"/>
    </row>
    <row r="42" spans="1:131" s="4" customFormat="1" ht="14.5" outlineLevel="1" x14ac:dyDescent="0.35">
      <c r="A42" s="209"/>
      <c r="B42" s="17" t="s">
        <v>8</v>
      </c>
      <c r="C42" s="7" t="e">
        <f>ROUND((C41+0)*'MEEIA 3 calcs original'!F9/12,2)</f>
        <v>#REF!</v>
      </c>
      <c r="D42" s="7" t="e">
        <f>ROUND((D41+C44)*'MEEIA 3 calcs original'!G9/12,2)</f>
        <v>#REF!</v>
      </c>
      <c r="E42" s="7" t="e">
        <f>ROUND((E41+D44)*'MEEIA 3 calcs original'!H9/12,2)</f>
        <v>#REF!</v>
      </c>
      <c r="F42" s="7" t="e">
        <f>ROUND((F41+E44)*'MEEIA 3 calcs original'!I9/12,2)</f>
        <v>#REF!</v>
      </c>
      <c r="G42" s="7" t="e">
        <f>ROUND((G41+F44)*'MEEIA 3 calcs original'!J9/12,2)</f>
        <v>#REF!</v>
      </c>
      <c r="H42" s="7" t="e">
        <f>ROUND((H41+G44)*'MEEIA 3 calcs original'!K9/12,2)</f>
        <v>#REF!</v>
      </c>
      <c r="I42" s="7" t="e">
        <f>ROUND((I41+H44)*'MEEIA 3 calcs original'!L9/12,2)</f>
        <v>#REF!</v>
      </c>
      <c r="J42" s="7" t="e">
        <f>ROUND((J41+I44)*'MEEIA 3 calcs original'!M9/12,2)</f>
        <v>#REF!</v>
      </c>
      <c r="K42" s="70" t="e">
        <f>SUM('MEEIA 3 calcs original'!#REF!)</f>
        <v>#REF!</v>
      </c>
      <c r="L42" s="75" t="e">
        <f>SUM(C42:J42)-K42</f>
        <v>#REF!</v>
      </c>
      <c r="M42" s="104"/>
      <c r="N42" s="104"/>
      <c r="O42" s="209"/>
      <c r="P42" s="16" t="s">
        <v>51</v>
      </c>
      <c r="Q42" s="7">
        <v>90473.707451482813</v>
      </c>
      <c r="R42" s="7">
        <v>89756.848717536574</v>
      </c>
      <c r="S42" s="7">
        <v>69151.791619799711</v>
      </c>
      <c r="T42" s="7">
        <v>62811.426026202469</v>
      </c>
      <c r="U42" s="7">
        <v>78984.928728401399</v>
      </c>
      <c r="V42" s="7">
        <v>98301.035890584928</v>
      </c>
      <c r="W42" s="7">
        <v>95882.907031945215</v>
      </c>
      <c r="X42" s="7">
        <v>91873.818306573841</v>
      </c>
      <c r="Y42" s="7">
        <v>74459.06471884952</v>
      </c>
      <c r="AB42" s="113"/>
      <c r="AC42" s="80"/>
      <c r="AD42" s="80"/>
      <c r="AE42" s="80"/>
      <c r="AF42" s="80"/>
      <c r="AG42" s="80"/>
      <c r="AH42" s="80"/>
      <c r="AI42" s="80"/>
      <c r="AJ42" s="80"/>
      <c r="BF42" s="104"/>
      <c r="BY42" s="104"/>
      <c r="BZ42" s="209"/>
      <c r="CA42" s="16" t="s">
        <v>14</v>
      </c>
      <c r="CB42" s="171">
        <v>-132716.67841127815</v>
      </c>
      <c r="CC42" s="171">
        <v>-101217.1673877877</v>
      </c>
      <c r="CD42" s="171">
        <v>71980.142066173445</v>
      </c>
      <c r="CE42" s="171">
        <v>-54670.219777225124</v>
      </c>
      <c r="CF42" s="171">
        <v>-29944.922319360674</v>
      </c>
      <c r="CG42" s="171">
        <v>-43659.479852407647</v>
      </c>
      <c r="CH42" s="171">
        <v>29909.022663524076</v>
      </c>
      <c r="CK42" s="209"/>
      <c r="CL42" s="16" t="s">
        <v>14</v>
      </c>
      <c r="CM42" s="171">
        <v>-127904.97993472396</v>
      </c>
      <c r="CN42" s="171">
        <v>-91366.927120271241</v>
      </c>
      <c r="CO42" s="171">
        <v>88064.634143852352</v>
      </c>
      <c r="CP42" s="171">
        <v>-39492.491458990109</v>
      </c>
      <c r="CQ42" s="171">
        <v>-24493.869322472743</v>
      </c>
      <c r="CR42" s="171">
        <v>-40777.518250650144</v>
      </c>
      <c r="CS42" s="171">
        <v>30346.07229872117</v>
      </c>
      <c r="CW42" s="104"/>
      <c r="CX42" s="209"/>
      <c r="CY42" s="17" t="s">
        <v>8</v>
      </c>
      <c r="CZ42" s="7">
        <v>64.099999999999994</v>
      </c>
      <c r="DA42" s="7">
        <v>85.83</v>
      </c>
      <c r="DB42" s="7">
        <v>77.459999999999994</v>
      </c>
      <c r="DC42" s="7">
        <v>33.89</v>
      </c>
      <c r="DD42" s="7">
        <v>10.93</v>
      </c>
      <c r="DE42" s="7">
        <v>-2.04</v>
      </c>
      <c r="DF42" s="7">
        <v>-4.5</v>
      </c>
      <c r="DG42" s="7">
        <v>0.94</v>
      </c>
      <c r="DH42" s="7">
        <v>-2.5299999999999998</v>
      </c>
      <c r="DI42" s="7">
        <v>-15.54</v>
      </c>
      <c r="DJ42" s="7">
        <v>-24.88</v>
      </c>
      <c r="DK42" s="7">
        <v>-36.93</v>
      </c>
      <c r="DL42" s="7">
        <v>-85.82</v>
      </c>
      <c r="DM42" s="7">
        <v>-96.33</v>
      </c>
      <c r="DN42" s="7">
        <v>-145.97</v>
      </c>
      <c r="DO42" s="7">
        <v>-396.32</v>
      </c>
      <c r="DP42" s="7">
        <v>-370.63</v>
      </c>
      <c r="DQ42" s="7">
        <v>-570.77</v>
      </c>
      <c r="DR42" s="7">
        <v>-815.62</v>
      </c>
      <c r="DS42" s="7">
        <v>-932.3</v>
      </c>
      <c r="DT42" s="7">
        <v>-1040.1600000000001</v>
      </c>
      <c r="DU42" s="7">
        <v>-980.8</v>
      </c>
      <c r="DV42" s="7">
        <v>-1123.8599999999999</v>
      </c>
      <c r="DW42" s="7">
        <v>-1459.69</v>
      </c>
      <c r="DX42" s="7">
        <v>-1741.2</v>
      </c>
      <c r="DY42" s="164" t="e">
        <f>SUM('MEEIA 3 calcs original'!#REF!)</f>
        <v>#REF!</v>
      </c>
      <c r="DZ42" s="180" t="e">
        <f>SUM(CZ42:DX42)-DY42</f>
        <v>#REF!</v>
      </c>
      <c r="EA42" s="104"/>
    </row>
    <row r="43" spans="1:131" s="4" customFormat="1" ht="14.5" outlineLevel="1" x14ac:dyDescent="0.35">
      <c r="A43" s="209"/>
      <c r="B43" s="16" t="s">
        <v>14</v>
      </c>
      <c r="C43" s="7" t="e">
        <f t="shared" ref="C43:J43" si="36">IF(OR(C41="",C42=""),"",C41+C42)</f>
        <v>#REF!</v>
      </c>
      <c r="D43" s="7" t="e">
        <f t="shared" si="36"/>
        <v>#REF!</v>
      </c>
      <c r="E43" s="7" t="e">
        <f t="shared" si="36"/>
        <v>#REF!</v>
      </c>
      <c r="F43" s="7" t="e">
        <f t="shared" si="36"/>
        <v>#REF!</v>
      </c>
      <c r="G43" s="7" t="e">
        <f t="shared" si="36"/>
        <v>#REF!</v>
      </c>
      <c r="H43" s="7" t="e">
        <f t="shared" si="36"/>
        <v>#REF!</v>
      </c>
      <c r="I43" s="7" t="e">
        <f t="shared" si="36"/>
        <v>#REF!</v>
      </c>
      <c r="J43" s="7" t="e">
        <f t="shared" si="36"/>
        <v>#REF!</v>
      </c>
      <c r="M43" s="104"/>
      <c r="N43" s="104"/>
      <c r="O43" s="209"/>
      <c r="P43" s="16" t="s">
        <v>13</v>
      </c>
      <c r="Q43" s="7">
        <v>-2430.5599676319835</v>
      </c>
      <c r="R43" s="7">
        <v>13884.756391725808</v>
      </c>
      <c r="S43" s="7">
        <v>-24656.123165404984</v>
      </c>
      <c r="T43" s="7">
        <v>9636.0532806900083</v>
      </c>
      <c r="U43" s="7">
        <v>21257.212078134995</v>
      </c>
      <c r="V43" s="7">
        <v>46513.852892219438</v>
      </c>
      <c r="W43" s="7">
        <v>17963.75752109506</v>
      </c>
      <c r="X43" s="7">
        <v>35839.24270934696</v>
      </c>
      <c r="Y43" s="7">
        <v>28485.142644444233</v>
      </c>
      <c r="Z43" s="69" t="s">
        <v>72</v>
      </c>
      <c r="AA43" s="69" t="s">
        <v>74</v>
      </c>
      <c r="AB43" s="113"/>
      <c r="AC43" s="80"/>
      <c r="AD43" s="80"/>
      <c r="AE43" s="80"/>
      <c r="AF43" s="80"/>
      <c r="AG43" s="80"/>
      <c r="AH43" s="80"/>
      <c r="AI43" s="80"/>
      <c r="AJ43" s="80"/>
      <c r="AK43" s="89"/>
      <c r="BF43" s="104"/>
      <c r="BY43" s="104"/>
      <c r="BZ43" s="209"/>
      <c r="CA43" s="18" t="s">
        <v>17</v>
      </c>
      <c r="CB43" s="171">
        <v>-6512.098706385179</v>
      </c>
      <c r="CC43" s="171">
        <v>-155309.4560941729</v>
      </c>
      <c r="CD43" s="171">
        <v>-134194.53402799944</v>
      </c>
      <c r="CE43" s="171">
        <v>-150320.97380522458</v>
      </c>
      <c r="CF43" s="171">
        <v>-157190.04612458526</v>
      </c>
      <c r="CG43" s="171">
        <v>-179405.39597699291</v>
      </c>
      <c r="CH43" s="171">
        <v>-127316.96331346883</v>
      </c>
      <c r="CK43" s="209"/>
      <c r="CL43" s="18" t="s">
        <v>17</v>
      </c>
      <c r="CM43" s="171">
        <v>-1700.4002298309933</v>
      </c>
      <c r="CN43" s="171">
        <v>-140647.51735010225</v>
      </c>
      <c r="CO43" s="171">
        <v>-103448.1032062499</v>
      </c>
      <c r="CP43" s="171">
        <v>-104396.81466524</v>
      </c>
      <c r="CQ43" s="171">
        <v>-105814.83398771274</v>
      </c>
      <c r="CR43" s="171">
        <v>-125148.22223836288</v>
      </c>
      <c r="CS43" s="171">
        <v>-72622.739939641717</v>
      </c>
      <c r="CW43" s="104"/>
      <c r="CX43" s="209"/>
      <c r="CY43" s="16" t="s">
        <v>14</v>
      </c>
      <c r="CZ43" s="7">
        <v>30998.958333323746</v>
      </c>
      <c r="DA43" s="7">
        <v>94852.797284778368</v>
      </c>
      <c r="DB43" s="7">
        <v>-72320.97950293649</v>
      </c>
      <c r="DC43" s="7">
        <v>-168130.07020115107</v>
      </c>
      <c r="DD43" s="7">
        <v>-98746.186365664355</v>
      </c>
      <c r="DE43" s="7">
        <v>-36657.160222931961</v>
      </c>
      <c r="DF43" s="7">
        <v>23006.589724145306</v>
      </c>
      <c r="DG43" s="7">
        <v>80833.60773878172</v>
      </c>
      <c r="DH43" s="7">
        <v>23092.630478310311</v>
      </c>
      <c r="DI43" s="7">
        <v>-35214.524828463174</v>
      </c>
      <c r="DJ43" s="7">
        <v>-63817.235629800496</v>
      </c>
      <c r="DK43" s="7">
        <v>-55512.322619436316</v>
      </c>
      <c r="DL43" s="7">
        <v>-66726.060037982184</v>
      </c>
      <c r="DM43" s="7">
        <v>-51028.131916664526</v>
      </c>
      <c r="DN43" s="7">
        <v>-159044.83501364035</v>
      </c>
      <c r="DO43" s="7">
        <v>-133597.50728040846</v>
      </c>
      <c r="DP43" s="7">
        <v>-80261.398793329965</v>
      </c>
      <c r="DQ43" s="7">
        <v>-10166.391722205135</v>
      </c>
      <c r="DR43" s="7">
        <v>27914.116987736485</v>
      </c>
      <c r="DS43" s="7">
        <v>73530.136345896506</v>
      </c>
      <c r="DT43" s="7">
        <v>16799.108968651537</v>
      </c>
      <c r="DU43" s="7">
        <v>35783.999759755141</v>
      </c>
      <c r="DV43" s="7">
        <v>-4966.5095508213699</v>
      </c>
      <c r="DW43" s="7">
        <v>-49307.595104756299</v>
      </c>
      <c r="DX43" s="7">
        <v>-80246.513670210479</v>
      </c>
      <c r="DY43" s="164"/>
      <c r="DZ43" s="164"/>
      <c r="EA43" s="104"/>
    </row>
    <row r="44" spans="1:131" s="4" customFormat="1" ht="14.5" outlineLevel="1" x14ac:dyDescent="0.35">
      <c r="A44" s="209"/>
      <c r="B44" s="18" t="s">
        <v>18</v>
      </c>
      <c r="C44" s="7" t="e">
        <f>IF(OR(C43=""),"",C43)</f>
        <v>#REF!</v>
      </c>
      <c r="D44" s="7" t="e">
        <f t="shared" ref="D44:J44" si="37">IF(OR(D43="",C44=""),"",D43+C44)</f>
        <v>#REF!</v>
      </c>
      <c r="E44" s="7" t="e">
        <f t="shared" si="37"/>
        <v>#REF!</v>
      </c>
      <c r="F44" s="7" t="e">
        <f t="shared" si="37"/>
        <v>#REF!</v>
      </c>
      <c r="G44" s="7" t="e">
        <f t="shared" si="37"/>
        <v>#REF!</v>
      </c>
      <c r="H44" s="7" t="e">
        <f t="shared" si="37"/>
        <v>#REF!</v>
      </c>
      <c r="I44" s="7" t="e">
        <f t="shared" si="37"/>
        <v>#REF!</v>
      </c>
      <c r="J44" s="7" t="e">
        <f t="shared" si="37"/>
        <v>#REF!</v>
      </c>
      <c r="M44" s="104"/>
      <c r="N44" s="104"/>
      <c r="O44" s="209"/>
      <c r="P44" s="17" t="s">
        <v>8</v>
      </c>
      <c r="Q44" s="7">
        <v>26.58</v>
      </c>
      <c r="R44" s="7">
        <v>77.78</v>
      </c>
      <c r="S44" s="7">
        <v>30.14</v>
      </c>
      <c r="T44" s="7">
        <v>6.52</v>
      </c>
      <c r="U44" s="7">
        <v>10.210000000000001</v>
      </c>
      <c r="V44" s="7">
        <v>26.38</v>
      </c>
      <c r="W44" s="7">
        <v>22.8</v>
      </c>
      <c r="X44" s="7">
        <v>26.26</v>
      </c>
      <c r="Y44" s="7">
        <v>49.59</v>
      </c>
      <c r="Z44" s="70">
        <v>197.73</v>
      </c>
      <c r="AA44" s="75">
        <v>78.53</v>
      </c>
      <c r="AB44" s="113"/>
      <c r="AC44" s="80"/>
      <c r="AD44" s="80"/>
      <c r="AE44" s="80"/>
      <c r="AF44" s="80"/>
      <c r="AG44" s="80"/>
      <c r="AH44" s="80"/>
      <c r="AI44" s="80"/>
      <c r="AJ44" s="80"/>
      <c r="AK44" s="90"/>
      <c r="BF44" s="104"/>
      <c r="BY44" s="104"/>
      <c r="BZ44" s="39"/>
      <c r="CA44" s="11"/>
      <c r="CB44" s="2"/>
      <c r="CC44" s="2"/>
      <c r="CD44" s="2"/>
      <c r="CE44" s="2"/>
      <c r="CF44" s="2"/>
      <c r="CG44" s="2"/>
      <c r="CH44" s="2"/>
      <c r="CK44" s="39"/>
      <c r="CL44" s="11"/>
      <c r="CM44" s="2"/>
      <c r="CN44" s="2"/>
      <c r="CO44" s="2"/>
      <c r="CP44" s="2"/>
      <c r="CQ44" s="2"/>
      <c r="CR44" s="2"/>
      <c r="CS44" s="2"/>
      <c r="CW44" s="104"/>
      <c r="CX44" s="209"/>
      <c r="CY44" s="18" t="s">
        <v>16</v>
      </c>
      <c r="CZ44" s="7">
        <v>384650.777299857</v>
      </c>
      <c r="DA44" s="7">
        <v>499731.5345846354</v>
      </c>
      <c r="DB44" s="7">
        <v>400334.68508169893</v>
      </c>
      <c r="DC44" s="7">
        <v>190334.69488054788</v>
      </c>
      <c r="DD44" s="7">
        <v>58284.938514883514</v>
      </c>
      <c r="DE44" s="7">
        <v>-10932.511708048449</v>
      </c>
      <c r="DF44" s="7">
        <v>-26767.311983903142</v>
      </c>
      <c r="DG44" s="7">
        <v>8088.3157548785748</v>
      </c>
      <c r="DH44" s="7">
        <v>-14814.433766811111</v>
      </c>
      <c r="DI44" s="7">
        <v>-96503.338595274283</v>
      </c>
      <c r="DJ44" s="7">
        <v>-199086.02422507477</v>
      </c>
      <c r="DK44" s="7">
        <v>-289258.13684451109</v>
      </c>
      <c r="DL44" s="7">
        <v>-395473.84688249324</v>
      </c>
      <c r="DM44" s="7">
        <v>-493135.90879915777</v>
      </c>
      <c r="DN44" s="7">
        <v>-592208.86381279817</v>
      </c>
      <c r="DO44" s="7">
        <v>-691346.16109320661</v>
      </c>
      <c r="DP44" s="7">
        <v>-741125.44988653657</v>
      </c>
      <c r="DQ44" s="7">
        <v>-721768.41160874174</v>
      </c>
      <c r="DR44" s="7">
        <v>-659516.4146210053</v>
      </c>
      <c r="DS44" s="7">
        <v>-544894.35827510874</v>
      </c>
      <c r="DT44" s="7">
        <v>-487844.38930645719</v>
      </c>
      <c r="DU44" s="7">
        <v>-415154.92954670207</v>
      </c>
      <c r="DV44" s="7">
        <v>-389766.48909752344</v>
      </c>
      <c r="DW44" s="7">
        <v>-410135.88420227973</v>
      </c>
      <c r="DX44" s="7">
        <v>-454236.07787249022</v>
      </c>
      <c r="DY44" s="164"/>
      <c r="DZ44" s="164"/>
      <c r="EA44" s="104"/>
    </row>
    <row r="45" spans="1:131" s="4" customFormat="1" ht="20.25" customHeight="1" outlineLevel="1" x14ac:dyDescent="0.35">
      <c r="A45" s="39"/>
      <c r="B45" s="11"/>
      <c r="C45" s="12"/>
      <c r="D45" s="12"/>
      <c r="E45" s="12"/>
      <c r="F45" s="12"/>
      <c r="G45" s="12"/>
      <c r="H45" s="12"/>
      <c r="I45" s="12"/>
      <c r="J45" s="12"/>
      <c r="M45" s="104"/>
      <c r="N45" s="104"/>
      <c r="O45" s="209"/>
      <c r="P45" s="16" t="s">
        <v>14</v>
      </c>
      <c r="Q45" s="7">
        <v>-2403.9799676319835</v>
      </c>
      <c r="R45" s="7">
        <v>13962.536391725809</v>
      </c>
      <c r="S45" s="7">
        <v>-24625.983165404985</v>
      </c>
      <c r="T45" s="7">
        <v>9642.5732806900087</v>
      </c>
      <c r="U45" s="7">
        <v>21267.422078134994</v>
      </c>
      <c r="V45" s="7">
        <v>46540.232892219436</v>
      </c>
      <c r="W45" s="7">
        <v>17986.557521095059</v>
      </c>
      <c r="X45" s="7">
        <v>35865.502709346962</v>
      </c>
      <c r="Y45" s="7">
        <v>28534.732644444233</v>
      </c>
      <c r="AB45" s="113"/>
      <c r="AC45" s="80"/>
      <c r="AD45" s="80"/>
      <c r="AE45" s="80"/>
      <c r="AF45" s="80"/>
      <c r="AG45" s="80"/>
      <c r="AH45" s="80"/>
      <c r="AI45" s="80"/>
      <c r="AJ45" s="80"/>
      <c r="BF45" s="104"/>
      <c r="BY45" s="104"/>
      <c r="BZ45" s="209" t="s">
        <v>23</v>
      </c>
      <c r="CA45" s="15"/>
      <c r="CB45" s="2"/>
      <c r="CC45" s="2"/>
      <c r="CD45" s="2"/>
      <c r="CE45" s="2"/>
      <c r="CF45" s="2"/>
      <c r="CG45" s="2"/>
      <c r="CH45" s="2"/>
      <c r="CK45" s="209" t="s">
        <v>23</v>
      </c>
      <c r="CL45" s="15"/>
      <c r="CM45" s="2"/>
      <c r="CN45" s="2"/>
      <c r="CO45" s="2"/>
      <c r="CP45" s="2"/>
      <c r="CQ45" s="2"/>
      <c r="CR45" s="2"/>
      <c r="CS45" s="2"/>
      <c r="CW45" s="104"/>
      <c r="CX45" s="39"/>
      <c r="CY45" s="11"/>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64"/>
      <c r="DZ45" s="164"/>
      <c r="EA45" s="104"/>
    </row>
    <row r="46" spans="1:131" s="4" customFormat="1" ht="15" customHeight="1" outlineLevel="1" x14ac:dyDescent="0.35">
      <c r="A46" s="209" t="s">
        <v>24</v>
      </c>
      <c r="B46" s="15"/>
      <c r="C46" s="7"/>
      <c r="D46" s="7"/>
      <c r="E46" s="7"/>
      <c r="F46" s="7"/>
      <c r="G46" s="7"/>
      <c r="H46" s="7"/>
      <c r="I46" s="7"/>
      <c r="J46" s="7"/>
      <c r="M46" s="104"/>
      <c r="N46" s="104"/>
      <c r="O46" s="209"/>
      <c r="P46" s="18" t="s">
        <v>16</v>
      </c>
      <c r="Q46" s="7">
        <v>17709.387711885101</v>
      </c>
      <c r="R46" s="7">
        <v>49500.744103610908</v>
      </c>
      <c r="S46" s="7">
        <v>38573.100938205927</v>
      </c>
      <c r="T46" s="7">
        <v>60635.35421889594</v>
      </c>
      <c r="U46" s="7">
        <v>97498.206297030934</v>
      </c>
      <c r="V46" s="7">
        <v>163457.61918925037</v>
      </c>
      <c r="W46" s="7">
        <v>200372.05671034544</v>
      </c>
      <c r="X46" s="7">
        <v>254355.9894196924</v>
      </c>
      <c r="Y46" s="7">
        <v>297576.95206413663</v>
      </c>
      <c r="AB46" s="113"/>
      <c r="AC46" s="80"/>
      <c r="AD46" s="80"/>
      <c r="AE46" s="80"/>
      <c r="AF46" s="80"/>
      <c r="AG46" s="80"/>
      <c r="AH46" s="80"/>
      <c r="AI46" s="80"/>
      <c r="AJ46" s="80"/>
      <c r="BF46" s="104"/>
      <c r="BY46" s="104"/>
      <c r="BZ46" s="209"/>
      <c r="CA46" s="15" t="s">
        <v>28</v>
      </c>
      <c r="CB46" s="171">
        <v>93253.892629017733</v>
      </c>
      <c r="CC46" s="171">
        <v>103488.5984224446</v>
      </c>
      <c r="CD46" s="171">
        <v>144414.82989089785</v>
      </c>
      <c r="CE46" s="171">
        <v>110066.63506595949</v>
      </c>
      <c r="CF46" s="171">
        <v>50328.1679847302</v>
      </c>
      <c r="CG46" s="171">
        <v>48818.637830727937</v>
      </c>
      <c r="CH46" s="171">
        <v>69139.5977047872</v>
      </c>
      <c r="CK46" s="209"/>
      <c r="CL46" s="15" t="s">
        <v>28</v>
      </c>
      <c r="CM46" s="171">
        <v>94499.435722133203</v>
      </c>
      <c r="CN46" s="171">
        <v>106373.63204827519</v>
      </c>
      <c r="CO46" s="171">
        <v>148860.54934641003</v>
      </c>
      <c r="CP46" s="171">
        <v>113969.38798552775</v>
      </c>
      <c r="CQ46" s="171">
        <v>51770.931765260808</v>
      </c>
      <c r="CR46" s="171">
        <v>49637.482299138559</v>
      </c>
      <c r="CS46" s="171">
        <v>69257.34742855576</v>
      </c>
      <c r="CW46" s="104"/>
      <c r="CX46" s="209" t="s">
        <v>22</v>
      </c>
      <c r="CY46" s="15"/>
      <c r="CZ46" s="7"/>
      <c r="DA46" s="7"/>
      <c r="DB46" s="7"/>
      <c r="DC46" s="7"/>
      <c r="DD46" s="7"/>
      <c r="DE46" s="7"/>
      <c r="DF46" s="7"/>
      <c r="DG46" s="7"/>
      <c r="DH46" s="7"/>
      <c r="DI46" s="7"/>
      <c r="DJ46" s="7"/>
      <c r="DK46" s="7"/>
      <c r="DL46" s="7"/>
      <c r="DM46" s="7"/>
      <c r="DN46" s="7"/>
      <c r="DO46" s="7"/>
      <c r="DP46" s="7"/>
      <c r="DQ46" s="7"/>
      <c r="DR46" s="7"/>
      <c r="DS46" s="7"/>
      <c r="DT46" s="7"/>
      <c r="DU46" s="7"/>
      <c r="DV46" s="81">
        <v>54573.283373827086</v>
      </c>
      <c r="DW46" s="7"/>
      <c r="DX46" s="7"/>
      <c r="DY46" s="164"/>
      <c r="DZ46" s="164"/>
      <c r="EA46" s="104"/>
    </row>
    <row r="47" spans="1:131" s="2" customFormat="1" ht="15" customHeight="1" outlineLevel="1" x14ac:dyDescent="0.35">
      <c r="A47" s="209"/>
      <c r="B47" s="15" t="s">
        <v>28</v>
      </c>
      <c r="C47" s="20">
        <f>C91</f>
        <v>0</v>
      </c>
      <c r="D47" s="20">
        <f t="shared" ref="D47:J47" si="38">D91</f>
        <v>0</v>
      </c>
      <c r="E47" s="20">
        <f t="shared" si="38"/>
        <v>178.04544936482247</v>
      </c>
      <c r="F47" s="20">
        <f t="shared" si="38"/>
        <v>661.15950808601849</v>
      </c>
      <c r="G47" s="20">
        <f t="shared" si="38"/>
        <v>877.99265710747466</v>
      </c>
      <c r="H47" s="20">
        <f t="shared" si="38"/>
        <v>967.48184726463296</v>
      </c>
      <c r="I47" s="20">
        <f t="shared" si="38"/>
        <v>1381.2114306574015</v>
      </c>
      <c r="J47" s="20">
        <f t="shared" si="38"/>
        <v>1095.1994877590121</v>
      </c>
      <c r="M47" s="105"/>
      <c r="N47" s="105"/>
      <c r="O47" s="39"/>
      <c r="P47" s="11"/>
      <c r="Q47" s="12"/>
      <c r="R47" s="12"/>
      <c r="S47" s="12"/>
      <c r="T47" s="12"/>
      <c r="U47" s="12"/>
      <c r="V47" s="12"/>
      <c r="W47" s="12"/>
      <c r="X47" s="12"/>
      <c r="Y47" s="12"/>
      <c r="Z47" s="4"/>
      <c r="AA47" s="4"/>
      <c r="AB47" s="113"/>
      <c r="AC47" s="80"/>
      <c r="AD47" s="80"/>
      <c r="AE47" s="80"/>
      <c r="AF47" s="80"/>
      <c r="AG47" s="80"/>
      <c r="AH47" s="80"/>
      <c r="AI47" s="80"/>
      <c r="AJ47" s="80"/>
      <c r="AK47" s="4"/>
      <c r="BF47" s="105"/>
      <c r="BY47" s="105"/>
      <c r="BZ47" s="209"/>
      <c r="CA47" s="16" t="s">
        <v>26</v>
      </c>
      <c r="CB47" s="171">
        <v>171603.607119394</v>
      </c>
      <c r="CC47" s="171">
        <v>225113.97993017494</v>
      </c>
      <c r="CD47" s="171">
        <v>217125.39653110137</v>
      </c>
      <c r="CE47" s="171">
        <v>162221.33538769459</v>
      </c>
      <c r="CF47" s="171">
        <v>84753.684454895163</v>
      </c>
      <c r="CG47" s="171">
        <v>72198.807943159496</v>
      </c>
      <c r="CH47" s="171">
        <v>84979.402614517516</v>
      </c>
      <c r="CK47" s="209"/>
      <c r="CL47" s="16" t="s">
        <v>26</v>
      </c>
      <c r="CM47" s="171">
        <v>170938.27536408586</v>
      </c>
      <c r="CN47" s="171">
        <v>223626.59508106788</v>
      </c>
      <c r="CO47" s="171">
        <v>214644.25749630781</v>
      </c>
      <c r="CP47" s="171">
        <v>159960.98877011714</v>
      </c>
      <c r="CQ47" s="171">
        <v>83957.029881736671</v>
      </c>
      <c r="CR47" s="171">
        <v>71737.991738818018</v>
      </c>
      <c r="CS47" s="171">
        <v>84924.677214678944</v>
      </c>
      <c r="CW47" s="105"/>
      <c r="CX47" s="209"/>
      <c r="CY47" s="15" t="s">
        <v>28</v>
      </c>
      <c r="CZ47" s="20">
        <v>171784.13279113677</v>
      </c>
      <c r="DA47" s="20">
        <v>283797.45031291858</v>
      </c>
      <c r="DB47" s="20">
        <v>210481.86723637651</v>
      </c>
      <c r="DC47" s="20">
        <v>232927.56555946911</v>
      </c>
      <c r="DD47" s="20">
        <v>221111.27962203597</v>
      </c>
      <c r="DE47" s="20">
        <v>314679.79966629087</v>
      </c>
      <c r="DF47" s="20">
        <v>715299.40366319334</v>
      </c>
      <c r="DG47" s="20">
        <v>953627.42461110547</v>
      </c>
      <c r="DH47" s="20">
        <v>939310.43288894033</v>
      </c>
      <c r="DI47" s="20">
        <v>659615.18241367524</v>
      </c>
      <c r="DJ47" s="20">
        <v>353569.18814987835</v>
      </c>
      <c r="DK47" s="20">
        <v>343727.65210763505</v>
      </c>
      <c r="DL47" s="20">
        <v>418850.04670264991</v>
      </c>
      <c r="DM47" s="20">
        <v>627056.98298263596</v>
      </c>
      <c r="DN47" s="20">
        <v>475288.11809378932</v>
      </c>
      <c r="DO47" s="20">
        <v>288997.35659879085</v>
      </c>
      <c r="DP47" s="20">
        <v>253245.26358346242</v>
      </c>
      <c r="DQ47" s="20">
        <v>337719.24594805558</v>
      </c>
      <c r="DR47" s="20">
        <v>917413.81462190335</v>
      </c>
      <c r="DS47" s="20">
        <v>1145597.0197120309</v>
      </c>
      <c r="DT47" s="20">
        <v>988866.58881189337</v>
      </c>
      <c r="DU47" s="20">
        <v>672365.26793086936</v>
      </c>
      <c r="DV47" s="20">
        <v>344986.1375718661</v>
      </c>
      <c r="DW47" s="20">
        <v>367525.10463732504</v>
      </c>
      <c r="DX47" s="20">
        <v>468411.57966709038</v>
      </c>
      <c r="DY47" s="178"/>
      <c r="DZ47" s="178"/>
      <c r="EA47" s="105"/>
    </row>
    <row r="48" spans="1:131" s="4" customFormat="1" ht="15" customHeight="1" outlineLevel="1" x14ac:dyDescent="0.35">
      <c r="A48" s="209"/>
      <c r="B48" s="16" t="s">
        <v>26</v>
      </c>
      <c r="C48" s="20" t="e">
        <f>IF(#REF!="","",#REF!)</f>
        <v>#REF!</v>
      </c>
      <c r="D48" s="20" t="e">
        <f>IF(#REF!="","",#REF!)</f>
        <v>#REF!</v>
      </c>
      <c r="E48" s="20" t="e">
        <f>IF(#REF!="","",#REF!)</f>
        <v>#REF!</v>
      </c>
      <c r="F48" s="20" t="e">
        <f>IF(#REF!="","",#REF!)</f>
        <v>#REF!</v>
      </c>
      <c r="G48" s="20" t="e">
        <f>IF(#REF!="","",#REF!)</f>
        <v>#REF!</v>
      </c>
      <c r="H48" s="20" t="e">
        <f>IF(#REF!="","",#REF!)</f>
        <v>#REF!</v>
      </c>
      <c r="I48" s="20" t="e">
        <f>IF(#REF!="","",#REF!)</f>
        <v>#REF!</v>
      </c>
      <c r="J48" s="20" t="e">
        <f>IF(#REF!="","",#REF!)</f>
        <v>#REF!</v>
      </c>
      <c r="M48" s="104"/>
      <c r="N48" s="104"/>
      <c r="O48" s="209" t="s">
        <v>22</v>
      </c>
      <c r="P48" s="15"/>
      <c r="Q48" s="7"/>
      <c r="R48" s="7"/>
      <c r="S48" s="7"/>
      <c r="T48" s="7"/>
      <c r="U48" s="7"/>
      <c r="V48" s="7"/>
      <c r="W48" s="7"/>
      <c r="X48" s="7"/>
      <c r="Y48" s="7"/>
      <c r="AB48" s="113"/>
      <c r="AC48" s="80"/>
      <c r="AD48" s="80"/>
      <c r="AE48" s="80"/>
      <c r="AF48" s="80"/>
      <c r="AG48" s="80"/>
      <c r="AH48" s="80"/>
      <c r="AI48" s="80"/>
      <c r="AJ48" s="80"/>
      <c r="BF48" s="104"/>
      <c r="BY48" s="104"/>
      <c r="BZ48" s="209"/>
      <c r="CA48" s="16" t="s">
        <v>50</v>
      </c>
      <c r="CB48" s="171">
        <v>-8146.01</v>
      </c>
      <c r="CC48" s="171">
        <v>-10707.36</v>
      </c>
      <c r="CD48" s="171">
        <v>-10340.290000000001</v>
      </c>
      <c r="CE48" s="171">
        <v>58728.46</v>
      </c>
      <c r="CF48" s="171">
        <v>30610.37</v>
      </c>
      <c r="CG48" s="171">
        <v>26134.63</v>
      </c>
      <c r="CH48" s="171">
        <v>30515.41</v>
      </c>
      <c r="CK48" s="209"/>
      <c r="CL48" s="16" t="s">
        <v>50</v>
      </c>
      <c r="CM48" s="171">
        <v>-8146.01</v>
      </c>
      <c r="CN48" s="171">
        <v>-10707.36</v>
      </c>
      <c r="CO48" s="171">
        <v>-10340.290000000001</v>
      </c>
      <c r="CP48" s="171">
        <v>58728.46</v>
      </c>
      <c r="CQ48" s="171">
        <v>30610.37</v>
      </c>
      <c r="CR48" s="171">
        <v>26134.63</v>
      </c>
      <c r="CS48" s="171">
        <v>30515.41</v>
      </c>
      <c r="CW48" s="104"/>
      <c r="CX48" s="209"/>
      <c r="CY48" s="16" t="s">
        <v>26</v>
      </c>
      <c r="CZ48" s="20">
        <v>96572.606390330679</v>
      </c>
      <c r="DA48" s="20">
        <v>102973.56100695563</v>
      </c>
      <c r="DB48" s="20">
        <v>317054.12799449282</v>
      </c>
      <c r="DC48" s="20">
        <v>555274.69988765684</v>
      </c>
      <c r="DD48" s="20">
        <v>496959.09444564459</v>
      </c>
      <c r="DE48" s="20">
        <v>507462.60422851134</v>
      </c>
      <c r="DF48" s="20">
        <v>564396.00989380945</v>
      </c>
      <c r="DG48" s="20">
        <v>660447.26760719228</v>
      </c>
      <c r="DH48" s="20">
        <v>654260.67532357096</v>
      </c>
      <c r="DI48" s="20">
        <v>666957.41235823918</v>
      </c>
      <c r="DJ48" s="20">
        <v>587413.62430156593</v>
      </c>
      <c r="DK48" s="20">
        <v>519976.82051891321</v>
      </c>
      <c r="DL48" s="20">
        <v>567613.70409043762</v>
      </c>
      <c r="DM48" s="20">
        <v>605915.85091646248</v>
      </c>
      <c r="DN48" s="20">
        <v>491377.50787101442</v>
      </c>
      <c r="DO48" s="20">
        <v>295776.31891815155</v>
      </c>
      <c r="DP48" s="20">
        <v>275370.89343587006</v>
      </c>
      <c r="DQ48" s="20">
        <v>285530.13328453153</v>
      </c>
      <c r="DR48" s="20">
        <v>320626.18147462484</v>
      </c>
      <c r="DS48" s="20">
        <v>359045.8467287785</v>
      </c>
      <c r="DT48" s="20">
        <v>356393.75583709526</v>
      </c>
      <c r="DU48" s="20">
        <v>340966.67570072628</v>
      </c>
      <c r="DV48" s="20">
        <v>293032.69252515415</v>
      </c>
      <c r="DW48" s="20">
        <v>284530.72242752794</v>
      </c>
      <c r="DX48" s="20">
        <v>315151.4942720079</v>
      </c>
      <c r="DY48" s="164"/>
      <c r="DZ48" s="164"/>
      <c r="EA48" s="104"/>
    </row>
    <row r="49" spans="1:131" s="4" customFormat="1" ht="15" customHeight="1" outlineLevel="1" x14ac:dyDescent="0.35">
      <c r="A49" s="209"/>
      <c r="B49" s="16" t="s">
        <v>50</v>
      </c>
      <c r="C49" s="20" t="e">
        <f>IF(C48="","",0)</f>
        <v>#REF!</v>
      </c>
      <c r="D49" s="20" t="e">
        <f t="shared" ref="D49:I49" si="39">IF(D48="","",0)</f>
        <v>#REF!</v>
      </c>
      <c r="E49" s="20" t="e">
        <f t="shared" si="39"/>
        <v>#REF!</v>
      </c>
      <c r="F49" s="20" t="e">
        <f t="shared" si="39"/>
        <v>#REF!</v>
      </c>
      <c r="G49" s="20" t="e">
        <f t="shared" si="39"/>
        <v>#REF!</v>
      </c>
      <c r="H49" s="20" t="e">
        <f t="shared" si="39"/>
        <v>#REF!</v>
      </c>
      <c r="I49" s="20" t="e">
        <f t="shared" si="39"/>
        <v>#REF!</v>
      </c>
      <c r="J49" s="20" t="e">
        <f>IF(J48="","",0)</f>
        <v>#REF!</v>
      </c>
      <c r="M49" s="104"/>
      <c r="N49" s="104"/>
      <c r="O49" s="209"/>
      <c r="P49" s="15" t="s">
        <v>28</v>
      </c>
      <c r="Q49" s="20">
        <v>122696.92137199735</v>
      </c>
      <c r="R49" s="20">
        <v>123411.87388052933</v>
      </c>
      <c r="S49" s="20">
        <v>47446.211556775474</v>
      </c>
      <c r="T49" s="20">
        <v>83556.534245541465</v>
      </c>
      <c r="U49" s="20">
        <v>189049.36683437167</v>
      </c>
      <c r="V49" s="20">
        <v>265484.4397628404</v>
      </c>
      <c r="W49" s="20">
        <v>248590.59560852987</v>
      </c>
      <c r="X49" s="20">
        <v>229992.78825383674</v>
      </c>
      <c r="Y49" s="20">
        <v>142655.78999924072</v>
      </c>
      <c r="Z49" s="2"/>
      <c r="AA49" s="2"/>
      <c r="AB49" s="113"/>
      <c r="AC49" s="80"/>
      <c r="AD49" s="80"/>
      <c r="AE49" s="80"/>
      <c r="AF49" s="80"/>
      <c r="AG49" s="80"/>
      <c r="AH49" s="80"/>
      <c r="AI49" s="80"/>
      <c r="AJ49" s="80"/>
      <c r="AK49" s="2"/>
      <c r="BF49" s="104"/>
      <c r="BY49" s="104"/>
      <c r="BZ49" s="209"/>
      <c r="CA49" s="16" t="s">
        <v>51</v>
      </c>
      <c r="CB49" s="171">
        <v>163457.59711939399</v>
      </c>
      <c r="CC49" s="171">
        <v>214406.61993017496</v>
      </c>
      <c r="CD49" s="171">
        <v>206785.10653110137</v>
      </c>
      <c r="CE49" s="171">
        <v>220949.79538769458</v>
      </c>
      <c r="CF49" s="171">
        <v>115364.05445489516</v>
      </c>
      <c r="CG49" s="171">
        <v>98333.437943159501</v>
      </c>
      <c r="CH49" s="171">
        <v>115494.81261451752</v>
      </c>
      <c r="CK49" s="209"/>
      <c r="CL49" s="16" t="s">
        <v>51</v>
      </c>
      <c r="CM49" s="171">
        <v>162792.26536408585</v>
      </c>
      <c r="CN49" s="171">
        <v>212919.23508106789</v>
      </c>
      <c r="CO49" s="171">
        <v>204303.9674963078</v>
      </c>
      <c r="CP49" s="171">
        <v>218689.44877011713</v>
      </c>
      <c r="CQ49" s="171">
        <v>114567.39988173667</v>
      </c>
      <c r="CR49" s="171">
        <v>97872.621738818023</v>
      </c>
      <c r="CS49" s="171">
        <v>115440.08721467895</v>
      </c>
      <c r="CT49" s="4" t="s">
        <v>105</v>
      </c>
      <c r="CU49" s="4" t="s">
        <v>106</v>
      </c>
      <c r="CV49" s="4" t="s">
        <v>107</v>
      </c>
      <c r="CW49" s="104"/>
      <c r="CX49" s="209"/>
      <c r="CY49" s="16" t="s">
        <v>50</v>
      </c>
      <c r="CZ49" s="20">
        <v>37469.9</v>
      </c>
      <c r="DA49" s="20">
        <v>40157.82</v>
      </c>
      <c r="DB49" s="20">
        <v>-26804.880000000001</v>
      </c>
      <c r="DC49" s="20">
        <v>-46741.51</v>
      </c>
      <c r="DD49" s="20">
        <v>-41624.800000000003</v>
      </c>
      <c r="DE49" s="20">
        <v>-42397.51</v>
      </c>
      <c r="DF49" s="20">
        <v>-47114.93</v>
      </c>
      <c r="DG49" s="20">
        <v>-55182.37</v>
      </c>
      <c r="DH49" s="20">
        <v>-54689.09</v>
      </c>
      <c r="DI49" s="20">
        <v>-55739.85</v>
      </c>
      <c r="DJ49" s="20">
        <v>-48995.69</v>
      </c>
      <c r="DK49" s="20">
        <v>-43533.32</v>
      </c>
      <c r="DL49" s="20">
        <v>-47580.19</v>
      </c>
      <c r="DM49" s="20">
        <v>-50865.22</v>
      </c>
      <c r="DN49" s="20">
        <v>38543.78</v>
      </c>
      <c r="DO49" s="20">
        <v>23075.85</v>
      </c>
      <c r="DP49" s="20">
        <v>21444.13</v>
      </c>
      <c r="DQ49" s="20">
        <v>22179.41</v>
      </c>
      <c r="DR49" s="20">
        <v>24889.02</v>
      </c>
      <c r="DS49" s="20">
        <v>27910.6</v>
      </c>
      <c r="DT49" s="20">
        <v>27712.27</v>
      </c>
      <c r="DU49" s="20">
        <v>26504</v>
      </c>
      <c r="DV49" s="20">
        <v>22775.33</v>
      </c>
      <c r="DW49" s="20">
        <v>22147.35</v>
      </c>
      <c r="DX49" s="20">
        <v>24687.83</v>
      </c>
      <c r="DY49" s="164"/>
      <c r="DZ49" s="164"/>
      <c r="EA49" s="104"/>
    </row>
    <row r="50" spans="1:131" s="4" customFormat="1" ht="15" customHeight="1" outlineLevel="1" x14ac:dyDescent="0.35">
      <c r="A50" s="209"/>
      <c r="B50" s="16" t="s">
        <v>51</v>
      </c>
      <c r="C50" s="7" t="e">
        <f t="shared" ref="C50:I50" si="40">IF(OR(C49="",C48=""),"",C48+C49)</f>
        <v>#REF!</v>
      </c>
      <c r="D50" s="7" t="e">
        <f t="shared" si="40"/>
        <v>#REF!</v>
      </c>
      <c r="E50" s="7" t="e">
        <f t="shared" si="40"/>
        <v>#REF!</v>
      </c>
      <c r="F50" s="7" t="e">
        <f t="shared" si="40"/>
        <v>#REF!</v>
      </c>
      <c r="G50" s="7" t="e">
        <f t="shared" si="40"/>
        <v>#REF!</v>
      </c>
      <c r="H50" s="7" t="e">
        <f t="shared" si="40"/>
        <v>#REF!</v>
      </c>
      <c r="I50" s="7" t="e">
        <f t="shared" si="40"/>
        <v>#REF!</v>
      </c>
      <c r="J50" s="7" t="e">
        <f>IF(OR(J49="",J48=""),"",J48+J49)</f>
        <v>#REF!</v>
      </c>
      <c r="M50" s="104"/>
      <c r="N50" s="104"/>
      <c r="O50" s="209"/>
      <c r="P50" s="16" t="s">
        <v>26</v>
      </c>
      <c r="Q50" s="20">
        <v>104313.87773241718</v>
      </c>
      <c r="R50" s="20">
        <v>98420.974410363575</v>
      </c>
      <c r="S50" s="20">
        <v>84560.155028366615</v>
      </c>
      <c r="T50" s="20">
        <v>79147.524446379844</v>
      </c>
      <c r="U50" s="20">
        <v>94049.927973792379</v>
      </c>
      <c r="V50" s="20">
        <v>109708.48677351972</v>
      </c>
      <c r="W50" s="20">
        <v>109463.73998502946</v>
      </c>
      <c r="X50" s="20">
        <v>109154.24836711264</v>
      </c>
      <c r="Y50" s="20">
        <v>93111.170115006884</v>
      </c>
      <c r="AB50" s="113"/>
      <c r="AC50" s="80"/>
      <c r="AD50" s="80"/>
      <c r="AE50" s="80"/>
      <c r="AF50" s="80"/>
      <c r="AG50" s="80"/>
      <c r="AH50" s="80"/>
      <c r="AI50" s="80"/>
      <c r="AJ50" s="80"/>
      <c r="BF50" s="104"/>
      <c r="BY50" s="104"/>
      <c r="BZ50" s="209"/>
      <c r="CA50" s="16" t="s">
        <v>13</v>
      </c>
      <c r="CB50" s="171">
        <v>-70203.704490376258</v>
      </c>
      <c r="CC50" s="171">
        <v>-110918.02150773036</v>
      </c>
      <c r="CD50" s="171">
        <v>-62370.276640203519</v>
      </c>
      <c r="CE50" s="171">
        <v>-110883.16032173509</v>
      </c>
      <c r="CF50" s="171">
        <v>-65035.886470164958</v>
      </c>
      <c r="CG50" s="171">
        <v>-49514.800112431563</v>
      </c>
      <c r="CH50" s="171">
        <v>-46355.214909730319</v>
      </c>
      <c r="CK50" s="209"/>
      <c r="CL50" s="16" t="s">
        <v>13</v>
      </c>
      <c r="CM50" s="171">
        <v>-68292.829641952645</v>
      </c>
      <c r="CN50" s="171">
        <v>-106545.6030327927</v>
      </c>
      <c r="CO50" s="171">
        <v>-55443.41814989777</v>
      </c>
      <c r="CP50" s="171">
        <v>-104720.06078458938</v>
      </c>
      <c r="CQ50" s="171">
        <v>-62796.468116475859</v>
      </c>
      <c r="CR50" s="171">
        <v>-48235.139439679464</v>
      </c>
      <c r="CS50" s="171">
        <v>-46182.739786123188</v>
      </c>
      <c r="CT50" s="172">
        <f>SUM(CM50:CS50)</f>
        <v>-492216.258951511</v>
      </c>
      <c r="CU50" s="172">
        <f>SUM(CB50:CH50)</f>
        <v>-515281.06445237203</v>
      </c>
      <c r="CV50" s="172">
        <f>CT50-CU50</f>
        <v>23064.805500861024</v>
      </c>
      <c r="CW50" s="104"/>
      <c r="CX50" s="209"/>
      <c r="CY50" s="16" t="s">
        <v>51</v>
      </c>
      <c r="CZ50" s="7">
        <v>134042.50639033067</v>
      </c>
      <c r="DA50" s="7">
        <v>143131.38100695563</v>
      </c>
      <c r="DB50" s="7">
        <v>290249.24799449282</v>
      </c>
      <c r="DC50" s="7">
        <v>508533.18988765683</v>
      </c>
      <c r="DD50" s="7">
        <v>455334.2944456446</v>
      </c>
      <c r="DE50" s="7">
        <v>465065.09422851133</v>
      </c>
      <c r="DF50" s="7">
        <v>517281.07989380945</v>
      </c>
      <c r="DG50" s="7">
        <v>605264.89760719228</v>
      </c>
      <c r="DH50" s="7">
        <v>599571.58532357099</v>
      </c>
      <c r="DI50" s="7">
        <v>611217.5623582392</v>
      </c>
      <c r="DJ50" s="7">
        <v>538417.93430156587</v>
      </c>
      <c r="DK50" s="7">
        <v>476443.50051891321</v>
      </c>
      <c r="DL50" s="7">
        <v>520033.51409043762</v>
      </c>
      <c r="DM50" s="7">
        <v>555050.63091646251</v>
      </c>
      <c r="DN50" s="7">
        <v>529921.28787101444</v>
      </c>
      <c r="DO50" s="7">
        <v>318852.16891815152</v>
      </c>
      <c r="DP50" s="7">
        <v>296815.02343587007</v>
      </c>
      <c r="DQ50" s="7">
        <v>307709.54328453151</v>
      </c>
      <c r="DR50" s="7">
        <v>345515.20147462486</v>
      </c>
      <c r="DS50" s="7">
        <v>386956.44672877848</v>
      </c>
      <c r="DT50" s="7">
        <v>384106.02583709528</v>
      </c>
      <c r="DU50" s="7">
        <v>367470.67570072628</v>
      </c>
      <c r="DV50" s="7">
        <v>315808.02252515417</v>
      </c>
      <c r="DW50" s="7">
        <v>306678.07242752792</v>
      </c>
      <c r="DX50" s="7">
        <v>339839.32427200791</v>
      </c>
      <c r="DY50" s="164"/>
      <c r="DZ50" s="164"/>
      <c r="EA50" s="104"/>
    </row>
    <row r="51" spans="1:131" s="4" customFormat="1" ht="14.5" outlineLevel="1" x14ac:dyDescent="0.35">
      <c r="A51" s="209"/>
      <c r="B51" s="16" t="s">
        <v>13</v>
      </c>
      <c r="C51" s="7" t="e">
        <f t="shared" ref="C51:I51" si="41">IF(OR(C48="",C47=""),"",C47-C48)</f>
        <v>#REF!</v>
      </c>
      <c r="D51" s="7" t="e">
        <f t="shared" si="41"/>
        <v>#REF!</v>
      </c>
      <c r="E51" s="7" t="e">
        <f t="shared" si="41"/>
        <v>#REF!</v>
      </c>
      <c r="F51" s="7" t="e">
        <f t="shared" si="41"/>
        <v>#REF!</v>
      </c>
      <c r="G51" s="7" t="e">
        <f t="shared" si="41"/>
        <v>#REF!</v>
      </c>
      <c r="H51" s="7" t="e">
        <f t="shared" si="41"/>
        <v>#REF!</v>
      </c>
      <c r="I51" s="7" t="e">
        <f t="shared" si="41"/>
        <v>#REF!</v>
      </c>
      <c r="J51" s="7" t="e">
        <f>IF(OR(J48="",J47=""),"",J47-J48)</f>
        <v>#REF!</v>
      </c>
      <c r="K51" s="69" t="s">
        <v>72</v>
      </c>
      <c r="L51" s="69" t="s">
        <v>75</v>
      </c>
      <c r="M51" s="104"/>
      <c r="N51" s="104"/>
      <c r="O51" s="209"/>
      <c r="P51" s="16" t="s">
        <v>50</v>
      </c>
      <c r="Q51" s="20">
        <v>40612.01</v>
      </c>
      <c r="R51" s="20">
        <v>38351.11</v>
      </c>
      <c r="S51" s="20">
        <v>32774.379999999997</v>
      </c>
      <c r="T51" s="20">
        <v>30569.17</v>
      </c>
      <c r="U51" s="20">
        <v>36225.06</v>
      </c>
      <c r="V51" s="20">
        <v>42295.91</v>
      </c>
      <c r="W51" s="20">
        <v>42141.33</v>
      </c>
      <c r="X51" s="20">
        <v>41942.74</v>
      </c>
      <c r="Y51" s="20">
        <v>35788.269999999997</v>
      </c>
      <c r="AB51" s="113"/>
      <c r="AC51" s="80"/>
      <c r="AD51" s="80"/>
      <c r="AE51" s="80"/>
      <c r="AF51" s="80"/>
      <c r="AG51" s="80"/>
      <c r="AH51" s="80"/>
      <c r="AI51" s="80"/>
      <c r="AJ51" s="80"/>
      <c r="BF51" s="104"/>
      <c r="BY51" s="104"/>
      <c r="BZ51" s="209"/>
      <c r="CA51" s="17" t="s">
        <v>8</v>
      </c>
      <c r="CB51" s="171">
        <v>-25.96</v>
      </c>
      <c r="CC51" s="171">
        <v>-70.53</v>
      </c>
      <c r="CD51" s="171">
        <v>-77.709999999999994</v>
      </c>
      <c r="CE51" s="171">
        <v>-110.94</v>
      </c>
      <c r="CF51" s="171">
        <v>-277.91000000000003</v>
      </c>
      <c r="CG51" s="171">
        <v>-254.26</v>
      </c>
      <c r="CH51" s="171">
        <v>-414.91</v>
      </c>
      <c r="CK51" s="209"/>
      <c r="CL51" s="17" t="s">
        <v>8</v>
      </c>
      <c r="CM51" s="171">
        <v>-25.71</v>
      </c>
      <c r="CN51" s="171">
        <v>-69.17</v>
      </c>
      <c r="CO51" s="171">
        <v>-75.13</v>
      </c>
      <c r="CP51" s="171">
        <v>-106.16</v>
      </c>
      <c r="CQ51" s="171">
        <v>-265.5</v>
      </c>
      <c r="CR51" s="171">
        <v>-242.8</v>
      </c>
      <c r="CS51" s="171">
        <v>-396.63</v>
      </c>
      <c r="CW51" s="104"/>
      <c r="CX51" s="209"/>
      <c r="CY51" s="16" t="s">
        <v>13</v>
      </c>
      <c r="CZ51" s="7">
        <v>37741.626400806097</v>
      </c>
      <c r="DA51" s="7">
        <v>140666.06930596294</v>
      </c>
      <c r="DB51" s="7">
        <v>-79767.380758116313</v>
      </c>
      <c r="DC51" s="7">
        <v>-275605.62432818773</v>
      </c>
      <c r="DD51" s="7">
        <v>-234223.01482360862</v>
      </c>
      <c r="DE51" s="7">
        <v>-150385.29456222046</v>
      </c>
      <c r="DF51" s="7">
        <v>198018.32376938389</v>
      </c>
      <c r="DG51" s="7">
        <v>348362.52700391319</v>
      </c>
      <c r="DH51" s="7">
        <v>339738.84756536933</v>
      </c>
      <c r="DI51" s="7">
        <v>48397.62005543604</v>
      </c>
      <c r="DJ51" s="7">
        <v>-184848.74615168752</v>
      </c>
      <c r="DK51" s="7">
        <v>-132715.84841127816</v>
      </c>
      <c r="DL51" s="7">
        <v>-101183.46738778771</v>
      </c>
      <c r="DM51" s="7">
        <v>72006.352066173451</v>
      </c>
      <c r="DN51" s="7">
        <v>-54633.169777225121</v>
      </c>
      <c r="DO51" s="7">
        <v>-29854.812319360673</v>
      </c>
      <c r="DP51" s="7">
        <v>-43569.759852407646</v>
      </c>
      <c r="DQ51" s="7">
        <v>30009.702663524076</v>
      </c>
      <c r="DR51" s="7">
        <v>571898.61314727855</v>
      </c>
      <c r="DS51" s="7">
        <v>758640.57298325235</v>
      </c>
      <c r="DT51" s="7">
        <v>604760.56297479803</v>
      </c>
      <c r="DU51" s="7">
        <v>304894.59223014308</v>
      </c>
      <c r="DV51" s="81">
        <v>83751.398420539015</v>
      </c>
      <c r="DW51" s="7">
        <v>60847.032209797122</v>
      </c>
      <c r="DX51" s="7">
        <v>128572.25539508247</v>
      </c>
      <c r="DY51" s="164"/>
      <c r="DZ51" s="164"/>
      <c r="EA51" s="104"/>
    </row>
    <row r="52" spans="1:131" s="4" customFormat="1" ht="14.5" outlineLevel="1" x14ac:dyDescent="0.35">
      <c r="A52" s="209"/>
      <c r="B52" s="17" t="s">
        <v>8</v>
      </c>
      <c r="C52" s="7" t="e">
        <f>ROUND((C51+0)*'MEEIA 3 calcs original'!F9/12,2)</f>
        <v>#REF!</v>
      </c>
      <c r="D52" s="7" t="e">
        <f>ROUND((D51+C54)*'MEEIA 3 calcs original'!G9/12,2)</f>
        <v>#REF!</v>
      </c>
      <c r="E52" s="7" t="e">
        <f>ROUND((E51+D54)*'MEEIA 3 calcs original'!H9/12,2)</f>
        <v>#REF!</v>
      </c>
      <c r="F52" s="7" t="e">
        <f>ROUND((F51+E54)*'MEEIA 3 calcs original'!I9/12,2)</f>
        <v>#REF!</v>
      </c>
      <c r="G52" s="7" t="e">
        <f>ROUND((G51+F54)*'MEEIA 3 calcs original'!J9/12,2)</f>
        <v>#REF!</v>
      </c>
      <c r="H52" s="7" t="e">
        <f>ROUND((H51+G54)*'MEEIA 3 calcs original'!K9/12,2)</f>
        <v>#REF!</v>
      </c>
      <c r="I52" s="7" t="e">
        <f>ROUND((I51+H54)*'MEEIA 3 calcs original'!L9/12,2)</f>
        <v>#REF!</v>
      </c>
      <c r="J52" s="7" t="e">
        <f>ROUND((J51+I54)*'MEEIA 3 calcs original'!M9/12,2)</f>
        <v>#REF!</v>
      </c>
      <c r="K52" s="70" t="e">
        <f>SUM('MEEIA 3 calcs original'!#REF!)</f>
        <v>#REF!</v>
      </c>
      <c r="L52" s="75" t="e">
        <f>SUM(C52:J52)-K52</f>
        <v>#REF!</v>
      </c>
      <c r="M52" s="104"/>
      <c r="N52" s="104"/>
      <c r="O52" s="209"/>
      <c r="P52" s="16" t="s">
        <v>51</v>
      </c>
      <c r="Q52" s="7">
        <v>144925.88773241718</v>
      </c>
      <c r="R52" s="7">
        <v>136772.08441036358</v>
      </c>
      <c r="S52" s="7">
        <v>117334.5350283666</v>
      </c>
      <c r="T52" s="7">
        <v>109716.69444637984</v>
      </c>
      <c r="U52" s="7">
        <v>130274.98797379238</v>
      </c>
      <c r="V52" s="7">
        <v>152004.39677351972</v>
      </c>
      <c r="W52" s="7">
        <v>151605.06998502946</v>
      </c>
      <c r="X52" s="7">
        <v>151096.98836711264</v>
      </c>
      <c r="Y52" s="7">
        <v>128899.44011500687</v>
      </c>
      <c r="AB52" s="113"/>
      <c r="AC52" s="80"/>
      <c r="AD52" s="80"/>
      <c r="AE52" s="80"/>
      <c r="AF52" s="80"/>
      <c r="AG52" s="80"/>
      <c r="AH52" s="80"/>
      <c r="AI52" s="80"/>
      <c r="AJ52" s="80"/>
      <c r="BF52" s="104"/>
      <c r="BY52" s="104"/>
      <c r="BZ52" s="209"/>
      <c r="CA52" s="16" t="s">
        <v>14</v>
      </c>
      <c r="CB52" s="171">
        <v>-70229.664490376264</v>
      </c>
      <c r="CC52" s="171">
        <v>-110988.55150773036</v>
      </c>
      <c r="CD52" s="171">
        <v>-62447.986640203519</v>
      </c>
      <c r="CE52" s="171">
        <v>-110994.1003217351</v>
      </c>
      <c r="CF52" s="171">
        <v>-65313.796470164962</v>
      </c>
      <c r="CG52" s="171">
        <v>-49769.060112431565</v>
      </c>
      <c r="CH52" s="171">
        <v>-46770.124909730323</v>
      </c>
      <c r="CK52" s="209"/>
      <c r="CL52" s="16" t="s">
        <v>14</v>
      </c>
      <c r="CM52" s="171">
        <v>-68318.539641952651</v>
      </c>
      <c r="CN52" s="171">
        <v>-106614.7730327927</v>
      </c>
      <c r="CO52" s="171">
        <v>-55518.548149897768</v>
      </c>
      <c r="CP52" s="171">
        <v>-104826.22078458939</v>
      </c>
      <c r="CQ52" s="171">
        <v>-63061.968116475859</v>
      </c>
      <c r="CR52" s="171">
        <v>-48477.939439679467</v>
      </c>
      <c r="CS52" s="171">
        <v>-46579.369786123185</v>
      </c>
      <c r="CW52" s="104"/>
      <c r="CX52" s="209"/>
      <c r="CY52" s="17" t="s">
        <v>8</v>
      </c>
      <c r="CZ52" s="7">
        <v>66.36</v>
      </c>
      <c r="DA52" s="7">
        <v>99.47</v>
      </c>
      <c r="DB52" s="7">
        <v>91.45</v>
      </c>
      <c r="DC52" s="7">
        <v>26.76</v>
      </c>
      <c r="DD52" s="7">
        <v>-23.55</v>
      </c>
      <c r="DE52" s="7">
        <v>-59.49</v>
      </c>
      <c r="DF52" s="7">
        <v>-28.14</v>
      </c>
      <c r="DG52" s="7">
        <v>14.61</v>
      </c>
      <c r="DH52" s="7">
        <v>70.2</v>
      </c>
      <c r="DI52" s="7">
        <v>64.97</v>
      </c>
      <c r="DJ52" s="7">
        <v>21.21</v>
      </c>
      <c r="DK52" s="7">
        <v>-0.83</v>
      </c>
      <c r="DL52" s="7">
        <v>-33.71</v>
      </c>
      <c r="DM52" s="7">
        <v>-26.22</v>
      </c>
      <c r="DN52" s="7">
        <v>-37.06</v>
      </c>
      <c r="DO52" s="7">
        <v>-90.13</v>
      </c>
      <c r="DP52" s="7">
        <v>-89.73</v>
      </c>
      <c r="DQ52" s="7">
        <v>-100.7</v>
      </c>
      <c r="DR52" s="7">
        <v>581.27</v>
      </c>
      <c r="DS52" s="7">
        <v>2153.65</v>
      </c>
      <c r="DT52" s="7">
        <v>4040.95</v>
      </c>
      <c r="DU52" s="7">
        <v>5272.86</v>
      </c>
      <c r="DV52" s="7">
        <v>6762.22</v>
      </c>
      <c r="DW52" s="7">
        <v>8672.91</v>
      </c>
      <c r="DX52" s="7">
        <v>9966.83</v>
      </c>
      <c r="DY52" s="164" t="e">
        <f>SUM('MEEIA 3 calcs original'!#REF!)</f>
        <v>#REF!</v>
      </c>
      <c r="DZ52" s="180" t="e">
        <f>SUM(CZ52:DX52)-DY52</f>
        <v>#REF!</v>
      </c>
      <c r="EA52" s="104"/>
    </row>
    <row r="53" spans="1:131" s="4" customFormat="1" ht="14.5" outlineLevel="1" x14ac:dyDescent="0.35">
      <c r="A53" s="209"/>
      <c r="B53" s="16" t="s">
        <v>14</v>
      </c>
      <c r="C53" s="7" t="e">
        <f t="shared" ref="C53:J53" si="42">IF(OR(C51="",C52=""),"",C51+C52)</f>
        <v>#REF!</v>
      </c>
      <c r="D53" s="7" t="e">
        <f t="shared" si="42"/>
        <v>#REF!</v>
      </c>
      <c r="E53" s="7" t="e">
        <f t="shared" si="42"/>
        <v>#REF!</v>
      </c>
      <c r="F53" s="7" t="e">
        <f t="shared" si="42"/>
        <v>#REF!</v>
      </c>
      <c r="G53" s="7" t="e">
        <f t="shared" si="42"/>
        <v>#REF!</v>
      </c>
      <c r="H53" s="7" t="e">
        <f t="shared" si="42"/>
        <v>#REF!</v>
      </c>
      <c r="I53" s="7" t="e">
        <f t="shared" si="42"/>
        <v>#REF!</v>
      </c>
      <c r="J53" s="7" t="e">
        <f t="shared" si="42"/>
        <v>#REF!</v>
      </c>
      <c r="M53" s="104"/>
      <c r="N53" s="104"/>
      <c r="O53" s="209"/>
      <c r="P53" s="16" t="s">
        <v>13</v>
      </c>
      <c r="Q53" s="7">
        <v>-22228.966360419829</v>
      </c>
      <c r="R53" s="7">
        <v>-13360.21052983425</v>
      </c>
      <c r="S53" s="7">
        <v>-69888.323471591139</v>
      </c>
      <c r="T53" s="7">
        <v>-26160.160200838378</v>
      </c>
      <c r="U53" s="7">
        <v>58774.378860579294</v>
      </c>
      <c r="V53" s="7">
        <v>113480.04298932067</v>
      </c>
      <c r="W53" s="7">
        <v>96985.525623500405</v>
      </c>
      <c r="X53" s="7">
        <v>78895.799886724097</v>
      </c>
      <c r="Y53" s="7">
        <v>13756.349884233845</v>
      </c>
      <c r="Z53" s="69" t="s">
        <v>72</v>
      </c>
      <c r="AA53" s="69" t="s">
        <v>75</v>
      </c>
      <c r="AB53" s="113"/>
      <c r="AC53" s="80"/>
      <c r="AD53" s="80"/>
      <c r="AE53" s="80"/>
      <c r="AF53" s="80"/>
      <c r="AG53" s="80"/>
      <c r="AH53" s="80"/>
      <c r="AI53" s="80"/>
      <c r="AJ53" s="80"/>
      <c r="AK53" s="89"/>
      <c r="BF53" s="104"/>
      <c r="BY53" s="104"/>
      <c r="BZ53" s="209"/>
      <c r="CA53" s="18" t="s">
        <v>18</v>
      </c>
      <c r="CB53" s="171">
        <v>-203337.21655740903</v>
      </c>
      <c r="CC53" s="171">
        <v>-325033.1280651394</v>
      </c>
      <c r="CD53" s="171">
        <v>-397821.40470534295</v>
      </c>
      <c r="CE53" s="171">
        <v>-450087.04502707807</v>
      </c>
      <c r="CF53" s="171">
        <v>-484790.47149724304</v>
      </c>
      <c r="CG53" s="171">
        <v>-508424.90160967462</v>
      </c>
      <c r="CH53" s="171">
        <v>-524679.61651940492</v>
      </c>
      <c r="CK53" s="209"/>
      <c r="CL53" s="18" t="s">
        <v>18</v>
      </c>
      <c r="CM53" s="171">
        <v>-201426.09170898545</v>
      </c>
      <c r="CN53" s="171">
        <v>-318748.22474177816</v>
      </c>
      <c r="CO53" s="171">
        <v>-384607.06289167592</v>
      </c>
      <c r="CP53" s="171">
        <v>-430704.82367626531</v>
      </c>
      <c r="CQ53" s="171">
        <v>-463156.42179274117</v>
      </c>
      <c r="CR53" s="171">
        <v>-485499.73123242066</v>
      </c>
      <c r="CS53" s="171">
        <v>-501563.69101854385</v>
      </c>
      <c r="CW53" s="104"/>
      <c r="CX53" s="209"/>
      <c r="CY53" s="16" t="s">
        <v>14</v>
      </c>
      <c r="CZ53" s="7">
        <v>37807.986400806098</v>
      </c>
      <c r="DA53" s="7">
        <v>140765.53930596294</v>
      </c>
      <c r="DB53" s="7">
        <v>-79675.930758116316</v>
      </c>
      <c r="DC53" s="7">
        <v>-275578.86432818772</v>
      </c>
      <c r="DD53" s="7">
        <v>-234246.56482360861</v>
      </c>
      <c r="DE53" s="7">
        <v>-150444.78456222045</v>
      </c>
      <c r="DF53" s="7">
        <v>197990.18376938388</v>
      </c>
      <c r="DG53" s="7">
        <v>348377.13700391317</v>
      </c>
      <c r="DH53" s="7">
        <v>339809.04756536934</v>
      </c>
      <c r="DI53" s="7">
        <v>48462.590055436041</v>
      </c>
      <c r="DJ53" s="7">
        <v>-184827.53615168753</v>
      </c>
      <c r="DK53" s="7">
        <v>-132716.67841127815</v>
      </c>
      <c r="DL53" s="7">
        <v>-101217.17738778771</v>
      </c>
      <c r="DM53" s="7">
        <v>71980.13206617345</v>
      </c>
      <c r="DN53" s="7">
        <v>-54670.229777225119</v>
      </c>
      <c r="DO53" s="7">
        <v>-29944.942319360674</v>
      </c>
      <c r="DP53" s="7">
        <v>-43659.489852407649</v>
      </c>
      <c r="DQ53" s="7">
        <v>29909.002663524076</v>
      </c>
      <c r="DR53" s="7">
        <v>572479.88314727857</v>
      </c>
      <c r="DS53" s="7">
        <v>760794.22298325237</v>
      </c>
      <c r="DT53" s="7">
        <v>608801.51297479798</v>
      </c>
      <c r="DU53" s="7">
        <v>310167.45223014307</v>
      </c>
      <c r="DV53" s="7">
        <v>90513.618420539016</v>
      </c>
      <c r="DW53" s="7">
        <v>69519.942209797126</v>
      </c>
      <c r="DX53" s="7">
        <v>138539.08539508245</v>
      </c>
      <c r="DY53" s="164"/>
      <c r="DZ53" s="164"/>
      <c r="EA53" s="104"/>
    </row>
    <row r="54" spans="1:131" s="4" customFormat="1" ht="14.5" outlineLevel="1" x14ac:dyDescent="0.35">
      <c r="A54" s="209"/>
      <c r="B54" s="18" t="s">
        <v>19</v>
      </c>
      <c r="C54" s="7" t="e">
        <f>IF(OR(C53=""),"",C53)</f>
        <v>#REF!</v>
      </c>
      <c r="D54" s="7" t="e">
        <f t="shared" ref="D54:J54" si="43">IF(OR(D53="",C54=""),"",D53+C54)</f>
        <v>#REF!</v>
      </c>
      <c r="E54" s="7" t="e">
        <f t="shared" si="43"/>
        <v>#REF!</v>
      </c>
      <c r="F54" s="7" t="e">
        <f t="shared" si="43"/>
        <v>#REF!</v>
      </c>
      <c r="G54" s="7" t="e">
        <f t="shared" si="43"/>
        <v>#REF!</v>
      </c>
      <c r="H54" s="7" t="e">
        <f t="shared" si="43"/>
        <v>#REF!</v>
      </c>
      <c r="I54" s="7" t="e">
        <f t="shared" si="43"/>
        <v>#REF!</v>
      </c>
      <c r="J54" s="7" t="e">
        <f t="shared" si="43"/>
        <v>#REF!</v>
      </c>
      <c r="M54" s="104"/>
      <c r="N54" s="104"/>
      <c r="O54" s="209"/>
      <c r="P54" s="17" t="s">
        <v>8</v>
      </c>
      <c r="Q54" s="7">
        <v>-419.27</v>
      </c>
      <c r="R54" s="7">
        <v>-400.36</v>
      </c>
      <c r="S54" s="7">
        <v>-228.28</v>
      </c>
      <c r="T54" s="7">
        <v>-30.95</v>
      </c>
      <c r="U54" s="7">
        <v>-20.18</v>
      </c>
      <c r="V54" s="7">
        <v>-5.97</v>
      </c>
      <c r="W54" s="7">
        <v>11.62</v>
      </c>
      <c r="X54" s="7">
        <v>23.03</v>
      </c>
      <c r="Y54" s="7">
        <v>45.42</v>
      </c>
      <c r="Z54" s="70">
        <v>-1201.2799999999997</v>
      </c>
      <c r="AA54" s="75">
        <v>176.33999999999946</v>
      </c>
      <c r="AB54" s="113"/>
      <c r="AC54" s="80"/>
      <c r="AD54" s="80"/>
      <c r="AE54" s="80"/>
      <c r="AF54" s="80"/>
      <c r="AG54" s="80"/>
      <c r="AH54" s="80"/>
      <c r="AI54" s="80"/>
      <c r="AJ54" s="80"/>
      <c r="AK54" s="90"/>
      <c r="BF54" s="104"/>
      <c r="BY54" s="104"/>
      <c r="BZ54" s="39"/>
      <c r="CA54" s="11"/>
      <c r="CB54" s="2"/>
      <c r="CC54" s="2"/>
      <c r="CD54" s="2"/>
      <c r="CE54" s="2"/>
      <c r="CF54" s="2"/>
      <c r="CG54" s="2"/>
      <c r="CH54" s="2"/>
      <c r="CK54" s="39"/>
      <c r="CL54" s="11"/>
      <c r="CM54" s="2"/>
      <c r="CN54" s="2"/>
      <c r="CO54" s="2"/>
      <c r="CP54" s="2"/>
      <c r="CQ54" s="2"/>
      <c r="CR54" s="2"/>
      <c r="CS54" s="2"/>
      <c r="CW54" s="104"/>
      <c r="CX54" s="209"/>
      <c r="CY54" s="18" t="s">
        <v>17</v>
      </c>
      <c r="CZ54" s="7">
        <v>398211.7526286483</v>
      </c>
      <c r="DA54" s="7">
        <v>579135.11193461122</v>
      </c>
      <c r="DB54" s="7">
        <v>472654.30117649492</v>
      </c>
      <c r="DC54" s="7">
        <v>150333.92684830719</v>
      </c>
      <c r="DD54" s="7">
        <v>-125537.43797530141</v>
      </c>
      <c r="DE54" s="7">
        <v>-318379.73253752186</v>
      </c>
      <c r="DF54" s="7">
        <v>-167504.47876813798</v>
      </c>
      <c r="DG54" s="7">
        <v>125690.2882357752</v>
      </c>
      <c r="DH54" s="7">
        <v>410810.24580114451</v>
      </c>
      <c r="DI54" s="7">
        <v>403532.98585658055</v>
      </c>
      <c r="DJ54" s="7">
        <v>169709.75970489302</v>
      </c>
      <c r="DK54" s="7">
        <v>-6540.2387063851347</v>
      </c>
      <c r="DL54" s="7">
        <v>-155337.60609417286</v>
      </c>
      <c r="DM54" s="7">
        <v>-134222.69402799942</v>
      </c>
      <c r="DN54" s="7">
        <v>-150349.14380522454</v>
      </c>
      <c r="DO54" s="7">
        <v>-157218.23612458521</v>
      </c>
      <c r="DP54" s="7">
        <v>-179433.59597699286</v>
      </c>
      <c r="DQ54" s="7">
        <v>-127345.18331346879</v>
      </c>
      <c r="DR54" s="7">
        <v>470023.71983380977</v>
      </c>
      <c r="DS54" s="7">
        <v>1258728.5428170622</v>
      </c>
      <c r="DT54" s="7">
        <v>1895242.3257918602</v>
      </c>
      <c r="DU54" s="7">
        <v>2231913.7780220034</v>
      </c>
      <c r="DV54" s="7">
        <v>2345202.7264425424</v>
      </c>
      <c r="DW54" s="7">
        <v>2436870.0186523395</v>
      </c>
      <c r="DX54" s="7">
        <v>2600096.9340474219</v>
      </c>
      <c r="DY54" s="164"/>
      <c r="DZ54" s="164"/>
      <c r="EA54" s="104"/>
    </row>
    <row r="55" spans="1:131" s="4" customFormat="1" ht="16.5" customHeight="1" outlineLevel="1" x14ac:dyDescent="0.35">
      <c r="A55" s="39"/>
      <c r="B55" s="11"/>
      <c r="C55" s="65"/>
      <c r="D55" s="12"/>
      <c r="E55" s="12"/>
      <c r="F55" s="12"/>
      <c r="G55" s="12"/>
      <c r="H55" s="12"/>
      <c r="I55" s="12"/>
      <c r="J55" s="12"/>
      <c r="M55" s="104"/>
      <c r="N55" s="104"/>
      <c r="O55" s="209"/>
      <c r="P55" s="16" t="s">
        <v>14</v>
      </c>
      <c r="Q55" s="7">
        <v>-22648.236360419829</v>
      </c>
      <c r="R55" s="7">
        <v>-13760.570529834251</v>
      </c>
      <c r="S55" s="7">
        <v>-70116.603471591137</v>
      </c>
      <c r="T55" s="7">
        <v>-26191.110200838379</v>
      </c>
      <c r="U55" s="7">
        <v>58754.198860579294</v>
      </c>
      <c r="V55" s="7">
        <v>113474.07298932067</v>
      </c>
      <c r="W55" s="7">
        <v>96997.145623500401</v>
      </c>
      <c r="X55" s="7">
        <v>78918.829886724096</v>
      </c>
      <c r="Y55" s="7">
        <v>13801.769884233845</v>
      </c>
      <c r="AB55" s="113"/>
      <c r="AC55" s="80"/>
      <c r="AD55" s="80"/>
      <c r="AE55" s="80"/>
      <c r="AF55" s="80"/>
      <c r="AG55" s="80"/>
      <c r="AH55" s="80"/>
      <c r="AI55" s="80"/>
      <c r="AJ55" s="80"/>
      <c r="BF55" s="104"/>
      <c r="BY55" s="104"/>
      <c r="BZ55" s="209" t="s">
        <v>24</v>
      </c>
      <c r="CA55" s="15"/>
      <c r="CB55" s="2"/>
      <c r="CC55" s="2"/>
      <c r="CD55" s="2"/>
      <c r="CE55" s="2"/>
      <c r="CF55" s="2"/>
      <c r="CG55" s="2"/>
      <c r="CH55" s="2"/>
      <c r="CK55" s="209" t="s">
        <v>24</v>
      </c>
      <c r="CL55" s="15"/>
      <c r="CM55" s="2"/>
      <c r="CN55" s="2"/>
      <c r="CO55" s="2"/>
      <c r="CP55" s="2"/>
      <c r="CQ55" s="2"/>
      <c r="CR55" s="2"/>
      <c r="CS55" s="2"/>
      <c r="CW55" s="104"/>
      <c r="CX55" s="39"/>
      <c r="CY55" s="11"/>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64"/>
      <c r="DZ55" s="164"/>
      <c r="EA55" s="104"/>
    </row>
    <row r="56" spans="1:131" ht="15" customHeight="1" x14ac:dyDescent="0.35">
      <c r="O56" s="209"/>
      <c r="P56" s="18" t="s">
        <v>17</v>
      </c>
      <c r="Q56" s="7">
        <v>-279378.1186167358</v>
      </c>
      <c r="R56" s="7">
        <v>-254787.57914657006</v>
      </c>
      <c r="S56" s="7">
        <v>-292129.80261816119</v>
      </c>
      <c r="T56" s="7">
        <v>-287751.74281899957</v>
      </c>
      <c r="U56" s="7">
        <v>-192772.48395842029</v>
      </c>
      <c r="V56" s="7">
        <v>-37002.500969099608</v>
      </c>
      <c r="W56" s="7">
        <v>102135.97465440081</v>
      </c>
      <c r="X56" s="7">
        <v>222997.54454112489</v>
      </c>
      <c r="Y56" s="7">
        <v>272587.58442535874</v>
      </c>
      <c r="Z56" s="4"/>
      <c r="AA56" s="4"/>
      <c r="AB56" s="113"/>
      <c r="AC56" s="80"/>
      <c r="AD56" s="80"/>
      <c r="AE56" s="80"/>
      <c r="AF56" s="80"/>
      <c r="AG56" s="80"/>
      <c r="AH56" s="80"/>
      <c r="AI56" s="80"/>
      <c r="AJ56" s="80"/>
      <c r="AK56" s="4"/>
      <c r="BZ56" s="209"/>
      <c r="CA56" s="15" t="s">
        <v>28</v>
      </c>
      <c r="CB56" s="171">
        <v>16125.741463642871</v>
      </c>
      <c r="CC56" s="171">
        <v>19063.36096942682</v>
      </c>
      <c r="CD56" s="171">
        <v>18825.407725594807</v>
      </c>
      <c r="CE56" s="171">
        <v>15042.280346882986</v>
      </c>
      <c r="CF56" s="171">
        <v>5372.5491881501548</v>
      </c>
      <c r="CG56" s="171">
        <v>5761.1753207721658</v>
      </c>
      <c r="CH56" s="171">
        <v>7701.1665386990999</v>
      </c>
      <c r="CK56" s="209"/>
      <c r="CL56" s="15" t="s">
        <v>28</v>
      </c>
      <c r="CM56" s="171">
        <v>16558.791766912029</v>
      </c>
      <c r="CN56" s="171">
        <v>19892.787315116471</v>
      </c>
      <c r="CO56" s="171">
        <v>20416.214708454521</v>
      </c>
      <c r="CP56" s="171">
        <v>16443.115349845692</v>
      </c>
      <c r="CQ56" s="171">
        <v>5902.3817319222526</v>
      </c>
      <c r="CR56" s="171">
        <v>6070.3877610296313</v>
      </c>
      <c r="CS56" s="171">
        <v>7738.3416483766814</v>
      </c>
      <c r="CX56" s="209" t="s">
        <v>23</v>
      </c>
      <c r="CY56" s="15"/>
      <c r="CZ56" s="7"/>
      <c r="DA56" s="7"/>
      <c r="DB56" s="7"/>
      <c r="DC56" s="7"/>
      <c r="DD56" s="7"/>
      <c r="DE56" s="7"/>
      <c r="DF56" s="7"/>
      <c r="DG56" s="7"/>
      <c r="DH56" s="7"/>
      <c r="DI56" s="7"/>
      <c r="DJ56" s="7"/>
      <c r="DK56" s="7"/>
      <c r="DL56" s="7"/>
      <c r="DM56" s="7"/>
      <c r="DN56" s="7"/>
      <c r="DO56" s="7"/>
      <c r="DP56" s="7"/>
      <c r="DQ56" s="7"/>
      <c r="DR56" s="7"/>
      <c r="DS56" s="7"/>
      <c r="DT56" s="7"/>
      <c r="DU56" s="7"/>
      <c r="DV56" s="81">
        <v>23064.805500861024</v>
      </c>
      <c r="DW56" s="7"/>
      <c r="DX56" s="7"/>
    </row>
    <row r="57" spans="1:131" ht="14.5" x14ac:dyDescent="0.35">
      <c r="O57" s="39"/>
      <c r="P57" s="11"/>
      <c r="Q57" s="12"/>
      <c r="R57" s="12"/>
      <c r="S57" s="12"/>
      <c r="T57" s="12"/>
      <c r="U57" s="12"/>
      <c r="V57" s="12"/>
      <c r="W57" s="12"/>
      <c r="X57" s="12"/>
      <c r="Y57" s="12"/>
      <c r="Z57" s="4"/>
      <c r="AA57" s="4"/>
      <c r="AB57" s="113"/>
      <c r="AC57" s="80"/>
      <c r="AD57" s="80"/>
      <c r="AE57" s="80"/>
      <c r="AF57" s="80"/>
      <c r="AG57" s="80"/>
      <c r="AH57" s="80"/>
      <c r="AI57" s="80"/>
      <c r="AJ57" s="80"/>
      <c r="AK57" s="4"/>
      <c r="BZ57" s="209"/>
      <c r="CA57" s="16" t="s">
        <v>26</v>
      </c>
      <c r="CB57" s="171">
        <v>31542.387518483061</v>
      </c>
      <c r="CC57" s="171">
        <v>43557.154949803051</v>
      </c>
      <c r="CD57" s="171">
        <v>40956.195027623748</v>
      </c>
      <c r="CE57" s="171">
        <v>34081.150442443461</v>
      </c>
      <c r="CF57" s="171">
        <v>5569.4805559214219</v>
      </c>
      <c r="CG57" s="171">
        <v>-23801.130148762259</v>
      </c>
      <c r="CH57" s="171">
        <v>4425.0020023903071</v>
      </c>
      <c r="CK57" s="209"/>
      <c r="CL57" s="16" t="s">
        <v>26</v>
      </c>
      <c r="CM57" s="171">
        <v>31311.065037548167</v>
      </c>
      <c r="CN57" s="171">
        <v>43129.542540372691</v>
      </c>
      <c r="CO57" s="171">
        <v>40068.371731193831</v>
      </c>
      <c r="CP57" s="171">
        <v>33269.832706991961</v>
      </c>
      <c r="CQ57" s="171">
        <v>5276.9215627583089</v>
      </c>
      <c r="CR57" s="171">
        <v>-23975.143784503343</v>
      </c>
      <c r="CS57" s="171">
        <v>4407.7244863500364</v>
      </c>
      <c r="CX57" s="209"/>
      <c r="CY57" s="15" t="s">
        <v>28</v>
      </c>
      <c r="CZ57" s="20">
        <v>51735.412802116007</v>
      </c>
      <c r="DA57" s="20">
        <v>90838.744276912417</v>
      </c>
      <c r="DB57" s="20">
        <v>65459.948883100595</v>
      </c>
      <c r="DC57" s="20">
        <v>71534.944524128558</v>
      </c>
      <c r="DD57" s="20">
        <v>71343.757771636898</v>
      </c>
      <c r="DE57" s="20">
        <v>103296.3103477702</v>
      </c>
      <c r="DF57" s="20">
        <v>256562.81120160531</v>
      </c>
      <c r="DG57" s="20">
        <v>319479.07850425603</v>
      </c>
      <c r="DH57" s="20">
        <v>309875.12991512951</v>
      </c>
      <c r="DI57" s="20">
        <v>200668.49634980995</v>
      </c>
      <c r="DJ57" s="20">
        <v>111417.50190042912</v>
      </c>
      <c r="DK57" s="20">
        <v>93253.892629017733</v>
      </c>
      <c r="DL57" s="20">
        <v>103488.5984224446</v>
      </c>
      <c r="DM57" s="20">
        <v>144414.82989089785</v>
      </c>
      <c r="DN57" s="20">
        <v>110066.63506595949</v>
      </c>
      <c r="DO57" s="20">
        <v>50328.1679847302</v>
      </c>
      <c r="DP57" s="20">
        <v>48818.637830727937</v>
      </c>
      <c r="DQ57" s="20">
        <v>69139.5977047872</v>
      </c>
      <c r="DR57" s="20">
        <v>204404.00741586328</v>
      </c>
      <c r="DS57" s="20">
        <v>281050.68735267245</v>
      </c>
      <c r="DT57" s="20">
        <v>243115.17544525067</v>
      </c>
      <c r="DU57" s="20">
        <v>160177.67633933009</v>
      </c>
      <c r="DV57" s="20">
        <v>71401.608823197399</v>
      </c>
      <c r="DW57" s="20">
        <v>68759.703767405808</v>
      </c>
      <c r="DX57" s="20">
        <v>79423.074388787179</v>
      </c>
    </row>
    <row r="58" spans="1:131" s="1" customFormat="1" ht="14.5" x14ac:dyDescent="0.35">
      <c r="B58"/>
      <c r="C58"/>
      <c r="D58"/>
      <c r="E58"/>
      <c r="F58"/>
      <c r="G58"/>
      <c r="H58"/>
      <c r="I58"/>
      <c r="J58"/>
      <c r="K58"/>
      <c r="L58"/>
      <c r="M58" s="103"/>
      <c r="N58" s="103"/>
      <c r="O58" s="209" t="s">
        <v>23</v>
      </c>
      <c r="P58" s="15"/>
      <c r="Q58" s="7"/>
      <c r="R58" s="7"/>
      <c r="S58" s="7"/>
      <c r="T58" s="7"/>
      <c r="U58" s="7"/>
      <c r="V58" s="7"/>
      <c r="W58" s="7"/>
      <c r="X58" s="7"/>
      <c r="Y58" s="7"/>
      <c r="Z58" s="4"/>
      <c r="AA58" s="4"/>
      <c r="AB58" s="113"/>
      <c r="AC58" s="80"/>
      <c r="AD58" s="80"/>
      <c r="AE58" s="80"/>
      <c r="AF58" s="80"/>
      <c r="AG58" s="80"/>
      <c r="AH58" s="80"/>
      <c r="AI58" s="80"/>
      <c r="AJ58" s="80"/>
      <c r="AK58" s="4"/>
      <c r="BF58" s="138"/>
      <c r="BY58" s="138"/>
      <c r="BZ58" s="209"/>
      <c r="CA58" s="16" t="s">
        <v>50</v>
      </c>
      <c r="CB58" s="171">
        <v>3698.89</v>
      </c>
      <c r="CC58" s="171">
        <v>5186.1400000000003</v>
      </c>
      <c r="CD58" s="171">
        <v>4832.3100000000004</v>
      </c>
      <c r="CE58" s="171">
        <v>75442.73</v>
      </c>
      <c r="CF58" s="171">
        <v>13631.28</v>
      </c>
      <c r="CG58" s="171">
        <v>-48097.27</v>
      </c>
      <c r="CH58" s="171">
        <v>10628.22</v>
      </c>
      <c r="CK58" s="209"/>
      <c r="CL58" s="16" t="s">
        <v>50</v>
      </c>
      <c r="CM58" s="171">
        <v>3698.89</v>
      </c>
      <c r="CN58" s="171">
        <v>5186.1400000000003</v>
      </c>
      <c r="CO58" s="171">
        <v>4832.3100000000004</v>
      </c>
      <c r="CP58" s="171">
        <v>75442.73</v>
      </c>
      <c r="CQ58" s="171">
        <v>13631.28</v>
      </c>
      <c r="CR58" s="171">
        <v>-48097.27</v>
      </c>
      <c r="CS58" s="171">
        <v>10628.22</v>
      </c>
      <c r="CW58" s="138"/>
      <c r="CX58" s="209"/>
      <c r="CY58" s="16" t="s">
        <v>26</v>
      </c>
      <c r="CZ58" s="20">
        <v>41188.257144152223</v>
      </c>
      <c r="DA58" s="20">
        <v>40226.995717895465</v>
      </c>
      <c r="DB58" s="20">
        <v>108585.49808616596</v>
      </c>
      <c r="DC58" s="20">
        <v>181792.64072508441</v>
      </c>
      <c r="DD58" s="20">
        <v>183572.05910467496</v>
      </c>
      <c r="DE58" s="20">
        <v>190770.53370651661</v>
      </c>
      <c r="DF58" s="20">
        <v>183881.99525765545</v>
      </c>
      <c r="DG58" s="20">
        <v>245635.92921565124</v>
      </c>
      <c r="DH58" s="20">
        <v>225402.14448890529</v>
      </c>
      <c r="DI58" s="20">
        <v>228315.5064563354</v>
      </c>
      <c r="DJ58" s="20">
        <v>197613.76683715408</v>
      </c>
      <c r="DK58" s="20">
        <v>171603.607119394</v>
      </c>
      <c r="DL58" s="20">
        <v>225113.97993017494</v>
      </c>
      <c r="DM58" s="20">
        <v>217125.39653110137</v>
      </c>
      <c r="DN58" s="20">
        <v>162221.33538769459</v>
      </c>
      <c r="DO58" s="20">
        <v>84753.684454895163</v>
      </c>
      <c r="DP58" s="20">
        <v>72198.807943159496</v>
      </c>
      <c r="DQ58" s="20">
        <v>84979.402614517516</v>
      </c>
      <c r="DR58" s="20">
        <v>96900.261492082005</v>
      </c>
      <c r="DS58" s="20">
        <v>100482.39287136923</v>
      </c>
      <c r="DT58" s="20">
        <v>99567.440007197365</v>
      </c>
      <c r="DU58" s="20">
        <v>97105.740111514999</v>
      </c>
      <c r="DV58" s="20">
        <v>86103.564631792964</v>
      </c>
      <c r="DW58" s="20">
        <v>86765.912910017505</v>
      </c>
      <c r="DX58" s="20">
        <v>89195.654381293964</v>
      </c>
      <c r="DY58" s="179"/>
      <c r="DZ58" s="179"/>
      <c r="EA58" s="138"/>
    </row>
    <row r="59" spans="1:131" ht="14.5" x14ac:dyDescent="0.35">
      <c r="C59" s="10">
        <v>43525</v>
      </c>
      <c r="D59" s="10">
        <v>43556</v>
      </c>
      <c r="E59" s="10">
        <v>43586</v>
      </c>
      <c r="F59" s="10">
        <v>43617</v>
      </c>
      <c r="G59" s="10">
        <v>43677</v>
      </c>
      <c r="H59" s="10">
        <v>43708</v>
      </c>
      <c r="I59" s="10">
        <v>43738</v>
      </c>
      <c r="J59" s="10">
        <v>43769</v>
      </c>
      <c r="O59" s="209"/>
      <c r="P59" s="15" t="s">
        <v>28</v>
      </c>
      <c r="Q59" s="20">
        <v>29425.974245256413</v>
      </c>
      <c r="R59" s="20">
        <v>32165.147795809222</v>
      </c>
      <c r="S59" s="20">
        <v>21213.003373036219</v>
      </c>
      <c r="T59" s="20">
        <v>41395.000804902586</v>
      </c>
      <c r="U59" s="20">
        <v>92952.761963081415</v>
      </c>
      <c r="V59" s="20">
        <v>123951.10916307675</v>
      </c>
      <c r="W59" s="20">
        <v>122809.27801030048</v>
      </c>
      <c r="X59" s="20">
        <v>96049.861338882605</v>
      </c>
      <c r="Y59" s="20">
        <v>51830.00376307463</v>
      </c>
      <c r="Z59" s="2"/>
      <c r="AA59" s="2"/>
      <c r="AB59" s="113"/>
      <c r="AC59" s="80"/>
      <c r="AD59" s="80"/>
      <c r="AE59" s="80"/>
      <c r="AF59" s="80"/>
      <c r="AG59" s="80"/>
      <c r="AH59" s="80"/>
      <c r="AI59" s="80"/>
      <c r="AJ59" s="80"/>
      <c r="AK59" s="2"/>
      <c r="BZ59" s="209"/>
      <c r="CA59" s="16" t="s">
        <v>51</v>
      </c>
      <c r="CB59" s="171">
        <v>35241.277518483061</v>
      </c>
      <c r="CC59" s="171">
        <v>48743.29494980305</v>
      </c>
      <c r="CD59" s="171">
        <v>45788.505027623745</v>
      </c>
      <c r="CE59" s="171">
        <v>109523.88044244345</v>
      </c>
      <c r="CF59" s="171">
        <v>19200.760555921421</v>
      </c>
      <c r="CG59" s="171">
        <v>-71898.400148762259</v>
      </c>
      <c r="CH59" s="171">
        <v>15053.222002390306</v>
      </c>
      <c r="CK59" s="209"/>
      <c r="CL59" s="16" t="s">
        <v>51</v>
      </c>
      <c r="CM59" s="171">
        <v>35009.95503754817</v>
      </c>
      <c r="CN59" s="171">
        <v>48315.682540372691</v>
      </c>
      <c r="CO59" s="171">
        <v>44900.681731193828</v>
      </c>
      <c r="CP59" s="171">
        <v>108712.56270699196</v>
      </c>
      <c r="CQ59" s="171">
        <v>18908.20156275831</v>
      </c>
      <c r="CR59" s="171">
        <v>-72072.41378450334</v>
      </c>
      <c r="CS59" s="171">
        <v>15035.944486350036</v>
      </c>
      <c r="CT59" s="4" t="s">
        <v>105</v>
      </c>
      <c r="CU59" s="4" t="s">
        <v>106</v>
      </c>
      <c r="CV59" s="4" t="s">
        <v>107</v>
      </c>
      <c r="CX59" s="209"/>
      <c r="CY59" s="16" t="s">
        <v>50</v>
      </c>
      <c r="CZ59" s="20">
        <v>19565.84</v>
      </c>
      <c r="DA59" s="20">
        <v>19211.02</v>
      </c>
      <c r="DB59" s="20">
        <v>-5225.53</v>
      </c>
      <c r="DC59" s="20">
        <v>-8688.59</v>
      </c>
      <c r="DD59" s="20">
        <v>-8718.77</v>
      </c>
      <c r="DE59" s="20">
        <v>-9032.2099999999991</v>
      </c>
      <c r="DF59" s="20">
        <v>-8700.5300000000007</v>
      </c>
      <c r="DG59" s="20">
        <v>-11631.74</v>
      </c>
      <c r="DH59" s="20">
        <v>-10679.45</v>
      </c>
      <c r="DI59" s="20">
        <v>-10815</v>
      </c>
      <c r="DJ59" s="20">
        <v>-9338.6</v>
      </c>
      <c r="DK59" s="20">
        <v>-8146.01</v>
      </c>
      <c r="DL59" s="20">
        <v>-10707.36</v>
      </c>
      <c r="DM59" s="20">
        <v>-10340.290000000001</v>
      </c>
      <c r="DN59" s="20">
        <v>58728.46</v>
      </c>
      <c r="DO59" s="20">
        <v>30610.37</v>
      </c>
      <c r="DP59" s="20">
        <v>26134.63</v>
      </c>
      <c r="DQ59" s="20">
        <v>30515.41</v>
      </c>
      <c r="DR59" s="20">
        <v>34741.599999999999</v>
      </c>
      <c r="DS59" s="20">
        <v>36119.75</v>
      </c>
      <c r="DT59" s="20">
        <v>35830</v>
      </c>
      <c r="DU59" s="20">
        <v>34903.65</v>
      </c>
      <c r="DV59" s="20">
        <v>30944.84</v>
      </c>
      <c r="DW59" s="20">
        <v>31250.06</v>
      </c>
      <c r="DX59" s="20">
        <v>32438.34</v>
      </c>
    </row>
    <row r="60" spans="1:131" ht="14.5" x14ac:dyDescent="0.35">
      <c r="B60" s="35" t="s">
        <v>37</v>
      </c>
      <c r="C60" s="28"/>
      <c r="D60" s="28"/>
      <c r="E60" s="28"/>
      <c r="F60" s="28"/>
      <c r="G60" s="28"/>
      <c r="H60" s="28"/>
      <c r="I60" s="28"/>
      <c r="J60" s="28"/>
      <c r="O60" s="209"/>
      <c r="P60" s="16" t="s">
        <v>26</v>
      </c>
      <c r="Q60" s="20">
        <v>43471.756585125317</v>
      </c>
      <c r="R60" s="20">
        <v>37573.855689531287</v>
      </c>
      <c r="S60" s="20">
        <v>36905.295455925545</v>
      </c>
      <c r="T60" s="20">
        <v>34871.894488322658</v>
      </c>
      <c r="U60" s="20">
        <v>40727.091457001268</v>
      </c>
      <c r="V60" s="20">
        <v>42825.077518324979</v>
      </c>
      <c r="W60" s="20">
        <v>44954.202556147626</v>
      </c>
      <c r="X60" s="20">
        <v>45054.75137109276</v>
      </c>
      <c r="Y60" s="20">
        <v>40035.738044047088</v>
      </c>
      <c r="Z60" s="4"/>
      <c r="AA60" s="4"/>
      <c r="AB60" s="113"/>
      <c r="AC60" s="80"/>
      <c r="AD60" s="80"/>
      <c r="AE60" s="80"/>
      <c r="AF60" s="80"/>
      <c r="AG60" s="80"/>
      <c r="AH60" s="80"/>
      <c r="AI60" s="80"/>
      <c r="AJ60" s="80"/>
      <c r="AK60" s="4"/>
      <c r="BZ60" s="209"/>
      <c r="CA60" s="16" t="s">
        <v>13</v>
      </c>
      <c r="CB60" s="171">
        <v>-19115.536054840188</v>
      </c>
      <c r="CC60" s="171">
        <v>-29679.93398037623</v>
      </c>
      <c r="CD60" s="171">
        <v>-26963.097302028938</v>
      </c>
      <c r="CE60" s="171">
        <v>-94481.600095560469</v>
      </c>
      <c r="CF60" s="171">
        <v>-13828.211367771266</v>
      </c>
      <c r="CG60" s="171">
        <v>77659.575469534422</v>
      </c>
      <c r="CH60" s="171">
        <v>-7352.0554636912066</v>
      </c>
      <c r="CK60" s="209"/>
      <c r="CL60" s="16" t="s">
        <v>13</v>
      </c>
      <c r="CM60" s="171">
        <v>-18451.163270636142</v>
      </c>
      <c r="CN60" s="171">
        <v>-28422.895225256219</v>
      </c>
      <c r="CO60" s="171">
        <v>-24484.467022739307</v>
      </c>
      <c r="CP60" s="171">
        <v>-92269.447357146273</v>
      </c>
      <c r="CQ60" s="171">
        <v>-13005.819830836057</v>
      </c>
      <c r="CR60" s="171">
        <v>78142.801545532973</v>
      </c>
      <c r="CS60" s="171">
        <v>-7297.6028379733543</v>
      </c>
      <c r="CT60" s="172">
        <f>SUM(CM60:CS60)</f>
        <v>-105788.59399905437</v>
      </c>
      <c r="CU60" s="172">
        <f>SUM(CB60:CH60)</f>
        <v>-113760.85879473387</v>
      </c>
      <c r="CV60" s="172">
        <f>CT60-CU60</f>
        <v>7972.2647956794972</v>
      </c>
      <c r="CX60" s="209"/>
      <c r="CY60" s="16" t="s">
        <v>51</v>
      </c>
      <c r="CZ60" s="7">
        <v>60754.097144152227</v>
      </c>
      <c r="DA60" s="7">
        <v>59438.015717895469</v>
      </c>
      <c r="DB60" s="7">
        <v>103359.96808616596</v>
      </c>
      <c r="DC60" s="7">
        <v>173104.05072508441</v>
      </c>
      <c r="DD60" s="7">
        <v>174853.28910467497</v>
      </c>
      <c r="DE60" s="7">
        <v>181738.32370651662</v>
      </c>
      <c r="DF60" s="7">
        <v>175181.46525765545</v>
      </c>
      <c r="DG60" s="7">
        <v>234004.18921565125</v>
      </c>
      <c r="DH60" s="7">
        <v>214722.69448890528</v>
      </c>
      <c r="DI60" s="7">
        <v>217500.5064563354</v>
      </c>
      <c r="DJ60" s="7">
        <v>188275.16683715407</v>
      </c>
      <c r="DK60" s="7">
        <v>163457.59711939399</v>
      </c>
      <c r="DL60" s="7">
        <v>214406.61993017496</v>
      </c>
      <c r="DM60" s="7">
        <v>206785.10653110137</v>
      </c>
      <c r="DN60" s="7">
        <v>220949.79538769458</v>
      </c>
      <c r="DO60" s="7">
        <v>115364.05445489516</v>
      </c>
      <c r="DP60" s="7">
        <v>98333.437943159501</v>
      </c>
      <c r="DQ60" s="7">
        <v>115494.81261451752</v>
      </c>
      <c r="DR60" s="7">
        <v>131641.86149208201</v>
      </c>
      <c r="DS60" s="7">
        <v>136602.14287136923</v>
      </c>
      <c r="DT60" s="7">
        <v>135397.44000719738</v>
      </c>
      <c r="DU60" s="7">
        <v>132009.39011151501</v>
      </c>
      <c r="DV60" s="7">
        <v>117048.40463179296</v>
      </c>
      <c r="DW60" s="7">
        <v>118015.9729100175</v>
      </c>
      <c r="DX60" s="7">
        <v>121633.99438129396</v>
      </c>
    </row>
    <row r="61" spans="1:131" ht="14.5" x14ac:dyDescent="0.35">
      <c r="B61" t="s">
        <v>32</v>
      </c>
      <c r="C61" s="40">
        <v>0</v>
      </c>
      <c r="D61" s="40">
        <v>3542.7066619947968</v>
      </c>
      <c r="E61" s="40">
        <v>30136.455518898227</v>
      </c>
      <c r="F61" s="40">
        <v>273500.38459568418</v>
      </c>
      <c r="G61" s="40">
        <v>714630.19454973028</v>
      </c>
      <c r="H61" s="40">
        <v>1252115.2720556506</v>
      </c>
      <c r="I61" s="40">
        <v>1625934.6179925092</v>
      </c>
      <c r="J61" s="40">
        <v>1762960.5580065004</v>
      </c>
      <c r="O61" s="209"/>
      <c r="P61" s="16" t="s">
        <v>50</v>
      </c>
      <c r="Q61" s="20">
        <v>20708.53</v>
      </c>
      <c r="R61" s="20">
        <v>17927.830000000002</v>
      </c>
      <c r="S61" s="20">
        <v>17511.97</v>
      </c>
      <c r="T61" s="20">
        <v>16485.95</v>
      </c>
      <c r="U61" s="20">
        <v>19200.04</v>
      </c>
      <c r="V61" s="20">
        <v>20208.66</v>
      </c>
      <c r="W61" s="20">
        <v>21182.03</v>
      </c>
      <c r="X61" s="20">
        <v>21187.42</v>
      </c>
      <c r="Y61" s="20">
        <v>18832.849999999999</v>
      </c>
      <c r="Z61" s="4"/>
      <c r="AA61" s="4"/>
      <c r="AB61" s="113"/>
      <c r="AC61" s="80"/>
      <c r="AD61" s="80"/>
      <c r="AE61" s="80"/>
      <c r="AF61" s="80"/>
      <c r="AG61" s="80"/>
      <c r="AH61" s="80"/>
      <c r="AI61" s="80"/>
      <c r="AJ61" s="80"/>
      <c r="AK61" s="4"/>
      <c r="BZ61" s="209"/>
      <c r="CA61" s="17" t="s">
        <v>8</v>
      </c>
      <c r="CB61" s="171">
        <v>-16.3</v>
      </c>
      <c r="CC61" s="171">
        <v>-33.03</v>
      </c>
      <c r="CD61" s="171">
        <v>-34.06</v>
      </c>
      <c r="CE61" s="171">
        <v>-47.68</v>
      </c>
      <c r="CF61" s="171">
        <v>-111.07</v>
      </c>
      <c r="CG61" s="171">
        <v>-82.15</v>
      </c>
      <c r="CH61" s="171">
        <v>-127.42</v>
      </c>
      <c r="CK61" s="209"/>
      <c r="CL61" s="17" t="s">
        <v>8</v>
      </c>
      <c r="CM61" s="171">
        <v>-16.21</v>
      </c>
      <c r="CN61" s="171">
        <v>-32.61</v>
      </c>
      <c r="CO61" s="171">
        <v>-33.200000000000003</v>
      </c>
      <c r="CP61" s="171">
        <v>-46.05</v>
      </c>
      <c r="CQ61" s="171">
        <v>-106.81</v>
      </c>
      <c r="CR61" s="171">
        <v>-78.19</v>
      </c>
      <c r="CS61" s="171">
        <v>-121.1</v>
      </c>
      <c r="CX61" s="209"/>
      <c r="CY61" s="16" t="s">
        <v>13</v>
      </c>
      <c r="CZ61" s="7">
        <v>-9018.6843420362202</v>
      </c>
      <c r="DA61" s="7">
        <v>31400.728559016949</v>
      </c>
      <c r="DB61" s="7">
        <v>-37900.019203065363</v>
      </c>
      <c r="DC61" s="7">
        <v>-101569.10620095585</v>
      </c>
      <c r="DD61" s="7">
        <v>-103509.53133303807</v>
      </c>
      <c r="DE61" s="7">
        <v>-78442.013358746422</v>
      </c>
      <c r="DF61" s="7">
        <v>81381.345943949855</v>
      </c>
      <c r="DG61" s="7">
        <v>85474.889288604783</v>
      </c>
      <c r="DH61" s="7">
        <v>95152.435426224227</v>
      </c>
      <c r="DI61" s="7">
        <v>-16832.010106525442</v>
      </c>
      <c r="DJ61" s="7">
        <v>-76857.664936724948</v>
      </c>
      <c r="DK61" s="7">
        <v>-70203.704490376258</v>
      </c>
      <c r="DL61" s="7">
        <v>-110918.02150773036</v>
      </c>
      <c r="DM61" s="7">
        <v>-62370.276640203519</v>
      </c>
      <c r="DN61" s="7">
        <v>-110883.16032173509</v>
      </c>
      <c r="DO61" s="7">
        <v>-65035.886470164958</v>
      </c>
      <c r="DP61" s="7">
        <v>-49514.800112431563</v>
      </c>
      <c r="DQ61" s="7">
        <v>-46355.214909730319</v>
      </c>
      <c r="DR61" s="7">
        <v>72762.145923781267</v>
      </c>
      <c r="DS61" s="7">
        <v>144448.54448130322</v>
      </c>
      <c r="DT61" s="7">
        <v>107717.73543805329</v>
      </c>
      <c r="DU61" s="7">
        <v>28168.286227815086</v>
      </c>
      <c r="DV61" s="81">
        <v>-22581.990307734537</v>
      </c>
      <c r="DW61" s="7">
        <v>-49256.269142611694</v>
      </c>
      <c r="DX61" s="7">
        <v>-42210.919992506781</v>
      </c>
    </row>
    <row r="62" spans="1:131" ht="14.5" x14ac:dyDescent="0.35">
      <c r="B62" t="s">
        <v>33</v>
      </c>
      <c r="C62" s="40">
        <v>0.34412602678174997</v>
      </c>
      <c r="D62" s="40">
        <v>594.19753610000055</v>
      </c>
      <c r="E62" s="40">
        <v>8962.7201321071716</v>
      </c>
      <c r="F62" s="40">
        <v>32604.534313513876</v>
      </c>
      <c r="G62" s="40">
        <v>80268.39554484954</v>
      </c>
      <c r="H62" s="40">
        <v>133550.07117798761</v>
      </c>
      <c r="I62" s="40">
        <v>205226.49945065699</v>
      </c>
      <c r="J62" s="40">
        <v>266976.49556192581</v>
      </c>
      <c r="O62" s="209"/>
      <c r="P62" s="16" t="s">
        <v>51</v>
      </c>
      <c r="Q62" s="7">
        <v>64180.286585125315</v>
      </c>
      <c r="R62" s="7">
        <v>55501.685689531289</v>
      </c>
      <c r="S62" s="7">
        <v>54417.265455925546</v>
      </c>
      <c r="T62" s="7">
        <v>51357.844488322662</v>
      </c>
      <c r="U62" s="7">
        <v>59927.131457001269</v>
      </c>
      <c r="V62" s="7">
        <v>63033.737518324982</v>
      </c>
      <c r="W62" s="7">
        <v>66136.232556147617</v>
      </c>
      <c r="X62" s="7">
        <v>66242.171371092758</v>
      </c>
      <c r="Y62" s="7">
        <v>58868.588044047086</v>
      </c>
      <c r="Z62" s="4"/>
      <c r="AA62" s="4"/>
      <c r="AB62" s="113"/>
      <c r="AC62" s="80"/>
      <c r="AD62" s="80"/>
      <c r="AE62" s="80"/>
      <c r="AF62" s="80"/>
      <c r="AG62" s="80"/>
      <c r="AH62" s="80"/>
      <c r="AI62" s="80"/>
      <c r="AJ62" s="80"/>
      <c r="AK62" s="4"/>
      <c r="BZ62" s="209"/>
      <c r="CA62" s="16" t="s">
        <v>14</v>
      </c>
      <c r="CB62" s="171">
        <v>-19131.836054840187</v>
      </c>
      <c r="CC62" s="171">
        <v>-29712.963980376229</v>
      </c>
      <c r="CD62" s="171">
        <v>-26997.15730202894</v>
      </c>
      <c r="CE62" s="171">
        <v>-94529.280095560462</v>
      </c>
      <c r="CF62" s="171">
        <v>-13939.281367771266</v>
      </c>
      <c r="CG62" s="171">
        <v>77577.425469534428</v>
      </c>
      <c r="CH62" s="171">
        <v>-7479.4754636912066</v>
      </c>
      <c r="CK62" s="209"/>
      <c r="CL62" s="16" t="s">
        <v>14</v>
      </c>
      <c r="CM62" s="171">
        <v>-18467.373270636141</v>
      </c>
      <c r="CN62" s="171">
        <v>-28455.50522525622</v>
      </c>
      <c r="CO62" s="171">
        <v>-24517.667022739308</v>
      </c>
      <c r="CP62" s="171">
        <v>-92315.497357146276</v>
      </c>
      <c r="CQ62" s="171">
        <v>-13112.629830836056</v>
      </c>
      <c r="CR62" s="171">
        <v>78064.611545532971</v>
      </c>
      <c r="CS62" s="171">
        <v>-7418.7028379733547</v>
      </c>
      <c r="CX62" s="209"/>
      <c r="CY62" s="17" t="s">
        <v>8</v>
      </c>
      <c r="CZ62" s="7">
        <v>10.08</v>
      </c>
      <c r="DA62" s="7">
        <v>19.079999999999998</v>
      </c>
      <c r="DB62" s="7">
        <v>13.15</v>
      </c>
      <c r="DC62" s="7">
        <v>-7.53</v>
      </c>
      <c r="DD62" s="7">
        <v>-28.99</v>
      </c>
      <c r="DE62" s="7">
        <v>-45.23</v>
      </c>
      <c r="DF62" s="7">
        <v>-28.46</v>
      </c>
      <c r="DG62" s="7">
        <v>-11.11</v>
      </c>
      <c r="DH62" s="7">
        <v>-1.9</v>
      </c>
      <c r="DI62" s="7">
        <v>-6.24</v>
      </c>
      <c r="DJ62" s="7">
        <v>-15.62</v>
      </c>
      <c r="DK62" s="7">
        <v>-25.96</v>
      </c>
      <c r="DL62" s="7">
        <v>-70.540000000000006</v>
      </c>
      <c r="DM62" s="7">
        <v>-77.709999999999994</v>
      </c>
      <c r="DN62" s="7">
        <v>-110.94</v>
      </c>
      <c r="DO62" s="7">
        <v>-277.91000000000003</v>
      </c>
      <c r="DP62" s="7">
        <v>-254.26</v>
      </c>
      <c r="DQ62" s="7">
        <v>-414.92</v>
      </c>
      <c r="DR62" s="7">
        <v>-516.55999999999995</v>
      </c>
      <c r="DS62" s="7">
        <v>-406.42</v>
      </c>
      <c r="DT62" s="7">
        <v>-200.82</v>
      </c>
      <c r="DU62" s="7">
        <v>-73.69</v>
      </c>
      <c r="DV62" s="7">
        <v>-66.010000000000005</v>
      </c>
      <c r="DW62" s="7">
        <v>-146.08000000000001</v>
      </c>
      <c r="DX62" s="7">
        <v>-195.55</v>
      </c>
      <c r="DY62" s="164" t="e">
        <f>SUM('MEEIA 3 calcs original'!#REF!)</f>
        <v>#REF!</v>
      </c>
      <c r="DZ62" s="180" t="e">
        <f>SUM(CZ62:DX62)-DY62</f>
        <v>#REF!</v>
      </c>
    </row>
    <row r="63" spans="1:131" ht="14.5" x14ac:dyDescent="0.35">
      <c r="B63" t="s">
        <v>34</v>
      </c>
      <c r="C63" s="40">
        <v>0.38250960519337501</v>
      </c>
      <c r="D63" s="40">
        <v>592.84700439506275</v>
      </c>
      <c r="E63" s="40">
        <v>3788.6582603776305</v>
      </c>
      <c r="F63" s="40">
        <v>18535.810544392894</v>
      </c>
      <c r="G63" s="40">
        <v>43757.113824202133</v>
      </c>
      <c r="H63" s="40">
        <v>58774.468786924044</v>
      </c>
      <c r="I63" s="40">
        <v>83102.627859122615</v>
      </c>
      <c r="J63" s="40">
        <v>59438.654651636796</v>
      </c>
      <c r="O63" s="209"/>
      <c r="P63" s="16" t="s">
        <v>13</v>
      </c>
      <c r="Q63" s="7">
        <v>-34754.312339868906</v>
      </c>
      <c r="R63" s="7">
        <v>-23336.537893722067</v>
      </c>
      <c r="S63" s="7">
        <v>-33204.262082889327</v>
      </c>
      <c r="T63" s="7">
        <v>-9962.8436834200766</v>
      </c>
      <c r="U63" s="7">
        <v>33025.630506080146</v>
      </c>
      <c r="V63" s="7">
        <v>60917.371644751765</v>
      </c>
      <c r="W63" s="7">
        <v>56673.04545415286</v>
      </c>
      <c r="X63" s="7">
        <v>29807.689967789847</v>
      </c>
      <c r="Y63" s="7">
        <v>-7038.5842809724563</v>
      </c>
      <c r="Z63" s="69" t="s">
        <v>72</v>
      </c>
      <c r="AA63" s="69" t="s">
        <v>75</v>
      </c>
      <c r="AB63" s="113"/>
      <c r="AC63" s="80"/>
      <c r="AD63" s="80"/>
      <c r="AE63" s="80"/>
      <c r="AF63" s="80"/>
      <c r="AG63" s="80"/>
      <c r="AH63" s="80"/>
      <c r="AI63" s="80"/>
      <c r="AJ63" s="80"/>
      <c r="AK63" s="89"/>
      <c r="BZ63" s="209"/>
      <c r="CA63" s="18" t="s">
        <v>19</v>
      </c>
      <c r="CB63" s="171">
        <v>-127671.70965678364</v>
      </c>
      <c r="CC63" s="171">
        <v>-152198.53363715988</v>
      </c>
      <c r="CD63" s="171">
        <v>-174363.38093918882</v>
      </c>
      <c r="CE63" s="171">
        <v>-193449.93103474929</v>
      </c>
      <c r="CF63" s="171">
        <v>-193757.93240252056</v>
      </c>
      <c r="CG63" s="171">
        <v>-164277.77693298613</v>
      </c>
      <c r="CH63" s="171">
        <v>-161129.03239667733</v>
      </c>
      <c r="CK63" s="209"/>
      <c r="CL63" s="18" t="s">
        <v>19</v>
      </c>
      <c r="CM63" s="171">
        <v>-127007.24687257959</v>
      </c>
      <c r="CN63" s="171">
        <v>-150276.61209783581</v>
      </c>
      <c r="CO63" s="171">
        <v>-169961.96912057512</v>
      </c>
      <c r="CP63" s="171">
        <v>-186834.7364777214</v>
      </c>
      <c r="CQ63" s="171">
        <v>-186316.08630855745</v>
      </c>
      <c r="CR63" s="171">
        <v>-156348.74476302447</v>
      </c>
      <c r="CS63" s="171">
        <v>-153139.22760099784</v>
      </c>
      <c r="CX63" s="209"/>
      <c r="CY63" s="16" t="s">
        <v>14</v>
      </c>
      <c r="CZ63" s="7">
        <v>-9008.6043420362203</v>
      </c>
      <c r="DA63" s="7">
        <v>31419.80855901695</v>
      </c>
      <c r="DB63" s="7">
        <v>-37886.869203065362</v>
      </c>
      <c r="DC63" s="7">
        <v>-101576.63620095585</v>
      </c>
      <c r="DD63" s="7">
        <v>-103538.52133303808</v>
      </c>
      <c r="DE63" s="7">
        <v>-78487.243358746418</v>
      </c>
      <c r="DF63" s="7">
        <v>81352.885943949848</v>
      </c>
      <c r="DG63" s="7">
        <v>85463.779288604783</v>
      </c>
      <c r="DH63" s="7">
        <v>95150.535426224233</v>
      </c>
      <c r="DI63" s="7">
        <v>-16838.250106525444</v>
      </c>
      <c r="DJ63" s="7">
        <v>-76873.284936724944</v>
      </c>
      <c r="DK63" s="7">
        <v>-70229.664490376264</v>
      </c>
      <c r="DL63" s="7">
        <v>-110988.56150773035</v>
      </c>
      <c r="DM63" s="7">
        <v>-62447.986640203519</v>
      </c>
      <c r="DN63" s="7">
        <v>-110994.1003217351</v>
      </c>
      <c r="DO63" s="7">
        <v>-65313.796470164962</v>
      </c>
      <c r="DP63" s="7">
        <v>-49769.060112431565</v>
      </c>
      <c r="DQ63" s="7">
        <v>-46770.134909730317</v>
      </c>
      <c r="DR63" s="7">
        <v>72245.585923781269</v>
      </c>
      <c r="DS63" s="7">
        <v>144042.12448130321</v>
      </c>
      <c r="DT63" s="7">
        <v>107516.91543805329</v>
      </c>
      <c r="DU63" s="7">
        <v>28094.596227815087</v>
      </c>
      <c r="DV63" s="7">
        <v>-22648.000307734535</v>
      </c>
      <c r="DW63" s="7">
        <v>-49402.349142611696</v>
      </c>
      <c r="DX63" s="7">
        <v>-42406.469992506783</v>
      </c>
    </row>
    <row r="64" spans="1:131" ht="14.5" x14ac:dyDescent="0.35">
      <c r="B64" t="s">
        <v>35</v>
      </c>
      <c r="C64" s="40">
        <v>0</v>
      </c>
      <c r="D64" s="40">
        <v>10.498979963866001</v>
      </c>
      <c r="E64" s="40">
        <v>1076.2976856366847</v>
      </c>
      <c r="F64" s="40">
        <v>8208.8465748072213</v>
      </c>
      <c r="G64" s="40">
        <v>17844.087336984448</v>
      </c>
      <c r="H64" s="40">
        <v>19693.510444666666</v>
      </c>
      <c r="I64" s="40">
        <v>21979.473223835281</v>
      </c>
      <c r="J64" s="40">
        <v>14165.40710660777</v>
      </c>
      <c r="O64" s="209"/>
      <c r="P64" s="17" t="s">
        <v>8</v>
      </c>
      <c r="Q64" s="7">
        <v>-328.55</v>
      </c>
      <c r="R64" s="7">
        <v>-353.07</v>
      </c>
      <c r="S64" s="7">
        <v>-187.99</v>
      </c>
      <c r="T64" s="7">
        <v>-25.17</v>
      </c>
      <c r="U64" s="7">
        <v>-19.04</v>
      </c>
      <c r="V64" s="7">
        <v>-16.260000000000002</v>
      </c>
      <c r="W64" s="7">
        <v>-2.61</v>
      </c>
      <c r="X64" s="7">
        <v>2.9</v>
      </c>
      <c r="Y64" s="7">
        <v>6.65</v>
      </c>
      <c r="Z64" s="70">
        <v>-1011.1099999999999</v>
      </c>
      <c r="AA64" s="75">
        <v>87.969999999999914</v>
      </c>
      <c r="AB64" s="113"/>
      <c r="AC64" s="80"/>
      <c r="AD64" s="80"/>
      <c r="AE64" s="80"/>
      <c r="AF64" s="80"/>
      <c r="AG64" s="80"/>
      <c r="AH64" s="80"/>
      <c r="AI64" s="80"/>
      <c r="AJ64" s="80"/>
      <c r="AK64" s="90"/>
      <c r="CX64" s="209"/>
      <c r="CY64" s="18" t="s">
        <v>18</v>
      </c>
      <c r="CZ64" s="7">
        <v>60467.393854227506</v>
      </c>
      <c r="DA64" s="7">
        <v>111098.22241324445</v>
      </c>
      <c r="DB64" s="7">
        <v>67985.823210179093</v>
      </c>
      <c r="DC64" s="7">
        <v>-42279.402990776754</v>
      </c>
      <c r="DD64" s="7">
        <v>-154536.69432381482</v>
      </c>
      <c r="DE64" s="7">
        <v>-242056.14768256125</v>
      </c>
      <c r="DF64" s="7">
        <v>-169403.79173861141</v>
      </c>
      <c r="DG64" s="7">
        <v>-95571.752450006636</v>
      </c>
      <c r="DH64" s="7">
        <v>-11100.6670237824</v>
      </c>
      <c r="DI64" s="7">
        <v>-38753.917130307847</v>
      </c>
      <c r="DJ64" s="7">
        <v>-124965.8020670328</v>
      </c>
      <c r="DK64" s="7">
        <v>-203341.47655740904</v>
      </c>
      <c r="DL64" s="7">
        <v>-325037.39806513942</v>
      </c>
      <c r="DM64" s="7">
        <v>-397825.67470534297</v>
      </c>
      <c r="DN64" s="7">
        <v>-450091.31502707809</v>
      </c>
      <c r="DO64" s="7">
        <v>-484794.74149724306</v>
      </c>
      <c r="DP64" s="7">
        <v>-508429.17160967464</v>
      </c>
      <c r="DQ64" s="7">
        <v>-524683.89651940495</v>
      </c>
      <c r="DR64" s="7">
        <v>-417696.71059562371</v>
      </c>
      <c r="DS64" s="7">
        <v>-237534.8361143205</v>
      </c>
      <c r="DT64" s="7">
        <v>-94187.920676267211</v>
      </c>
      <c r="DU64" s="7">
        <v>-31189.674448452119</v>
      </c>
      <c r="DV64" s="7">
        <v>-22892.834756186654</v>
      </c>
      <c r="DW64" s="7">
        <v>-41045.123898798352</v>
      </c>
      <c r="DX64" s="7">
        <v>-51013.253891305139</v>
      </c>
    </row>
    <row r="65" spans="2:130" ht="14.5" x14ac:dyDescent="0.35">
      <c r="B65" t="s">
        <v>36</v>
      </c>
      <c r="C65" s="40">
        <v>0</v>
      </c>
      <c r="D65" s="40">
        <v>0</v>
      </c>
      <c r="E65" s="40">
        <v>178.04544936482247</v>
      </c>
      <c r="F65" s="40">
        <v>661.15950808601849</v>
      </c>
      <c r="G65" s="40">
        <v>877.99265710747466</v>
      </c>
      <c r="H65" s="40">
        <v>909.22642550037904</v>
      </c>
      <c r="I65" s="40">
        <v>1261.0041997151543</v>
      </c>
      <c r="J65" s="40">
        <v>997.60306748635742</v>
      </c>
      <c r="O65" s="209"/>
      <c r="P65" s="16" t="s">
        <v>14</v>
      </c>
      <c r="Q65" s="7">
        <v>-35082.862339868909</v>
      </c>
      <c r="R65" s="7">
        <v>-23689.607893722066</v>
      </c>
      <c r="S65" s="7">
        <v>-33392.252082889325</v>
      </c>
      <c r="T65" s="7">
        <v>-9988.0136834200766</v>
      </c>
      <c r="U65" s="7">
        <v>33006.590506080145</v>
      </c>
      <c r="V65" s="7">
        <v>60901.111644751763</v>
      </c>
      <c r="W65" s="7">
        <v>56670.435454152859</v>
      </c>
      <c r="X65" s="7">
        <v>29810.589967789849</v>
      </c>
      <c r="Y65" s="7">
        <v>-7031.9342809724567</v>
      </c>
      <c r="Z65" s="4"/>
      <c r="AA65" s="4"/>
      <c r="AB65" s="113"/>
      <c r="AC65" s="80"/>
      <c r="AD65" s="80"/>
      <c r="AE65" s="80"/>
      <c r="AF65" s="80"/>
      <c r="AG65" s="80"/>
      <c r="AH65" s="80"/>
      <c r="AI65" s="80"/>
      <c r="AJ65" s="80"/>
      <c r="AK65" s="4"/>
      <c r="CX65" s="39"/>
      <c r="CY65" s="11"/>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row>
    <row r="66" spans="2:130" ht="15" customHeight="1" x14ac:dyDescent="0.35">
      <c r="B66" t="s">
        <v>29</v>
      </c>
      <c r="C66" s="40">
        <v>0</v>
      </c>
      <c r="D66" s="40">
        <v>0</v>
      </c>
      <c r="E66" s="40">
        <v>0</v>
      </c>
      <c r="F66" s="40">
        <v>0</v>
      </c>
      <c r="G66" s="40">
        <v>0</v>
      </c>
      <c r="H66" s="40">
        <v>1171.3068451326408</v>
      </c>
      <c r="I66" s="40">
        <v>3700.907022561827</v>
      </c>
      <c r="J66" s="40">
        <v>5539.3571582453487</v>
      </c>
      <c r="O66" s="209"/>
      <c r="P66" s="18" t="s">
        <v>18</v>
      </c>
      <c r="Q66" s="7">
        <v>-218928.41939694106</v>
      </c>
      <c r="R66" s="7">
        <v>-224690.19729066311</v>
      </c>
      <c r="S66" s="7">
        <v>-240570.47937355243</v>
      </c>
      <c r="T66" s="7">
        <v>-234072.5430569725</v>
      </c>
      <c r="U66" s="7">
        <v>-181865.91255089236</v>
      </c>
      <c r="V66" s="7">
        <v>-100756.1409061406</v>
      </c>
      <c r="W66" s="7">
        <v>-22903.675451987743</v>
      </c>
      <c r="X66" s="7">
        <v>28094.334515802104</v>
      </c>
      <c r="Y66" s="7">
        <v>39895.250234829648</v>
      </c>
      <c r="Z66" s="4"/>
      <c r="AA66" s="4"/>
      <c r="AB66" s="113"/>
      <c r="AC66" s="80"/>
      <c r="AD66" s="80"/>
      <c r="AE66" s="80"/>
      <c r="AF66" s="80"/>
      <c r="AG66" s="80"/>
      <c r="AH66" s="80"/>
      <c r="AI66" s="80"/>
      <c r="AJ66" s="80"/>
      <c r="AK66" s="4"/>
      <c r="CX66" s="209" t="s">
        <v>24</v>
      </c>
      <c r="CY66" s="15"/>
      <c r="CZ66" s="7"/>
      <c r="DA66" s="7"/>
      <c r="DB66" s="7"/>
      <c r="DC66" s="7"/>
      <c r="DD66" s="7"/>
      <c r="DE66" s="7"/>
      <c r="DF66" s="7"/>
      <c r="DG66" s="7"/>
      <c r="DH66" s="7"/>
      <c r="DI66" s="7"/>
      <c r="DJ66" s="7"/>
      <c r="DK66" s="7"/>
      <c r="DL66" s="7"/>
      <c r="DM66" s="7"/>
      <c r="DN66" s="7"/>
      <c r="DO66" s="7"/>
      <c r="DP66" s="7"/>
      <c r="DQ66" s="7"/>
      <c r="DR66" s="7"/>
      <c r="DS66" s="7"/>
      <c r="DT66" s="7"/>
      <c r="DU66" s="7"/>
      <c r="DV66" s="81">
        <v>7972.2647956794972</v>
      </c>
      <c r="DW66" s="7"/>
      <c r="DX66" s="7"/>
    </row>
    <row r="67" spans="2:130" ht="14.5" x14ac:dyDescent="0.35">
      <c r="B67" s="32" t="s">
        <v>30</v>
      </c>
      <c r="C67" s="43">
        <f>SUM(C61:C66)</f>
        <v>0.72663563197512504</v>
      </c>
      <c r="D67" s="43">
        <f t="shared" ref="D67:J67" si="44">SUM(D61:D66)</f>
        <v>4740.2501824537267</v>
      </c>
      <c r="E67" s="43">
        <f t="shared" si="44"/>
        <v>44142.177046384539</v>
      </c>
      <c r="F67" s="43">
        <f t="shared" si="44"/>
        <v>333510.73553648428</v>
      </c>
      <c r="G67" s="43">
        <f t="shared" si="44"/>
        <v>857377.78391287383</v>
      </c>
      <c r="H67" s="43">
        <f t="shared" si="44"/>
        <v>1466213.8557358622</v>
      </c>
      <c r="I67" s="43">
        <f t="shared" si="44"/>
        <v>1941205.129748401</v>
      </c>
      <c r="J67" s="43">
        <f t="shared" si="44"/>
        <v>2110078.0755524025</v>
      </c>
      <c r="O67" s="39"/>
      <c r="P67" s="11"/>
      <c r="Q67" s="12"/>
      <c r="R67" s="12"/>
      <c r="S67" s="12"/>
      <c r="T67" s="12"/>
      <c r="U67" s="12"/>
      <c r="V67" s="12"/>
      <c r="W67" s="12"/>
      <c r="X67" s="12"/>
      <c r="Y67" s="12"/>
      <c r="Z67" s="4"/>
      <c r="AA67" s="4"/>
      <c r="AB67" s="113"/>
      <c r="AC67" s="80"/>
      <c r="AD67" s="80"/>
      <c r="AE67" s="80"/>
      <c r="AF67" s="80"/>
      <c r="AG67" s="80"/>
      <c r="AH67" s="80"/>
      <c r="AI67" s="80"/>
      <c r="AJ67" s="80"/>
      <c r="AK67" s="4"/>
      <c r="BZ67" s="26"/>
      <c r="CA67" s="26" t="s">
        <v>31</v>
      </c>
      <c r="CK67" s="26"/>
      <c r="CL67" s="26" t="s">
        <v>31</v>
      </c>
      <c r="CX67" s="209"/>
      <c r="CY67" s="15" t="s">
        <v>28</v>
      </c>
      <c r="CZ67" s="20">
        <v>12471.245557264963</v>
      </c>
      <c r="DA67" s="20">
        <v>12960.956487818141</v>
      </c>
      <c r="DB67" s="20">
        <v>11180.008563256184</v>
      </c>
      <c r="DC67" s="20">
        <v>10723.724250200386</v>
      </c>
      <c r="DD67" s="20">
        <v>12186.584798764601</v>
      </c>
      <c r="DE67" s="20">
        <v>21281.154475581399</v>
      </c>
      <c r="DF67" s="20">
        <v>66612.208134140514</v>
      </c>
      <c r="DG67" s="20">
        <v>73408.187300820806</v>
      </c>
      <c r="DH67" s="20">
        <v>73181.995355948209</v>
      </c>
      <c r="DI67" s="20">
        <v>44682.245754003154</v>
      </c>
      <c r="DJ67" s="20">
        <v>19447.902145822471</v>
      </c>
      <c r="DK67" s="20">
        <v>16125.741463642871</v>
      </c>
      <c r="DL67" s="20">
        <v>19063.36096942682</v>
      </c>
      <c r="DM67" s="20">
        <v>18825.407725594807</v>
      </c>
      <c r="DN67" s="20">
        <v>15042.280346882986</v>
      </c>
      <c r="DO67" s="20">
        <v>5372.5491881501548</v>
      </c>
      <c r="DP67" s="20">
        <v>5761.1753207721658</v>
      </c>
      <c r="DQ67" s="20">
        <v>7701.1665386990999</v>
      </c>
      <c r="DR67" s="20">
        <v>20816.695916117322</v>
      </c>
      <c r="DS67" s="20">
        <v>29321.450972661642</v>
      </c>
      <c r="DT67" s="20">
        <v>29057.042020850196</v>
      </c>
      <c r="DU67" s="20">
        <v>22639.119300577775</v>
      </c>
      <c r="DV67" s="20">
        <v>10522.674846079888</v>
      </c>
      <c r="DW67" s="20">
        <v>8402.9395721317924</v>
      </c>
      <c r="DX67" s="20">
        <v>10147.866510048789</v>
      </c>
    </row>
    <row r="68" spans="2:130" ht="14.5" x14ac:dyDescent="0.35">
      <c r="C68" s="44"/>
      <c r="D68" s="44"/>
      <c r="E68" s="44"/>
      <c r="F68" s="44"/>
      <c r="G68" s="44"/>
      <c r="H68" s="44"/>
      <c r="I68" s="44"/>
      <c r="J68" s="44"/>
      <c r="O68" s="209" t="s">
        <v>24</v>
      </c>
      <c r="P68" s="15"/>
      <c r="Q68" s="7"/>
      <c r="R68" s="7"/>
      <c r="S68" s="7"/>
      <c r="T68" s="7"/>
      <c r="U68" s="7"/>
      <c r="V68" s="7"/>
      <c r="W68" s="7"/>
      <c r="X68" s="7"/>
      <c r="Y68" s="7"/>
      <c r="Z68" s="4"/>
      <c r="AA68" s="4"/>
      <c r="AB68" s="113"/>
      <c r="AC68" s="80"/>
      <c r="AD68" s="80"/>
      <c r="AE68" s="80"/>
      <c r="AF68" s="80"/>
      <c r="AG68" s="80"/>
      <c r="AH68" s="80"/>
      <c r="AI68" s="80"/>
      <c r="AJ68" s="80"/>
      <c r="AK68" s="4"/>
      <c r="CA68" t="s">
        <v>32</v>
      </c>
      <c r="CB68" s="42">
        <v>849229853</v>
      </c>
      <c r="CC68" s="42">
        <v>1063566547</v>
      </c>
      <c r="CD68" s="42">
        <v>1372451320</v>
      </c>
      <c r="CE68" s="42">
        <v>1445914846</v>
      </c>
      <c r="CF68" s="42">
        <v>1156058653</v>
      </c>
      <c r="CG68" s="42">
        <v>900363528</v>
      </c>
      <c r="CH68" s="42">
        <v>837159184</v>
      </c>
      <c r="CL68" t="s">
        <v>32</v>
      </c>
      <c r="CM68" s="42">
        <v>616534565.60039997</v>
      </c>
      <c r="CN68" s="42">
        <v>621003419.78059995</v>
      </c>
      <c r="CO68" s="42">
        <v>656971283.38569999</v>
      </c>
      <c r="CP68" s="42">
        <v>646272651.48329997</v>
      </c>
      <c r="CQ68" s="42">
        <v>615981334.59430003</v>
      </c>
      <c r="CR68" s="42">
        <v>577077250.67460001</v>
      </c>
      <c r="CS68" s="42">
        <v>787949883.91209996</v>
      </c>
      <c r="CX68" s="209"/>
      <c r="CY68" s="16" t="s">
        <v>26</v>
      </c>
      <c r="CZ68" s="20">
        <v>22338.840952659717</v>
      </c>
      <c r="DA68" s="20">
        <v>20382.980401475455</v>
      </c>
      <c r="DB68" s="20">
        <v>32953.904164207008</v>
      </c>
      <c r="DC68" s="20">
        <v>23500.247497740351</v>
      </c>
      <c r="DD68" s="20">
        <v>40293.609086971141</v>
      </c>
      <c r="DE68" s="20">
        <v>41000.534789952151</v>
      </c>
      <c r="DF68" s="20">
        <v>39665.300517775315</v>
      </c>
      <c r="DG68" s="20">
        <v>50592.172457307752</v>
      </c>
      <c r="DH68" s="20">
        <v>48111.888839753803</v>
      </c>
      <c r="DI68" s="20">
        <v>52046.073170238742</v>
      </c>
      <c r="DJ68" s="20">
        <v>47917.124744080225</v>
      </c>
      <c r="DK68" s="20">
        <v>31542.387518483061</v>
      </c>
      <c r="DL68" s="20">
        <v>43557.154949803051</v>
      </c>
      <c r="DM68" s="20">
        <v>40956.195027623748</v>
      </c>
      <c r="DN68" s="20">
        <v>34081.150442443461</v>
      </c>
      <c r="DO68" s="20">
        <v>5569.4805559214219</v>
      </c>
      <c r="DP68" s="20">
        <v>-23801.130148762259</v>
      </c>
      <c r="DQ68" s="20">
        <v>4425.0020023903071</v>
      </c>
      <c r="DR68" s="20">
        <v>5427.3573983012948</v>
      </c>
      <c r="DS68" s="20">
        <v>6149.5954103370386</v>
      </c>
      <c r="DT68" s="20">
        <v>6063.694935624073</v>
      </c>
      <c r="DU68" s="20">
        <v>6340.9099918320171</v>
      </c>
      <c r="DV68" s="20">
        <v>5452.5804092461303</v>
      </c>
      <c r="DW68" s="20">
        <v>5374.9963437301585</v>
      </c>
      <c r="DX68" s="20">
        <v>4968.6713975309985</v>
      </c>
    </row>
    <row r="69" spans="2:130" ht="14.5" x14ac:dyDescent="0.35">
      <c r="B69" s="35" t="s">
        <v>38</v>
      </c>
      <c r="C69" s="44"/>
      <c r="D69" s="44"/>
      <c r="E69" s="44"/>
      <c r="F69" s="44"/>
      <c r="G69" s="44"/>
      <c r="H69" s="44"/>
      <c r="I69" s="44"/>
      <c r="J69" s="44"/>
      <c r="O69" s="209"/>
      <c r="P69" s="15" t="s">
        <v>28</v>
      </c>
      <c r="Q69" s="20">
        <v>4714.4220035550234</v>
      </c>
      <c r="R69" s="20">
        <v>4933.2233077077817</v>
      </c>
      <c r="S69" s="20">
        <v>4340.5509347173938</v>
      </c>
      <c r="T69" s="20">
        <v>11799.946486826884</v>
      </c>
      <c r="U69" s="20">
        <v>38257.943252341713</v>
      </c>
      <c r="V69" s="20">
        <v>40690.592006909494</v>
      </c>
      <c r="W69" s="20">
        <v>41885.585703975645</v>
      </c>
      <c r="X69" s="20">
        <v>26780.761635291285</v>
      </c>
      <c r="Y69" s="20">
        <v>10597.262650374174</v>
      </c>
      <c r="Z69" s="2"/>
      <c r="AA69" s="2"/>
      <c r="AB69" s="113"/>
      <c r="AC69" s="80"/>
      <c r="AD69" s="80"/>
      <c r="AE69" s="80"/>
      <c r="AF69" s="80"/>
      <c r="AG69" s="80"/>
      <c r="AH69" s="80"/>
      <c r="AI69" s="80"/>
      <c r="AJ69" s="80"/>
      <c r="AK69" s="2"/>
      <c r="CA69" t="s">
        <v>33</v>
      </c>
      <c r="CB69" s="42">
        <v>219607166</v>
      </c>
      <c r="CC69" s="42">
        <v>250466096</v>
      </c>
      <c r="CD69" s="42">
        <v>295383726</v>
      </c>
      <c r="CE69" s="42">
        <v>301077290</v>
      </c>
      <c r="CF69" s="42">
        <v>261058604</v>
      </c>
      <c r="CG69" s="42">
        <v>230949228</v>
      </c>
      <c r="CH69" s="42">
        <v>223998788</v>
      </c>
      <c r="CL69" t="s">
        <v>33</v>
      </c>
      <c r="CM69" s="42">
        <v>219607159</v>
      </c>
      <c r="CN69" s="42">
        <v>250528302</v>
      </c>
      <c r="CO69" s="42">
        <v>295412831</v>
      </c>
      <c r="CP69" s="42">
        <v>301068791</v>
      </c>
      <c r="CQ69" s="42">
        <v>261058604</v>
      </c>
      <c r="CR69" s="42">
        <v>230949228</v>
      </c>
      <c r="CS69" s="42">
        <v>223998788</v>
      </c>
      <c r="CX69" s="209"/>
      <c r="CY69" s="16" t="s">
        <v>50</v>
      </c>
      <c r="CZ69" s="20">
        <v>2985.57</v>
      </c>
      <c r="DA69" s="20">
        <v>2730.44</v>
      </c>
      <c r="DB69" s="20">
        <v>3897.15</v>
      </c>
      <c r="DC69" s="20">
        <v>2784.02</v>
      </c>
      <c r="DD69" s="20">
        <v>4719.3</v>
      </c>
      <c r="DE69" s="20">
        <v>4794.6000000000004</v>
      </c>
      <c r="DF69" s="20">
        <v>4627.3500000000004</v>
      </c>
      <c r="DG69" s="20">
        <v>5905.37</v>
      </c>
      <c r="DH69" s="20">
        <v>5621.67</v>
      </c>
      <c r="DI69" s="20">
        <v>6078.73</v>
      </c>
      <c r="DJ69" s="20">
        <v>5571.58</v>
      </c>
      <c r="DK69" s="20">
        <v>3698.89</v>
      </c>
      <c r="DL69" s="20">
        <v>5186.1400000000003</v>
      </c>
      <c r="DM69" s="20">
        <v>4832.3100000000004</v>
      </c>
      <c r="DN69" s="20">
        <v>75442.73</v>
      </c>
      <c r="DO69" s="20">
        <v>13631.28</v>
      </c>
      <c r="DP69" s="20">
        <v>-48097.27</v>
      </c>
      <c r="DQ69" s="20">
        <v>10628.22</v>
      </c>
      <c r="DR69" s="20">
        <v>12955.95</v>
      </c>
      <c r="DS69" s="20">
        <v>14863.58</v>
      </c>
      <c r="DT69" s="20">
        <v>14696.75</v>
      </c>
      <c r="DU69" s="20">
        <v>15321.62</v>
      </c>
      <c r="DV69" s="20">
        <v>13162.71</v>
      </c>
      <c r="DW69" s="20">
        <v>13147.52</v>
      </c>
      <c r="DX69" s="20">
        <v>12907.03</v>
      </c>
    </row>
    <row r="70" spans="2:130" ht="14.5" x14ac:dyDescent="0.35">
      <c r="B70" s="37" t="s">
        <v>32</v>
      </c>
      <c r="C70" s="44">
        <v>0</v>
      </c>
      <c r="D70" s="44">
        <v>3542.7066619947968</v>
      </c>
      <c r="E70" s="44">
        <v>26593.748856903429</v>
      </c>
      <c r="F70" s="44">
        <v>243363.92907678595</v>
      </c>
      <c r="G70" s="44">
        <v>441129.8099540461</v>
      </c>
      <c r="H70" s="44">
        <v>537485.07750592032</v>
      </c>
      <c r="I70" s="44">
        <v>373819.34593685856</v>
      </c>
      <c r="J70" s="44">
        <v>137025.9400139912</v>
      </c>
      <c r="O70" s="209"/>
      <c r="P70" s="16" t="s">
        <v>26</v>
      </c>
      <c r="Q70" s="20">
        <v>10792.766596240668</v>
      </c>
      <c r="R70" s="20">
        <v>19312.38401960209</v>
      </c>
      <c r="S70" s="20">
        <v>21254.31297935671</v>
      </c>
      <c r="T70" s="20">
        <v>21637.663415217026</v>
      </c>
      <c r="U70" s="20">
        <v>16834.533975023267</v>
      </c>
      <c r="V70" s="20">
        <v>24355.538593432568</v>
      </c>
      <c r="W70" s="20">
        <v>25113.656296491379</v>
      </c>
      <c r="X70" s="20">
        <v>25507.793919774442</v>
      </c>
      <c r="Y70" s="20">
        <v>22463.576853042847</v>
      </c>
      <c r="Z70" s="4"/>
      <c r="AA70" s="4"/>
      <c r="AB70" s="113"/>
      <c r="AC70" s="80"/>
      <c r="AD70" s="80"/>
      <c r="AE70" s="80"/>
      <c r="AF70" s="80"/>
      <c r="AG70" s="80"/>
      <c r="AH70" s="80"/>
      <c r="AI70" s="80"/>
      <c r="AJ70" s="80"/>
      <c r="AK70" s="4"/>
      <c r="CA70" t="s">
        <v>34</v>
      </c>
      <c r="CB70" s="42">
        <v>505304455</v>
      </c>
      <c r="CC70" s="42">
        <v>555282313.60000002</v>
      </c>
      <c r="CD70" s="42">
        <v>590675076</v>
      </c>
      <c r="CE70" s="42">
        <v>582248455</v>
      </c>
      <c r="CF70" s="42">
        <v>534070902</v>
      </c>
      <c r="CG70" s="42">
        <v>506459043</v>
      </c>
      <c r="CH70" s="42">
        <v>516003997</v>
      </c>
      <c r="CL70" t="s">
        <v>34</v>
      </c>
      <c r="CM70" s="42">
        <v>505304455</v>
      </c>
      <c r="CN70" s="42">
        <v>552284069</v>
      </c>
      <c r="CO70" s="42">
        <v>590858313</v>
      </c>
      <c r="CP70" s="42">
        <v>582248455</v>
      </c>
      <c r="CQ70" s="42">
        <v>534070902</v>
      </c>
      <c r="CR70" s="42">
        <v>506459043</v>
      </c>
      <c r="CS70" s="42">
        <v>516003997</v>
      </c>
      <c r="CX70" s="209"/>
      <c r="CY70" s="16" t="s">
        <v>51</v>
      </c>
      <c r="CZ70" s="7">
        <v>25324.410952659717</v>
      </c>
      <c r="DA70" s="7">
        <v>23113.420401475454</v>
      </c>
      <c r="DB70" s="7">
        <v>36851.054164207009</v>
      </c>
      <c r="DC70" s="7">
        <v>26284.267497740351</v>
      </c>
      <c r="DD70" s="7">
        <v>45012.909086971144</v>
      </c>
      <c r="DE70" s="7">
        <v>45795.13478995215</v>
      </c>
      <c r="DF70" s="7">
        <v>44292.650517775313</v>
      </c>
      <c r="DG70" s="7">
        <v>56497.542457307754</v>
      </c>
      <c r="DH70" s="7">
        <v>53733.558839753801</v>
      </c>
      <c r="DI70" s="7">
        <v>58124.803170238738</v>
      </c>
      <c r="DJ70" s="7">
        <v>53488.704744080227</v>
      </c>
      <c r="DK70" s="7">
        <v>35241.277518483061</v>
      </c>
      <c r="DL70" s="7">
        <v>48743.29494980305</v>
      </c>
      <c r="DM70" s="7">
        <v>45788.505027623745</v>
      </c>
      <c r="DN70" s="7">
        <v>109523.88044244345</v>
      </c>
      <c r="DO70" s="7">
        <v>19200.760555921421</v>
      </c>
      <c r="DP70" s="7">
        <v>-71898.400148762259</v>
      </c>
      <c r="DQ70" s="7">
        <v>15053.222002390306</v>
      </c>
      <c r="DR70" s="7">
        <v>18383.307398301295</v>
      </c>
      <c r="DS70" s="7">
        <v>21013.17541033704</v>
      </c>
      <c r="DT70" s="7">
        <v>20760.444935624073</v>
      </c>
      <c r="DU70" s="7">
        <v>21662.529991832016</v>
      </c>
      <c r="DV70" s="7">
        <v>18615.290409246129</v>
      </c>
      <c r="DW70" s="7">
        <v>18522.51634373016</v>
      </c>
      <c r="DX70" s="7">
        <v>17875.701397531</v>
      </c>
    </row>
    <row r="71" spans="2:130" ht="14.5" x14ac:dyDescent="0.35">
      <c r="B71" s="37" t="s">
        <v>33</v>
      </c>
      <c r="C71" s="44">
        <v>0.34412602678174997</v>
      </c>
      <c r="D71" s="44">
        <v>593.85341007321881</v>
      </c>
      <c r="E71" s="44">
        <v>8368.5225960071712</v>
      </c>
      <c r="F71" s="44">
        <v>23641.814181406706</v>
      </c>
      <c r="G71" s="44">
        <v>47663.861231335664</v>
      </c>
      <c r="H71" s="44">
        <v>53281.675633138075</v>
      </c>
      <c r="I71" s="44">
        <v>71676.428272669378</v>
      </c>
      <c r="J71" s="44">
        <v>61749.996111268818</v>
      </c>
      <c r="O71" s="209"/>
      <c r="P71" s="16" t="s">
        <v>50</v>
      </c>
      <c r="Q71" s="20">
        <v>1504.68</v>
      </c>
      <c r="R71" s="20">
        <v>2591.88</v>
      </c>
      <c r="S71" s="20">
        <v>2838.35</v>
      </c>
      <c r="T71" s="20">
        <v>2881.77</v>
      </c>
      <c r="U71" s="20">
        <v>2250.5100000000002</v>
      </c>
      <c r="V71" s="20">
        <v>3239.4</v>
      </c>
      <c r="W71" s="20">
        <v>3336.64</v>
      </c>
      <c r="X71" s="20">
        <v>3384.12</v>
      </c>
      <c r="Y71" s="20">
        <v>2980.87</v>
      </c>
      <c r="Z71" s="4"/>
      <c r="AA71" s="4"/>
      <c r="AB71" s="113"/>
      <c r="AC71" s="80"/>
      <c r="AD71" s="80"/>
      <c r="AE71" s="80"/>
      <c r="AF71" s="80"/>
      <c r="AG71" s="80"/>
      <c r="AH71" s="80"/>
      <c r="AI71" s="80"/>
      <c r="AJ71" s="80"/>
      <c r="AK71" s="4"/>
      <c r="CA71" t="s">
        <v>35</v>
      </c>
      <c r="CB71" s="42">
        <v>200697530</v>
      </c>
      <c r="CC71" s="42">
        <v>269908616.5</v>
      </c>
      <c r="CD71" s="42">
        <v>254759231</v>
      </c>
      <c r="CE71" s="42">
        <v>236605471</v>
      </c>
      <c r="CF71" s="42">
        <v>220600472</v>
      </c>
      <c r="CG71" s="42">
        <v>227017145</v>
      </c>
      <c r="CH71" s="42">
        <v>225997805</v>
      </c>
      <c r="CL71" t="s">
        <v>35</v>
      </c>
      <c r="CM71" s="42">
        <v>200697530</v>
      </c>
      <c r="CN71" s="42">
        <v>263803028</v>
      </c>
      <c r="CO71" s="42">
        <v>254759231</v>
      </c>
      <c r="CP71" s="42">
        <v>236605471</v>
      </c>
      <c r="CQ71" s="42">
        <v>220600472</v>
      </c>
      <c r="CR71" s="42">
        <v>227017145</v>
      </c>
      <c r="CS71" s="42">
        <v>225997805</v>
      </c>
      <c r="CX71" s="209"/>
      <c r="CY71" s="16" t="s">
        <v>13</v>
      </c>
      <c r="CZ71" s="7">
        <v>-12853.165395394753</v>
      </c>
      <c r="DA71" s="7">
        <v>-10152.463913657313</v>
      </c>
      <c r="DB71" s="7">
        <v>-25671.045600950827</v>
      </c>
      <c r="DC71" s="7">
        <v>-15560.543247539965</v>
      </c>
      <c r="DD71" s="7">
        <v>-32826.324288206539</v>
      </c>
      <c r="DE71" s="7">
        <v>-24513.98031437075</v>
      </c>
      <c r="DF71" s="7">
        <v>22319.5576163652</v>
      </c>
      <c r="DG71" s="7">
        <v>16910.644843513051</v>
      </c>
      <c r="DH71" s="7">
        <v>19448.436516194408</v>
      </c>
      <c r="DI71" s="7">
        <v>-13442.557416235584</v>
      </c>
      <c r="DJ71" s="7">
        <v>-34040.802598257753</v>
      </c>
      <c r="DK71" s="7">
        <v>-19115.536054840188</v>
      </c>
      <c r="DL71" s="7">
        <v>-29679.93398037623</v>
      </c>
      <c r="DM71" s="7">
        <v>-26963.097302028938</v>
      </c>
      <c r="DN71" s="7">
        <v>-94481.600095560469</v>
      </c>
      <c r="DO71" s="7">
        <v>-13828.211367771266</v>
      </c>
      <c r="DP71" s="7">
        <v>77659.575469534422</v>
      </c>
      <c r="DQ71" s="7">
        <v>-7352.0554636912066</v>
      </c>
      <c r="DR71" s="7">
        <v>2433.3885178160272</v>
      </c>
      <c r="DS71" s="7">
        <v>8308.2755623246012</v>
      </c>
      <c r="DT71" s="7">
        <v>8296.5970852261235</v>
      </c>
      <c r="DU71" s="7">
        <v>976.5893087457589</v>
      </c>
      <c r="DV71" s="81">
        <v>-120.35076748674328</v>
      </c>
      <c r="DW71" s="7">
        <v>-10119.576771598367</v>
      </c>
      <c r="DX71" s="7">
        <v>-7727.8348874822113</v>
      </c>
    </row>
    <row r="72" spans="2:130" ht="14.5" x14ac:dyDescent="0.35">
      <c r="B72" s="37" t="s">
        <v>34</v>
      </c>
      <c r="C72" s="44">
        <v>0.38250960519337501</v>
      </c>
      <c r="D72" s="44">
        <v>592.84700439506275</v>
      </c>
      <c r="E72" s="44">
        <v>3788.6582603776305</v>
      </c>
      <c r="F72" s="44">
        <v>18535.810544392894</v>
      </c>
      <c r="G72" s="44">
        <v>43757.113824202133</v>
      </c>
      <c r="H72" s="44">
        <v>58774.468786924044</v>
      </c>
      <c r="I72" s="44">
        <v>83102.627859122615</v>
      </c>
      <c r="J72" s="44">
        <v>59438.654651636796</v>
      </c>
      <c r="O72" s="209"/>
      <c r="P72" s="16" t="s">
        <v>51</v>
      </c>
      <c r="Q72" s="7">
        <v>12297.446596240668</v>
      </c>
      <c r="R72" s="7">
        <v>21904.264019602091</v>
      </c>
      <c r="S72" s="7">
        <v>24092.662979356708</v>
      </c>
      <c r="T72" s="7">
        <v>24519.433415217027</v>
      </c>
      <c r="U72" s="7">
        <v>19085.043975023269</v>
      </c>
      <c r="V72" s="7">
        <v>27594.938593432569</v>
      </c>
      <c r="W72" s="7">
        <v>28450.296296491379</v>
      </c>
      <c r="X72" s="7">
        <v>28891.913919774441</v>
      </c>
      <c r="Y72" s="7">
        <v>25444.446853042846</v>
      </c>
      <c r="Z72" s="4"/>
      <c r="AA72" s="4"/>
      <c r="AB72" s="113"/>
      <c r="AC72" s="80"/>
      <c r="AD72" s="80"/>
      <c r="AE72" s="80"/>
      <c r="AF72" s="80"/>
      <c r="AG72" s="80"/>
      <c r="AH72" s="80"/>
      <c r="AI72" s="80"/>
      <c r="AJ72" s="80"/>
      <c r="AK72" s="4"/>
      <c r="CA72" t="s">
        <v>36</v>
      </c>
      <c r="CB72" s="42">
        <v>69778498</v>
      </c>
      <c r="CC72" s="42">
        <v>120928612.40000001</v>
      </c>
      <c r="CD72" s="42">
        <v>91160220</v>
      </c>
      <c r="CE72" s="42">
        <v>84926008</v>
      </c>
      <c r="CF72" s="42">
        <v>81012090</v>
      </c>
      <c r="CG72" s="42">
        <v>85726323</v>
      </c>
      <c r="CH72" s="42">
        <v>71350428</v>
      </c>
      <c r="CL72" t="s">
        <v>36</v>
      </c>
      <c r="CM72" s="42">
        <v>69778498</v>
      </c>
      <c r="CN72" s="42">
        <v>110311543</v>
      </c>
      <c r="CO72" s="42">
        <v>91160220</v>
      </c>
      <c r="CP72" s="42">
        <v>84926008</v>
      </c>
      <c r="CQ72" s="42">
        <v>81012090</v>
      </c>
      <c r="CR72" s="42">
        <v>85726323</v>
      </c>
      <c r="CS72" s="42">
        <v>71350428</v>
      </c>
      <c r="CX72" s="209"/>
      <c r="CY72" s="17" t="s">
        <v>8</v>
      </c>
      <c r="CZ72" s="7">
        <v>-10.210000000000001</v>
      </c>
      <c r="DA72" s="7">
        <v>-11.8</v>
      </c>
      <c r="DB72" s="7">
        <v>-17.510000000000002</v>
      </c>
      <c r="DC72" s="7">
        <v>-18.39</v>
      </c>
      <c r="DD72" s="7">
        <v>-24.65</v>
      </c>
      <c r="DE72" s="7">
        <v>-28.25</v>
      </c>
      <c r="DF72" s="7">
        <v>-20.87</v>
      </c>
      <c r="DG72" s="7">
        <v>-11.79</v>
      </c>
      <c r="DH72" s="7">
        <v>-13.05</v>
      </c>
      <c r="DI72" s="7">
        <v>-13.48</v>
      </c>
      <c r="DJ72" s="7">
        <v>-14.03</v>
      </c>
      <c r="DK72" s="7">
        <v>-16.3</v>
      </c>
      <c r="DL72" s="7">
        <v>-33.03</v>
      </c>
      <c r="DM72" s="7">
        <v>-34.06</v>
      </c>
      <c r="DN72" s="7">
        <v>-47.68</v>
      </c>
      <c r="DO72" s="7">
        <v>-111.07</v>
      </c>
      <c r="DP72" s="7">
        <v>-82.15</v>
      </c>
      <c r="DQ72" s="7">
        <v>-127.42</v>
      </c>
      <c r="DR72" s="7">
        <v>-180.45</v>
      </c>
      <c r="DS72" s="7">
        <v>-210.37</v>
      </c>
      <c r="DT72" s="7">
        <v>-213.59</v>
      </c>
      <c r="DU72" s="7">
        <v>-198.63</v>
      </c>
      <c r="DV72" s="7">
        <v>-205.41</v>
      </c>
      <c r="DW72" s="7">
        <v>-243.63</v>
      </c>
      <c r="DX72" s="7">
        <v>-243.48</v>
      </c>
      <c r="DY72" s="164" t="e">
        <f>SUM('MEEIA 3 calcs original'!#REF!)</f>
        <v>#REF!</v>
      </c>
      <c r="DZ72" s="180" t="e">
        <f>SUM(CZ72:DX72)-DY72</f>
        <v>#REF!</v>
      </c>
    </row>
    <row r="73" spans="2:130" ht="14.5" x14ac:dyDescent="0.35">
      <c r="B73" s="37" t="s">
        <v>34</v>
      </c>
      <c r="C73" s="44">
        <v>0</v>
      </c>
      <c r="D73" s="44">
        <v>10.498979963866001</v>
      </c>
      <c r="E73" s="44">
        <v>1076.2976856366847</v>
      </c>
      <c r="F73" s="44">
        <v>8208.8465748072213</v>
      </c>
      <c r="G73" s="44">
        <v>17844.087336984448</v>
      </c>
      <c r="H73" s="44">
        <v>19693.510444666666</v>
      </c>
      <c r="I73" s="44">
        <v>21979.473223835281</v>
      </c>
      <c r="J73" s="44">
        <v>14165.40710660777</v>
      </c>
      <c r="O73" s="209"/>
      <c r="P73" s="16" t="s">
        <v>13</v>
      </c>
      <c r="Q73" s="7">
        <v>-7583.0245926856451</v>
      </c>
      <c r="R73" s="7">
        <v>-16971.040711894311</v>
      </c>
      <c r="S73" s="7">
        <v>-19752.112044639314</v>
      </c>
      <c r="T73" s="7">
        <v>-12719.486928390143</v>
      </c>
      <c r="U73" s="7">
        <v>19172.899277318444</v>
      </c>
      <c r="V73" s="7">
        <v>13095.653413476924</v>
      </c>
      <c r="W73" s="7">
        <v>13435.289407484266</v>
      </c>
      <c r="X73" s="7">
        <v>-2111.1522844831561</v>
      </c>
      <c r="Y73" s="7">
        <v>-14847.184202668672</v>
      </c>
      <c r="Z73" s="69" t="s">
        <v>72</v>
      </c>
      <c r="AA73" s="69" t="s">
        <v>75</v>
      </c>
      <c r="AB73" s="113"/>
      <c r="AC73" s="80"/>
      <c r="AD73" s="80"/>
      <c r="AE73" s="80"/>
      <c r="AF73" s="80"/>
      <c r="AG73" s="80"/>
      <c r="AH73" s="80"/>
      <c r="AI73" s="80"/>
      <c r="AJ73" s="80"/>
      <c r="AK73" s="89"/>
      <c r="BZ73" s="32"/>
      <c r="CA73" s="32" t="s">
        <v>30</v>
      </c>
      <c r="CB73" s="33">
        <v>1844617502</v>
      </c>
      <c r="CC73" s="33">
        <v>2260152185.5</v>
      </c>
      <c r="CD73" s="33">
        <v>2604429573</v>
      </c>
      <c r="CE73" s="33">
        <v>2650772070</v>
      </c>
      <c r="CF73" s="33">
        <v>2252800721</v>
      </c>
      <c r="CG73" s="33">
        <v>1950515267</v>
      </c>
      <c r="CH73" s="33">
        <v>1874510202</v>
      </c>
      <c r="CK73" s="32"/>
      <c r="CL73" s="32" t="s">
        <v>30</v>
      </c>
      <c r="CM73" s="33">
        <v>1611922207.6004</v>
      </c>
      <c r="CN73" s="33">
        <v>1797930361.7806001</v>
      </c>
      <c r="CO73" s="33">
        <v>1889161878.3857</v>
      </c>
      <c r="CP73" s="33">
        <v>1851121376.4833</v>
      </c>
      <c r="CQ73" s="33">
        <v>1712723402.5943</v>
      </c>
      <c r="CR73" s="33">
        <v>1627228989.6746001</v>
      </c>
      <c r="CS73" s="33">
        <v>1825300901.9120998</v>
      </c>
      <c r="CX73" s="209"/>
      <c r="CY73" s="16" t="s">
        <v>14</v>
      </c>
      <c r="CZ73" s="7">
        <v>-12863.375395394753</v>
      </c>
      <c r="DA73" s="7">
        <v>-10164.263913657313</v>
      </c>
      <c r="DB73" s="7">
        <v>-25688.555600950825</v>
      </c>
      <c r="DC73" s="7">
        <v>-15578.933247539964</v>
      </c>
      <c r="DD73" s="7">
        <v>-32850.97428820654</v>
      </c>
      <c r="DE73" s="7">
        <v>-24542.23031437075</v>
      </c>
      <c r="DF73" s="7">
        <v>22298.687616365201</v>
      </c>
      <c r="DG73" s="7">
        <v>16898.854843513051</v>
      </c>
      <c r="DH73" s="7">
        <v>19435.386516194409</v>
      </c>
      <c r="DI73" s="7">
        <v>-13456.037416235584</v>
      </c>
      <c r="DJ73" s="7">
        <v>-34054.832598257752</v>
      </c>
      <c r="DK73" s="7">
        <v>-19131.836054840187</v>
      </c>
      <c r="DL73" s="7">
        <v>-29712.963980376229</v>
      </c>
      <c r="DM73" s="7">
        <v>-26997.15730202894</v>
      </c>
      <c r="DN73" s="7">
        <v>-94529.280095560462</v>
      </c>
      <c r="DO73" s="7">
        <v>-13939.281367771266</v>
      </c>
      <c r="DP73" s="7">
        <v>77577.425469534428</v>
      </c>
      <c r="DQ73" s="7">
        <v>-7479.4754636912066</v>
      </c>
      <c r="DR73" s="7">
        <v>2252.9385178160273</v>
      </c>
      <c r="DS73" s="7">
        <v>8097.9055623246013</v>
      </c>
      <c r="DT73" s="7">
        <v>8083.0070852261233</v>
      </c>
      <c r="DU73" s="7">
        <v>777.9593087457589</v>
      </c>
      <c r="DV73" s="7">
        <v>-325.76076748674325</v>
      </c>
      <c r="DW73" s="7">
        <v>-10363.206771598367</v>
      </c>
      <c r="DX73" s="7">
        <v>-7971.3148874822109</v>
      </c>
    </row>
    <row r="74" spans="2:130" ht="14.5" x14ac:dyDescent="0.35">
      <c r="B74" s="37" t="s">
        <v>34</v>
      </c>
      <c r="C74" s="44">
        <v>0</v>
      </c>
      <c r="D74" s="44">
        <v>0</v>
      </c>
      <c r="E74" s="44">
        <v>178.04544936482247</v>
      </c>
      <c r="F74" s="44">
        <v>661.15950808601849</v>
      </c>
      <c r="G74" s="44">
        <v>877.99265710747466</v>
      </c>
      <c r="H74" s="44">
        <v>909.22642550037904</v>
      </c>
      <c r="I74" s="44">
        <v>1261.0041997151543</v>
      </c>
      <c r="J74" s="44">
        <v>997.60306748635742</v>
      </c>
      <c r="O74" s="209"/>
      <c r="P74" s="17" t="s">
        <v>8</v>
      </c>
      <c r="Q74" s="7">
        <v>-63.9</v>
      </c>
      <c r="R74" s="7">
        <v>-89.64</v>
      </c>
      <c r="S74" s="7">
        <v>-57.84</v>
      </c>
      <c r="T74" s="7">
        <v>-9.02</v>
      </c>
      <c r="U74" s="7">
        <v>-6.54</v>
      </c>
      <c r="V74" s="7">
        <v>-7.44</v>
      </c>
      <c r="W74" s="7">
        <v>-3.34</v>
      </c>
      <c r="X74" s="7">
        <v>-2.9</v>
      </c>
      <c r="Y74" s="7">
        <v>-6.66</v>
      </c>
      <c r="Z74" s="70">
        <v>-258.16000000000003</v>
      </c>
      <c r="AA74" s="75">
        <v>10.880000000000024</v>
      </c>
      <c r="AB74" s="113"/>
      <c r="AC74" s="80"/>
      <c r="AD74" s="80"/>
      <c r="AE74" s="80"/>
      <c r="AF74" s="80"/>
      <c r="AG74" s="80"/>
      <c r="AH74" s="80"/>
      <c r="AI74" s="80"/>
      <c r="AJ74" s="80"/>
      <c r="AK74" s="90"/>
      <c r="CX74" s="209"/>
      <c r="CY74" s="18" t="s">
        <v>19</v>
      </c>
      <c r="CZ74" s="7">
        <v>-61261.755198797422</v>
      </c>
      <c r="DA74" s="7">
        <v>-68695.57911245474</v>
      </c>
      <c r="DB74" s="7">
        <v>-90486.98471340556</v>
      </c>
      <c r="DC74" s="7">
        <v>-103281.89796094553</v>
      </c>
      <c r="DD74" s="7">
        <v>-131413.57224915206</v>
      </c>
      <c r="DE74" s="7">
        <v>-151161.20256352279</v>
      </c>
      <c r="DF74" s="7">
        <v>-124235.16494715758</v>
      </c>
      <c r="DG74" s="7">
        <v>-101430.94010364453</v>
      </c>
      <c r="DH74" s="7">
        <v>-76373.883587450124</v>
      </c>
      <c r="DI74" s="7">
        <v>-83751.191003685701</v>
      </c>
      <c r="DJ74" s="7">
        <v>-112234.44360194345</v>
      </c>
      <c r="DK74" s="7">
        <v>-127667.38965678363</v>
      </c>
      <c r="DL74" s="7">
        <v>-152194.21363715988</v>
      </c>
      <c r="DM74" s="7">
        <v>-174359.06093918881</v>
      </c>
      <c r="DN74" s="7">
        <v>-193445.61103474928</v>
      </c>
      <c r="DO74" s="7">
        <v>-193753.61240252055</v>
      </c>
      <c r="DP74" s="7">
        <v>-164273.45693298613</v>
      </c>
      <c r="DQ74" s="7">
        <v>-161124.71239667732</v>
      </c>
      <c r="DR74" s="7">
        <v>-145915.82387886129</v>
      </c>
      <c r="DS74" s="7">
        <v>-122954.3383165367</v>
      </c>
      <c r="DT74" s="7">
        <v>-100174.58123131057</v>
      </c>
      <c r="DU74" s="7">
        <v>-84075.001922564814</v>
      </c>
      <c r="DV74" s="7">
        <v>-71238.052690051554</v>
      </c>
      <c r="DW74" s="7">
        <v>-68453.739461649922</v>
      </c>
      <c r="DX74" s="7">
        <v>-63518.024349132131</v>
      </c>
    </row>
    <row r="75" spans="2:130" ht="14.5" x14ac:dyDescent="0.35">
      <c r="B75" s="37" t="s">
        <v>34</v>
      </c>
      <c r="C75" s="44">
        <v>0</v>
      </c>
      <c r="D75" s="44">
        <v>0</v>
      </c>
      <c r="E75" s="44">
        <v>0</v>
      </c>
      <c r="F75" s="44">
        <v>0</v>
      </c>
      <c r="G75" s="44">
        <v>0</v>
      </c>
      <c r="H75" s="44">
        <v>1252.115980693439</v>
      </c>
      <c r="I75" s="44">
        <v>2448.7910418683878</v>
      </c>
      <c r="J75" s="44">
        <v>1841.3720541763271</v>
      </c>
      <c r="O75" s="209"/>
      <c r="P75" s="16" t="s">
        <v>14</v>
      </c>
      <c r="Q75" s="7">
        <v>-7646.9245926856447</v>
      </c>
      <c r="R75" s="7">
        <v>-17060.680711894311</v>
      </c>
      <c r="S75" s="7">
        <v>-19809.952044639314</v>
      </c>
      <c r="T75" s="7">
        <v>-12728.506928390143</v>
      </c>
      <c r="U75" s="7">
        <v>19166.359277318443</v>
      </c>
      <c r="V75" s="7">
        <v>13088.213413476924</v>
      </c>
      <c r="W75" s="7">
        <v>13431.949407484266</v>
      </c>
      <c r="X75" s="7">
        <v>-2114.0522844831562</v>
      </c>
      <c r="Y75" s="7">
        <v>-14853.844202668672</v>
      </c>
      <c r="Z75" s="4"/>
      <c r="AA75" s="4"/>
      <c r="AB75" s="113"/>
      <c r="AC75" s="80"/>
      <c r="AD75" s="80"/>
      <c r="AE75" s="80"/>
      <c r="AF75" s="80"/>
      <c r="AG75" s="80"/>
      <c r="AH75" s="80"/>
      <c r="AI75" s="80"/>
      <c r="AJ75" s="80"/>
      <c r="AK75" s="4"/>
      <c r="CX75" s="39"/>
      <c r="CY75" s="11"/>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row>
    <row r="76" spans="2:130" ht="15" customHeight="1" x14ac:dyDescent="0.35">
      <c r="B76" s="34" t="s">
        <v>30</v>
      </c>
      <c r="C76" s="43">
        <f>SUM(C70:C75)</f>
        <v>0.72663563197512504</v>
      </c>
      <c r="D76" s="43">
        <f t="shared" ref="D76:J76" si="45">SUM(D70:D75)</f>
        <v>4739.9060564269448</v>
      </c>
      <c r="E76" s="43">
        <f t="shared" si="45"/>
        <v>40005.272848289744</v>
      </c>
      <c r="F76" s="43">
        <f t="shared" si="45"/>
        <v>294411.55988547887</v>
      </c>
      <c r="G76" s="43">
        <f t="shared" si="45"/>
        <v>551272.8650036758</v>
      </c>
      <c r="H76" s="43">
        <f t="shared" si="45"/>
        <v>671396.07477684284</v>
      </c>
      <c r="I76" s="43">
        <f t="shared" si="45"/>
        <v>554287.6705340693</v>
      </c>
      <c r="J76" s="43">
        <f t="shared" si="45"/>
        <v>275218.97300516727</v>
      </c>
      <c r="O76" s="209"/>
      <c r="P76" s="18" t="s">
        <v>19</v>
      </c>
      <c r="Q76" s="7">
        <v>-42579.034760106762</v>
      </c>
      <c r="R76" s="7">
        <v>-57047.835472001068</v>
      </c>
      <c r="S76" s="7">
        <v>-74019.437516640377</v>
      </c>
      <c r="T76" s="7">
        <v>-83866.174445030512</v>
      </c>
      <c r="U76" s="7">
        <v>-62449.305167712067</v>
      </c>
      <c r="V76" s="7">
        <v>-46121.691754235144</v>
      </c>
      <c r="W76" s="7">
        <v>-29353.102346750878</v>
      </c>
      <c r="X76" s="7">
        <v>-28083.034631234033</v>
      </c>
      <c r="Y76" s="7">
        <v>-39956.008833902706</v>
      </c>
      <c r="Z76" s="4"/>
      <c r="AA76" s="4"/>
      <c r="AB76" s="113"/>
      <c r="AC76" s="80"/>
      <c r="AD76" s="80"/>
      <c r="AE76" s="80"/>
      <c r="AF76" s="80"/>
      <c r="AG76" s="80"/>
      <c r="AH76" s="80"/>
      <c r="AI76" s="80"/>
      <c r="AJ76" s="80"/>
      <c r="AK76" s="4"/>
      <c r="CX76" s="210" t="s">
        <v>54</v>
      </c>
      <c r="CY76" s="61"/>
      <c r="CZ76" s="107"/>
      <c r="DA76" s="107"/>
      <c r="DB76" s="106">
        <v>-50000</v>
      </c>
      <c r="DC76" s="28"/>
      <c r="DD76" s="28"/>
      <c r="DE76" s="28"/>
      <c r="DF76" s="130"/>
      <c r="DG76" s="28"/>
      <c r="DH76" s="28"/>
      <c r="DI76" s="28"/>
      <c r="DJ76" s="106">
        <v>-153732.06</v>
      </c>
      <c r="DK76" s="106">
        <v>-31.022527238338242</v>
      </c>
      <c r="DL76" s="28"/>
      <c r="DM76" s="28"/>
      <c r="DN76" s="166">
        <v>13638.67728098213</v>
      </c>
      <c r="DO76" s="28"/>
      <c r="DP76" s="28"/>
      <c r="DQ76" s="28"/>
      <c r="DR76" s="28"/>
      <c r="DS76" s="28"/>
      <c r="DT76" s="28"/>
      <c r="DU76" s="28"/>
      <c r="DV76" s="28"/>
      <c r="DW76" s="28"/>
      <c r="DX76" s="28"/>
    </row>
    <row r="77" spans="2:130" ht="14.5" x14ac:dyDescent="0.35">
      <c r="B77" s="34"/>
      <c r="O77" s="39"/>
      <c r="P77" s="11"/>
      <c r="Q77" s="100"/>
      <c r="R77" s="100"/>
      <c r="S77" s="100"/>
      <c r="T77" s="100"/>
      <c r="U77" s="100"/>
      <c r="V77" s="100"/>
      <c r="W77" s="100"/>
      <c r="X77" s="100"/>
      <c r="Y77" s="100"/>
      <c r="Z77" s="4"/>
      <c r="AA77" s="4"/>
      <c r="AB77" s="113"/>
      <c r="AC77" s="80"/>
      <c r="AD77" s="80"/>
      <c r="AE77" s="80"/>
      <c r="AF77" s="80"/>
      <c r="AG77" s="80"/>
      <c r="AH77" s="80"/>
      <c r="AI77" s="80"/>
      <c r="AJ77" s="80"/>
      <c r="AK77" s="4"/>
      <c r="CX77" s="210"/>
      <c r="CY77" s="61" t="s">
        <v>55</v>
      </c>
      <c r="CZ77" s="22"/>
      <c r="DA77" s="22">
        <v>0</v>
      </c>
      <c r="DB77" s="22">
        <v>0</v>
      </c>
      <c r="DC77" s="22">
        <v>0</v>
      </c>
      <c r="DD77" s="22">
        <v>0</v>
      </c>
      <c r="DE77" s="22">
        <v>0</v>
      </c>
      <c r="DF77" s="22">
        <v>0</v>
      </c>
      <c r="DG77" s="22">
        <v>0</v>
      </c>
      <c r="DH77" s="22">
        <v>0</v>
      </c>
      <c r="DI77" s="22">
        <v>0</v>
      </c>
      <c r="DJ77" s="22">
        <v>0</v>
      </c>
      <c r="DK77" s="22">
        <v>0</v>
      </c>
      <c r="DL77" s="22">
        <v>0</v>
      </c>
      <c r="DM77" s="22">
        <v>0</v>
      </c>
      <c r="DN77" s="22">
        <v>-7656.73</v>
      </c>
      <c r="DO77" s="22">
        <v>-17111.14</v>
      </c>
      <c r="DP77" s="22">
        <v>-14510.33</v>
      </c>
      <c r="DQ77" s="22">
        <v>-14291.36</v>
      </c>
      <c r="DR77" s="22">
        <v>-17612.43</v>
      </c>
      <c r="DS77" s="22">
        <v>-22392.62</v>
      </c>
      <c r="DT77" s="22">
        <v>-21403.22</v>
      </c>
      <c r="DU77" s="22">
        <v>-19009.3</v>
      </c>
      <c r="DV77" s="22">
        <v>-14623.32</v>
      </c>
      <c r="DW77" s="22">
        <v>-13738.07</v>
      </c>
      <c r="DX77" s="22">
        <v>-18464.63</v>
      </c>
    </row>
    <row r="78" spans="2:130" ht="14.5" x14ac:dyDescent="0.35">
      <c r="B78" s="26" t="s">
        <v>31</v>
      </c>
      <c r="O78" s="99"/>
      <c r="P78" s="92"/>
      <c r="Q78" s="28"/>
      <c r="R78" s="28"/>
      <c r="S78" s="28"/>
      <c r="T78" s="28"/>
      <c r="U78" s="28"/>
      <c r="V78" s="73"/>
      <c r="W78" s="28"/>
      <c r="X78" s="28"/>
      <c r="Y78" s="28"/>
      <c r="Z78" s="80"/>
      <c r="AA78" s="28"/>
      <c r="AB78" s="111"/>
      <c r="AC78" s="28"/>
      <c r="AD78" s="28"/>
      <c r="AE78" s="28"/>
      <c r="AF78" s="28"/>
      <c r="AG78" s="28"/>
      <c r="AH78" s="28"/>
      <c r="AI78" s="28"/>
      <c r="AJ78" s="28"/>
      <c r="CX78" s="210"/>
      <c r="CY78" s="61" t="s">
        <v>56</v>
      </c>
      <c r="CZ78" s="8"/>
      <c r="DA78" s="8">
        <v>0</v>
      </c>
      <c r="DB78" s="8">
        <v>-50000</v>
      </c>
      <c r="DC78" s="8">
        <v>0</v>
      </c>
      <c r="DD78" s="8">
        <v>0</v>
      </c>
      <c r="DE78" s="8">
        <v>0</v>
      </c>
      <c r="DF78" s="8">
        <v>0</v>
      </c>
      <c r="DG78" s="8">
        <v>0</v>
      </c>
      <c r="DH78" s="8">
        <v>0</v>
      </c>
      <c r="DI78" s="8">
        <v>0</v>
      </c>
      <c r="DJ78" s="8">
        <v>-153732.06</v>
      </c>
      <c r="DK78" s="76">
        <v>1793.31</v>
      </c>
      <c r="DL78" s="8">
        <v>0</v>
      </c>
      <c r="DM78" s="8">
        <v>0</v>
      </c>
      <c r="DN78" s="8">
        <v>7656.73</v>
      </c>
      <c r="DO78" s="8">
        <v>17111.14</v>
      </c>
      <c r="DP78" s="8">
        <v>14510.33</v>
      </c>
      <c r="DQ78" s="8">
        <v>14291.36</v>
      </c>
      <c r="DR78" s="8">
        <v>17612.43</v>
      </c>
      <c r="DS78" s="8">
        <v>22392.62</v>
      </c>
      <c r="DT78" s="8">
        <v>21403.22</v>
      </c>
      <c r="DU78" s="8">
        <v>19009.3</v>
      </c>
      <c r="DV78" s="8">
        <v>14623.32</v>
      </c>
      <c r="DW78" s="8">
        <v>13738.07</v>
      </c>
      <c r="DX78" s="8">
        <v>18464.63</v>
      </c>
    </row>
    <row r="79" spans="2:130" ht="14.5" x14ac:dyDescent="0.35">
      <c r="B79" t="s">
        <v>32</v>
      </c>
      <c r="C79" s="42">
        <v>1268128455</v>
      </c>
      <c r="D79" s="42">
        <v>872933544</v>
      </c>
      <c r="E79" s="42">
        <v>738196558</v>
      </c>
      <c r="F79" s="42">
        <v>978975302</v>
      </c>
      <c r="G79" s="42">
        <v>1243909773</v>
      </c>
      <c r="H79" s="42">
        <v>1310015315</v>
      </c>
      <c r="I79" s="42">
        <v>1208033233</v>
      </c>
      <c r="J79" s="74">
        <v>993546162</v>
      </c>
      <c r="O79" s="99"/>
      <c r="P79" s="92"/>
      <c r="Q79" s="80"/>
      <c r="R79" s="80"/>
      <c r="S79" s="80"/>
      <c r="T79" s="80"/>
      <c r="U79" s="80"/>
      <c r="V79" s="80"/>
      <c r="W79" s="87"/>
      <c r="X79" s="80"/>
      <c r="Y79" s="80"/>
      <c r="Z79" s="87"/>
      <c r="AA79" s="80"/>
      <c r="AB79" s="113"/>
      <c r="AC79" s="80"/>
      <c r="AD79" s="80"/>
      <c r="AE79" s="80"/>
      <c r="AF79" s="80"/>
      <c r="AG79" s="80"/>
      <c r="AH79" s="80"/>
      <c r="AI79" s="80"/>
      <c r="AJ79" s="80"/>
      <c r="AK79" s="3"/>
      <c r="CX79" s="210"/>
      <c r="CY79" s="62" t="s">
        <v>8</v>
      </c>
      <c r="CZ79" s="8" t="s">
        <v>117</v>
      </c>
      <c r="DA79" s="8">
        <v>0</v>
      </c>
      <c r="DB79" s="8">
        <v>-9.6757083333333345</v>
      </c>
      <c r="DC79" s="8">
        <v>-8.9048062060853468</v>
      </c>
      <c r="DD79" s="8">
        <v>-9.38361075097888</v>
      </c>
      <c r="DE79" s="8">
        <v>-9.3498929752559405</v>
      </c>
      <c r="DF79" s="8">
        <v>-8.4087289230078603</v>
      </c>
      <c r="DG79" s="8">
        <v>-5.8198588030395255</v>
      </c>
      <c r="DH79" s="8">
        <v>-8.55460111412191</v>
      </c>
      <c r="DI79" s="8">
        <v>-8.0610523030172327</v>
      </c>
      <c r="DJ79" s="8">
        <v>-25.475027282426108</v>
      </c>
      <c r="DK79" s="76">
        <v>-1850.1308041894602</v>
      </c>
      <c r="DL79" s="8">
        <v>-44.253379291805963</v>
      </c>
      <c r="DM79" s="8">
        <v>-39.842192194484952</v>
      </c>
      <c r="DN79" s="8">
        <v>-45.035910461108607</v>
      </c>
      <c r="DO79" s="8">
        <v>-94.987772278237017</v>
      </c>
      <c r="DP79" s="8">
        <v>-75.647290480831003</v>
      </c>
      <c r="DQ79" s="8">
        <v>-108.40411153673763</v>
      </c>
      <c r="DR79" s="8">
        <v>-147.93036414362186</v>
      </c>
      <c r="DS79" s="8">
        <v>-166.63529957939139</v>
      </c>
      <c r="DT79" s="8">
        <v>-162.36603398091862</v>
      </c>
      <c r="DU79" s="8">
        <v>-135.31637544471974</v>
      </c>
      <c r="DV79" s="8">
        <v>-123.34485306500206</v>
      </c>
      <c r="DW79" s="8">
        <v>-103.72028699292817</v>
      </c>
      <c r="DX79" s="8">
        <v>-41.089627469559161</v>
      </c>
    </row>
    <row r="80" spans="2:130" ht="14.5" x14ac:dyDescent="0.35">
      <c r="B80" t="s">
        <v>33</v>
      </c>
      <c r="C80" s="42">
        <v>290178959</v>
      </c>
      <c r="D80" s="42">
        <v>235096003</v>
      </c>
      <c r="E80" s="42">
        <v>221772499</v>
      </c>
      <c r="F80" s="42">
        <v>258735845</v>
      </c>
      <c r="G80" s="42">
        <v>295975497</v>
      </c>
      <c r="H80" s="42">
        <v>304175879</v>
      </c>
      <c r="I80" s="42">
        <v>293549572</v>
      </c>
      <c r="J80" s="74">
        <v>264736629</v>
      </c>
      <c r="O80" s="99"/>
      <c r="P80" s="92"/>
      <c r="Q80" s="80"/>
      <c r="R80" s="80"/>
      <c r="S80" s="80"/>
      <c r="T80" s="80"/>
      <c r="U80" s="80"/>
      <c r="V80" s="80"/>
      <c r="W80" s="80"/>
      <c r="X80" s="80"/>
      <c r="Y80" s="80"/>
      <c r="Z80" s="80"/>
      <c r="AA80" s="80"/>
      <c r="AB80" s="113"/>
      <c r="AC80" s="80"/>
      <c r="AD80" s="80"/>
      <c r="AE80" s="80"/>
      <c r="AF80" s="80"/>
      <c r="AG80" s="80"/>
      <c r="AH80" s="80"/>
      <c r="AI80" s="80"/>
      <c r="AJ80" s="80"/>
      <c r="AK80" s="3"/>
      <c r="CX80" s="210"/>
      <c r="CY80" s="62" t="s">
        <v>6</v>
      </c>
      <c r="CZ80" s="8" t="s">
        <v>117</v>
      </c>
      <c r="DA80" s="8">
        <v>0</v>
      </c>
      <c r="DB80" s="8">
        <v>-9.6757083333333345</v>
      </c>
      <c r="DC80" s="8">
        <v>-18.580514539418679</v>
      </c>
      <c r="DD80" s="8">
        <v>-27.964125290397561</v>
      </c>
      <c r="DE80" s="8">
        <v>-37.314018265653502</v>
      </c>
      <c r="DF80" s="8">
        <v>-45.722747188661359</v>
      </c>
      <c r="DG80" s="8">
        <v>-51.542605991700881</v>
      </c>
      <c r="DH80" s="8">
        <v>-60.09720710582279</v>
      </c>
      <c r="DI80" s="8">
        <v>-68.158259408840024</v>
      </c>
      <c r="DJ80" s="8">
        <v>-93.633286691266136</v>
      </c>
      <c r="DK80" s="8">
        <v>-1943.7640908807264</v>
      </c>
      <c r="DL80" s="8">
        <v>-1988.0174701725323</v>
      </c>
      <c r="DM80" s="8">
        <v>-2027.8596623670173</v>
      </c>
      <c r="DN80" s="8">
        <v>-2072.8955728281258</v>
      </c>
      <c r="DO80" s="8">
        <v>-2167.8833451063629</v>
      </c>
      <c r="DP80" s="8">
        <v>-2243.530635587194</v>
      </c>
      <c r="DQ80" s="8">
        <v>-2351.9347471239316</v>
      </c>
      <c r="DR80" s="8">
        <v>-2499.8651112675534</v>
      </c>
      <c r="DS80" s="8">
        <v>-2666.5004108469448</v>
      </c>
      <c r="DT80" s="8">
        <v>-2828.8664448278632</v>
      </c>
      <c r="DU80" s="8">
        <v>-2964.1828202725828</v>
      </c>
      <c r="DV80" s="8">
        <v>-3087.5276733375849</v>
      </c>
      <c r="DW80" s="8">
        <v>-3191.2479603305133</v>
      </c>
      <c r="DX80" s="8">
        <v>-3232.3375878000725</v>
      </c>
      <c r="DY80" s="44" t="e">
        <f>'MEEIA 3 calcs original'!#REF!</f>
        <v>#REF!</v>
      </c>
      <c r="DZ80" s="180" t="e">
        <f>DX80-DY80</f>
        <v>#REF!</v>
      </c>
    </row>
    <row r="81" spans="2:131" ht="14.5" x14ac:dyDescent="0.35">
      <c r="B81" t="s">
        <v>34</v>
      </c>
      <c r="C81" s="42">
        <v>599641261</v>
      </c>
      <c r="D81" s="42">
        <v>546450417</v>
      </c>
      <c r="E81" s="42">
        <v>548775486</v>
      </c>
      <c r="F81" s="42">
        <v>609609142</v>
      </c>
      <c r="G81" s="42">
        <v>656813642</v>
      </c>
      <c r="H81" s="42">
        <v>671886437</v>
      </c>
      <c r="I81" s="42">
        <v>678219627</v>
      </c>
      <c r="J81" s="74">
        <v>622550219</v>
      </c>
      <c r="O81" s="52"/>
      <c r="P81" s="93"/>
      <c r="Q81" s="80"/>
      <c r="R81" s="80"/>
      <c r="S81" s="80"/>
      <c r="T81" s="80"/>
      <c r="U81" s="80"/>
      <c r="V81" s="80"/>
      <c r="W81" s="80"/>
      <c r="X81" s="80"/>
      <c r="Y81" s="80"/>
      <c r="Z81" s="80"/>
      <c r="AA81" s="80"/>
      <c r="AB81" s="113"/>
      <c r="AC81" s="80"/>
      <c r="AD81" s="80"/>
      <c r="AE81" s="80"/>
      <c r="AF81" s="80"/>
      <c r="AG81" s="80"/>
      <c r="AH81" s="80"/>
      <c r="AI81" s="80"/>
      <c r="AJ81" s="80"/>
      <c r="AK81" s="3"/>
      <c r="CX81" s="210"/>
      <c r="CY81" s="61" t="s">
        <v>58</v>
      </c>
      <c r="CZ81" s="8" t="s">
        <v>117</v>
      </c>
      <c r="DA81" s="8">
        <v>0</v>
      </c>
      <c r="DB81" s="8">
        <v>-50009.675708333336</v>
      </c>
      <c r="DC81" s="8">
        <v>-8.9048062060853468</v>
      </c>
      <c r="DD81" s="8">
        <v>-9.38361075097888</v>
      </c>
      <c r="DE81" s="8">
        <v>-9.3498929752559405</v>
      </c>
      <c r="DF81" s="8">
        <v>-8.4087289230078603</v>
      </c>
      <c r="DG81" s="8">
        <v>-5.8198588030395255</v>
      </c>
      <c r="DH81" s="8">
        <v>-8.55460111412191</v>
      </c>
      <c r="DI81" s="8">
        <v>-8.0610523030172327</v>
      </c>
      <c r="DJ81" s="8">
        <v>-153757.53502728243</v>
      </c>
      <c r="DK81" s="8">
        <v>-56.820804189460205</v>
      </c>
      <c r="DL81" s="8">
        <v>-44.253379291805963</v>
      </c>
      <c r="DM81" s="8">
        <v>-39.842192194484952</v>
      </c>
      <c r="DN81" s="8">
        <v>7611.6940895388907</v>
      </c>
      <c r="DO81" s="8">
        <v>17016.152227721763</v>
      </c>
      <c r="DP81" s="8">
        <v>14434.682709519169</v>
      </c>
      <c r="DQ81" s="8">
        <v>14182.955888463262</v>
      </c>
      <c r="DR81" s="8">
        <v>17464.499635856377</v>
      </c>
      <c r="DS81" s="8">
        <v>22225.984700420606</v>
      </c>
      <c r="DT81" s="8">
        <v>21240.853966019084</v>
      </c>
      <c r="DU81" s="8">
        <v>18873.98362455528</v>
      </c>
      <c r="DV81" s="8">
        <v>14499.975146934998</v>
      </c>
      <c r="DW81" s="8">
        <v>13634.349713007072</v>
      </c>
      <c r="DX81" s="8">
        <v>18423.540372530442</v>
      </c>
    </row>
    <row r="82" spans="2:131" ht="14.5" x14ac:dyDescent="0.35">
      <c r="B82" t="s">
        <v>35</v>
      </c>
      <c r="C82" s="42">
        <v>242499726</v>
      </c>
      <c r="D82" s="42">
        <v>232539680</v>
      </c>
      <c r="E82" s="42">
        <v>229224298</v>
      </c>
      <c r="F82" s="42">
        <v>266349220</v>
      </c>
      <c r="G82" s="42">
        <v>267674678</v>
      </c>
      <c r="H82" s="42">
        <v>281003685</v>
      </c>
      <c r="I82" s="42">
        <v>279302255</v>
      </c>
      <c r="J82" s="74">
        <v>258807768</v>
      </c>
      <c r="O82" s="99"/>
      <c r="P82" s="93"/>
      <c r="Q82" s="80"/>
      <c r="R82" s="80"/>
      <c r="S82" s="80"/>
      <c r="T82" s="80"/>
      <c r="U82" s="80"/>
      <c r="V82" s="80"/>
      <c r="W82" s="80"/>
      <c r="X82" s="80"/>
      <c r="Y82" s="80"/>
      <c r="Z82" s="80"/>
      <c r="AA82" s="80"/>
      <c r="AB82" s="113"/>
      <c r="AC82" s="80"/>
      <c r="AD82" s="80"/>
      <c r="AE82" s="80"/>
      <c r="AF82" s="80"/>
      <c r="AG82" s="80"/>
      <c r="AH82" s="80"/>
      <c r="AI82" s="80"/>
      <c r="AJ82" s="80"/>
      <c r="AK82" s="3"/>
      <c r="CX82" s="210"/>
      <c r="CY82" s="63" t="s">
        <v>59</v>
      </c>
      <c r="CZ82" s="8">
        <v>0</v>
      </c>
      <c r="DA82" s="8">
        <v>0</v>
      </c>
      <c r="DB82" s="8">
        <v>-50009.675708333336</v>
      </c>
      <c r="DC82" s="8">
        <v>-50018.580514539419</v>
      </c>
      <c r="DD82" s="8">
        <v>-50027.964125290397</v>
      </c>
      <c r="DE82" s="8">
        <v>-50037.31401826565</v>
      </c>
      <c r="DF82" s="8">
        <v>-50045.722747188658</v>
      </c>
      <c r="DG82" s="8">
        <v>-50051.542605991701</v>
      </c>
      <c r="DH82" s="8">
        <v>-50060.09720710582</v>
      </c>
      <c r="DI82" s="8">
        <v>-50068.15825940884</v>
      </c>
      <c r="DJ82" s="8">
        <v>-203825.69328669127</v>
      </c>
      <c r="DK82" s="8">
        <v>-203882.51409088072</v>
      </c>
      <c r="DL82" s="8">
        <v>-203926.76747017252</v>
      </c>
      <c r="DM82" s="8">
        <v>-203966.609662367</v>
      </c>
      <c r="DN82" s="8">
        <v>-182716.23829184598</v>
      </c>
      <c r="DO82" s="8">
        <v>-165700.08606412422</v>
      </c>
      <c r="DP82" s="8">
        <v>-151265.40335460505</v>
      </c>
      <c r="DQ82" s="8">
        <v>-137082.44746614178</v>
      </c>
      <c r="DR82" s="8">
        <v>-119617.9478302854</v>
      </c>
      <c r="DS82" s="8">
        <v>-97391.963129864787</v>
      </c>
      <c r="DT82" s="8">
        <v>-76151.1091638457</v>
      </c>
      <c r="DU82" s="8">
        <v>-57277.12553929042</v>
      </c>
      <c r="DV82" s="8">
        <v>-42777.150392355426</v>
      </c>
      <c r="DW82" s="8">
        <v>-29142.800679348355</v>
      </c>
      <c r="DX82" s="8">
        <v>-10719.260306817912</v>
      </c>
    </row>
    <row r="83" spans="2:131" ht="14.5" x14ac:dyDescent="0.35">
      <c r="B83" t="s">
        <v>36</v>
      </c>
      <c r="C83" s="42">
        <v>99309923</v>
      </c>
      <c r="D83" s="42">
        <v>98876748</v>
      </c>
      <c r="E83" s="42">
        <v>96480454</v>
      </c>
      <c r="F83" s="42">
        <v>121526151</v>
      </c>
      <c r="G83" s="42">
        <v>113123855</v>
      </c>
      <c r="H83" s="42">
        <v>125262874</v>
      </c>
      <c r="I83" s="42">
        <v>126945040</v>
      </c>
      <c r="J83" s="74">
        <v>119752379</v>
      </c>
      <c r="O83" s="99"/>
      <c r="P83" s="92"/>
      <c r="Q83" s="80"/>
      <c r="R83" s="80"/>
      <c r="S83" s="80"/>
      <c r="T83" s="80"/>
      <c r="U83" s="80"/>
      <c r="V83" s="80"/>
      <c r="W83" s="80"/>
      <c r="X83" s="80"/>
      <c r="Y83" s="80"/>
      <c r="Z83" s="80"/>
      <c r="AA83" s="80"/>
      <c r="AB83" s="113"/>
      <c r="AC83" s="80"/>
      <c r="AD83" s="80"/>
      <c r="AE83" s="80"/>
      <c r="AF83" s="80"/>
      <c r="AG83" s="80"/>
      <c r="AH83" s="80"/>
      <c r="AI83" s="80"/>
      <c r="AJ83" s="80"/>
      <c r="AK83" s="3"/>
      <c r="CX83" s="39"/>
      <c r="CY83" s="11"/>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row>
    <row r="84" spans="2:131" s="1" customFormat="1" ht="14.5" x14ac:dyDescent="0.35">
      <c r="B84" s="32" t="s">
        <v>30</v>
      </c>
      <c r="C84" s="33">
        <f>SUM(C79:C83)</f>
        <v>2499758324</v>
      </c>
      <c r="D84" s="33">
        <f t="shared" ref="D84:J84" si="46">SUM(D79:D83)</f>
        <v>1985896392</v>
      </c>
      <c r="E84" s="33">
        <f t="shared" si="46"/>
        <v>1834449295</v>
      </c>
      <c r="F84" s="33">
        <f t="shared" si="46"/>
        <v>2235195660</v>
      </c>
      <c r="G84" s="33">
        <f t="shared" si="46"/>
        <v>2577497445</v>
      </c>
      <c r="H84" s="33">
        <f t="shared" si="46"/>
        <v>2692344190</v>
      </c>
      <c r="I84" s="33">
        <f t="shared" si="46"/>
        <v>2586049727</v>
      </c>
      <c r="J84" s="33">
        <f t="shared" si="46"/>
        <v>2259393157</v>
      </c>
      <c r="K84"/>
      <c r="L84"/>
      <c r="M84" s="103"/>
      <c r="N84" s="103"/>
      <c r="O84" s="52"/>
      <c r="P84" s="64"/>
      <c r="Q84" s="80"/>
      <c r="R84" s="80"/>
      <c r="S84" s="80"/>
      <c r="T84" s="80"/>
      <c r="U84" s="80"/>
      <c r="V84" s="80"/>
      <c r="W84" s="80"/>
      <c r="X84" s="80"/>
      <c r="Y84" s="80"/>
      <c r="Z84" s="80"/>
      <c r="AA84" s="80"/>
      <c r="AB84" s="113"/>
      <c r="AC84" s="80"/>
      <c r="AD84" s="80"/>
      <c r="AE84" s="80"/>
      <c r="AF84" s="80"/>
      <c r="AG84" s="80"/>
      <c r="AH84" s="80"/>
      <c r="AI84" s="80"/>
      <c r="AJ84" s="80"/>
      <c r="AK84" s="3"/>
      <c r="BF84" s="138"/>
      <c r="BY84" s="138"/>
      <c r="CW84" s="138"/>
      <c r="CX84" s="176"/>
      <c r="CY84" s="49"/>
      <c r="CZ84" s="7"/>
      <c r="DA84" s="7"/>
      <c r="DB84" s="7"/>
      <c r="DC84" s="7"/>
      <c r="DD84" s="7"/>
      <c r="DE84" s="7"/>
      <c r="DF84" s="7"/>
      <c r="DG84" s="7"/>
      <c r="DH84" s="7"/>
      <c r="DI84" s="76">
        <v>9481708.5997034572</v>
      </c>
      <c r="DJ84" s="7"/>
      <c r="DK84" s="7"/>
      <c r="DL84" s="7"/>
      <c r="DM84" s="7"/>
      <c r="DN84" s="166">
        <v>-172092.00566277982</v>
      </c>
      <c r="DO84" s="7"/>
      <c r="DP84" s="7"/>
      <c r="DQ84" s="7"/>
      <c r="DR84" s="7"/>
      <c r="DS84" s="7"/>
      <c r="DT84" s="76">
        <v>11747686.43</v>
      </c>
      <c r="DU84" s="7"/>
      <c r="DV84" s="76">
        <v>-197.32</v>
      </c>
      <c r="DW84" s="7"/>
      <c r="DX84" s="76">
        <v>10734309.9</v>
      </c>
      <c r="DY84" s="179"/>
      <c r="DZ84" s="179"/>
      <c r="EA84" s="138"/>
    </row>
    <row r="85" spans="2:131" s="1" customFormat="1" ht="15" customHeight="1" x14ac:dyDescent="0.35">
      <c r="B85"/>
      <c r="C85"/>
      <c r="D85"/>
      <c r="E85"/>
      <c r="F85"/>
      <c r="G85"/>
      <c r="H85"/>
      <c r="I85"/>
      <c r="J85"/>
      <c r="K85"/>
      <c r="L85"/>
      <c r="M85" s="103"/>
      <c r="N85" s="103"/>
      <c r="O85" s="101"/>
      <c r="P85" s="64"/>
      <c r="Q85" s="80"/>
      <c r="R85" s="80"/>
      <c r="S85" s="80"/>
      <c r="T85" s="80"/>
      <c r="U85" s="80"/>
      <c r="V85" s="80"/>
      <c r="W85" s="80"/>
      <c r="X85" s="80"/>
      <c r="Y85" s="80"/>
      <c r="Z85" s="80"/>
      <c r="AA85" s="80"/>
      <c r="AB85" s="113"/>
      <c r="AC85" s="80"/>
      <c r="AD85" s="80"/>
      <c r="AE85" s="80"/>
      <c r="AF85" s="80"/>
      <c r="AG85" s="80"/>
      <c r="AH85" s="80"/>
      <c r="AI85" s="80"/>
      <c r="AJ85" s="80"/>
      <c r="AK85" s="4"/>
      <c r="BF85" s="138"/>
      <c r="BY85" s="138"/>
      <c r="CW85" s="138"/>
      <c r="CX85" s="211" t="s">
        <v>69</v>
      </c>
      <c r="CY85" s="49" t="s">
        <v>60</v>
      </c>
      <c r="CZ85" s="56"/>
      <c r="DA85" s="56"/>
      <c r="DB85" s="78">
        <v>519948.38999999996</v>
      </c>
      <c r="DC85" s="56">
        <v>519948.38999999996</v>
      </c>
      <c r="DD85" s="56">
        <v>519948.38999999996</v>
      </c>
      <c r="DE85" s="56">
        <v>519948.38999999996</v>
      </c>
      <c r="DF85" s="56">
        <v>519948.38999999996</v>
      </c>
      <c r="DG85" s="56">
        <v>519948.38999999996</v>
      </c>
      <c r="DH85" s="56">
        <v>519948.38999999996</v>
      </c>
      <c r="DI85" s="56">
        <v>519948.38999999996</v>
      </c>
      <c r="DJ85" s="56">
        <v>519948.38999999996</v>
      </c>
      <c r="DK85" s="56">
        <v>519948.38999999996</v>
      </c>
      <c r="DL85" s="56">
        <v>519948.38999999996</v>
      </c>
      <c r="DM85" s="56">
        <v>519948.38999999996</v>
      </c>
      <c r="DN85" s="56">
        <v>788489.91666666663</v>
      </c>
      <c r="DO85" s="56">
        <v>788489.91666666663</v>
      </c>
      <c r="DP85" s="56">
        <v>788489.91666666663</v>
      </c>
      <c r="DQ85" s="56">
        <v>788489.91666666663</v>
      </c>
      <c r="DR85" s="56">
        <v>788489.91666666663</v>
      </c>
      <c r="DS85" s="56">
        <v>788489.91666666663</v>
      </c>
      <c r="DT85" s="56">
        <v>788489.91666666663</v>
      </c>
      <c r="DU85" s="56">
        <v>788489.91666666663</v>
      </c>
      <c r="DV85" s="56">
        <v>788489.91666666663</v>
      </c>
      <c r="DW85" s="56">
        <v>788489.91666666663</v>
      </c>
      <c r="DX85" s="56">
        <v>788489.91666666663</v>
      </c>
      <c r="DY85" s="179"/>
      <c r="DZ85" s="179"/>
      <c r="EA85" s="138"/>
    </row>
    <row r="86" spans="2:131" s="1" customFormat="1" ht="14.5" x14ac:dyDescent="0.35">
      <c r="B86" s="26" t="s">
        <v>39</v>
      </c>
      <c r="C86"/>
      <c r="D86"/>
      <c r="E86"/>
      <c r="F86"/>
      <c r="G86"/>
      <c r="H86"/>
      <c r="I86"/>
      <c r="J86"/>
      <c r="K86"/>
      <c r="L86"/>
      <c r="M86" s="103"/>
      <c r="N86" s="103"/>
      <c r="O86" s="101"/>
      <c r="P86" s="92"/>
      <c r="Q86" s="28"/>
      <c r="R86" s="28"/>
      <c r="S86" s="28"/>
      <c r="T86" s="80"/>
      <c r="U86" s="80"/>
      <c r="V86" s="80"/>
      <c r="W86" s="80"/>
      <c r="X86" s="80"/>
      <c r="Y86" s="80"/>
      <c r="Z86" s="80"/>
      <c r="AA86" s="80"/>
      <c r="AB86" s="113"/>
      <c r="AC86" s="80"/>
      <c r="AD86" s="80"/>
      <c r="AE86" s="80"/>
      <c r="AF86" s="80"/>
      <c r="AG86" s="80"/>
      <c r="AH86" s="91"/>
      <c r="AI86" s="80"/>
      <c r="AJ86" s="80"/>
      <c r="AK86" s="4"/>
      <c r="BF86" s="138"/>
      <c r="BY86" s="138"/>
      <c r="CW86" s="138"/>
      <c r="CX86" s="211"/>
      <c r="CY86" s="49" t="s">
        <v>61</v>
      </c>
      <c r="CZ86" s="22">
        <v>0</v>
      </c>
      <c r="DA86" s="22">
        <v>0</v>
      </c>
      <c r="DB86" s="22">
        <v>285104.73</v>
      </c>
      <c r="DC86" s="22">
        <v>522237.53</v>
      </c>
      <c r="DD86" s="22">
        <v>417802.47</v>
      </c>
      <c r="DE86" s="22">
        <v>410351.7</v>
      </c>
      <c r="DF86" s="22">
        <v>482532.64</v>
      </c>
      <c r="DG86" s="22">
        <v>608996.41</v>
      </c>
      <c r="DH86" s="22">
        <v>606777.69999999995</v>
      </c>
      <c r="DI86" s="22">
        <v>608116.79</v>
      </c>
      <c r="DJ86" s="22">
        <v>477518.56</v>
      </c>
      <c r="DK86" s="22">
        <v>427851.21</v>
      </c>
      <c r="DL86" s="22">
        <v>515247.16</v>
      </c>
      <c r="DM86" s="22">
        <v>600539.75</v>
      </c>
      <c r="DN86" s="22">
        <v>2037727.16</v>
      </c>
      <c r="DO86" s="22">
        <v>795668.03</v>
      </c>
      <c r="DP86" s="22">
        <v>562116.91</v>
      </c>
      <c r="DQ86" s="22">
        <v>655732.05000000005</v>
      </c>
      <c r="DR86" s="22">
        <v>784339.36</v>
      </c>
      <c r="DS86" s="22">
        <v>965777.55</v>
      </c>
      <c r="DT86" s="22">
        <v>941053.79</v>
      </c>
      <c r="DU86" s="22">
        <v>844973.28</v>
      </c>
      <c r="DV86" s="22">
        <v>672120.46</v>
      </c>
      <c r="DW86" s="22">
        <v>651071.71</v>
      </c>
      <c r="DX86" s="22">
        <v>829595.91</v>
      </c>
      <c r="DY86" s="179"/>
      <c r="DZ86" s="179"/>
      <c r="EA86" s="138"/>
    </row>
    <row r="87" spans="2:131" s="1" customFormat="1" ht="14.5" x14ac:dyDescent="0.35">
      <c r="B87" t="s">
        <v>32</v>
      </c>
      <c r="C87" s="44">
        <f t="shared" ref="C87:J87" si="47">C70+(C$75*(C79/C$84))</f>
        <v>0</v>
      </c>
      <c r="D87" s="44">
        <f t="shared" si="47"/>
        <v>3542.7066619947968</v>
      </c>
      <c r="E87" s="44">
        <f t="shared" si="47"/>
        <v>26593.748856903429</v>
      </c>
      <c r="F87" s="44">
        <f t="shared" si="47"/>
        <v>243363.92907678595</v>
      </c>
      <c r="G87" s="44">
        <f t="shared" si="47"/>
        <v>441129.8099540461</v>
      </c>
      <c r="H87" s="44">
        <f t="shared" si="47"/>
        <v>538094.32023088727</v>
      </c>
      <c r="I87" s="44">
        <f t="shared" si="47"/>
        <v>374963.26089269412</v>
      </c>
      <c r="J87" s="44">
        <f t="shared" si="47"/>
        <v>137835.66546242539</v>
      </c>
      <c r="K87"/>
      <c r="L87"/>
      <c r="M87" s="103"/>
      <c r="N87" s="103"/>
      <c r="O87" s="99"/>
      <c r="P87" s="92"/>
      <c r="Q87" s="87"/>
      <c r="R87" s="87"/>
      <c r="S87" s="87"/>
      <c r="T87" s="87"/>
      <c r="U87" s="87"/>
      <c r="V87" s="87"/>
      <c r="W87" s="87"/>
      <c r="X87" s="87"/>
      <c r="Y87" s="87"/>
      <c r="Z87" s="87"/>
      <c r="AA87" s="87"/>
      <c r="AB87" s="112"/>
      <c r="AC87" s="87"/>
      <c r="AD87" s="87"/>
      <c r="AE87" s="87"/>
      <c r="AF87" s="87"/>
      <c r="AG87" s="87"/>
      <c r="AH87" s="87"/>
      <c r="AI87" s="87"/>
      <c r="AJ87" s="87"/>
      <c r="AK87"/>
      <c r="BF87" s="138"/>
      <c r="BY87" s="138"/>
      <c r="CW87" s="138"/>
      <c r="CX87" s="211"/>
      <c r="CY87" s="49" t="s">
        <v>62</v>
      </c>
      <c r="CZ87" s="8" t="s">
        <v>117</v>
      </c>
      <c r="DA87" s="8" t="s">
        <v>117</v>
      </c>
      <c r="DB87" s="7">
        <v>234843.65999999997</v>
      </c>
      <c r="DC87" s="7">
        <v>-2289.1400000000722</v>
      </c>
      <c r="DD87" s="7">
        <v>102145.91999999998</v>
      </c>
      <c r="DE87" s="7">
        <v>109596.68999999994</v>
      </c>
      <c r="DF87" s="7">
        <v>37415.749999999942</v>
      </c>
      <c r="DG87" s="7">
        <v>-89048.020000000077</v>
      </c>
      <c r="DH87" s="7">
        <v>-86829.31</v>
      </c>
      <c r="DI87" s="7">
        <v>-88168.400000000081</v>
      </c>
      <c r="DJ87" s="7">
        <v>42429.829999999958</v>
      </c>
      <c r="DK87" s="7">
        <v>92097.179999999935</v>
      </c>
      <c r="DL87" s="7">
        <v>4701.2299999999814</v>
      </c>
      <c r="DM87" s="7">
        <v>-80591.360000000044</v>
      </c>
      <c r="DN87" s="7">
        <v>-1249237.2433333332</v>
      </c>
      <c r="DO87" s="7">
        <v>-7178.1133333334001</v>
      </c>
      <c r="DP87" s="7">
        <v>226373.0066666666</v>
      </c>
      <c r="DQ87" s="7">
        <v>132757.86666666658</v>
      </c>
      <c r="DR87" s="7">
        <v>4150.5566666666418</v>
      </c>
      <c r="DS87" s="7">
        <v>-177287.63333333342</v>
      </c>
      <c r="DT87" s="7">
        <v>-152563.87333333341</v>
      </c>
      <c r="DU87" s="7">
        <v>-56483.3633333334</v>
      </c>
      <c r="DV87" s="7">
        <v>116369.45666666667</v>
      </c>
      <c r="DW87" s="7">
        <v>137418.20666666667</v>
      </c>
      <c r="DX87" s="7">
        <v>-41105.993333333405</v>
      </c>
      <c r="DY87" s="179"/>
      <c r="DZ87" s="179"/>
      <c r="EA87" s="138"/>
    </row>
    <row r="88" spans="2:131" s="1" customFormat="1" ht="14.5" x14ac:dyDescent="0.35">
      <c r="B88" t="s">
        <v>33</v>
      </c>
      <c r="C88" s="44">
        <f t="shared" ref="C88:J91" si="48">C71+(C$75*(C80/C$84))</f>
        <v>0.34412602678174997</v>
      </c>
      <c r="D88" s="44">
        <f t="shared" si="48"/>
        <v>593.85341007321881</v>
      </c>
      <c r="E88" s="44">
        <f t="shared" si="48"/>
        <v>8368.5225960071712</v>
      </c>
      <c r="F88" s="44">
        <f t="shared" si="48"/>
        <v>23641.814181406706</v>
      </c>
      <c r="G88" s="44">
        <f t="shared" si="48"/>
        <v>47663.861231335664</v>
      </c>
      <c r="H88" s="44">
        <f t="shared" si="48"/>
        <v>53423.137293371561</v>
      </c>
      <c r="I88" s="44">
        <f t="shared" si="48"/>
        <v>71954.397236201956</v>
      </c>
      <c r="J88" s="44">
        <f t="shared" si="48"/>
        <v>61965.752554031846</v>
      </c>
      <c r="K88"/>
      <c r="L88"/>
      <c r="M88" s="103"/>
      <c r="N88" s="103"/>
      <c r="O88" s="99"/>
      <c r="P88" s="92"/>
      <c r="Q88" s="80"/>
      <c r="R88" s="80"/>
      <c r="S88" s="80"/>
      <c r="T88" s="80"/>
      <c r="U88" s="80"/>
      <c r="V88" s="80"/>
      <c r="W88" s="80"/>
      <c r="X88" s="80"/>
      <c r="Y88" s="80"/>
      <c r="Z88" s="80"/>
      <c r="AA88" s="80"/>
      <c r="AB88" s="113"/>
      <c r="AC88" s="80"/>
      <c r="AD88" s="80"/>
      <c r="AE88" s="80"/>
      <c r="AF88" s="80"/>
      <c r="AG88" s="80"/>
      <c r="AH88" s="80"/>
      <c r="AI88" s="80"/>
      <c r="AJ88" s="80"/>
      <c r="AK88"/>
      <c r="BF88" s="138"/>
      <c r="BY88" s="138"/>
      <c r="CW88" s="138"/>
      <c r="CX88" s="211"/>
      <c r="CY88" s="49" t="s">
        <v>4</v>
      </c>
      <c r="CZ88" s="57" t="s">
        <v>117</v>
      </c>
      <c r="DA88" s="57" t="s">
        <v>117</v>
      </c>
      <c r="DB88" s="57">
        <v>2.3221700000000001E-3</v>
      </c>
      <c r="DC88" s="57">
        <v>2.1367399999999998E-3</v>
      </c>
      <c r="DD88" s="57">
        <v>2.2512299999999999E-3</v>
      </c>
      <c r="DE88" s="57">
        <v>2.2427200000000001E-3</v>
      </c>
      <c r="DF88" s="57">
        <v>2.01659E-3</v>
      </c>
      <c r="DG88" s="57">
        <v>1.3954900000000001E-3</v>
      </c>
      <c r="DH88" s="57">
        <v>2.0509899999999999E-3</v>
      </c>
      <c r="DI88" s="57">
        <v>1.9323299999999999E-3</v>
      </c>
      <c r="DJ88" s="57">
        <v>1.5E-3</v>
      </c>
      <c r="DK88" s="57">
        <v>1.5320900000000001E-3</v>
      </c>
      <c r="DL88" s="57">
        <v>2.6046400000000001E-3</v>
      </c>
      <c r="DM88" s="57">
        <v>2.3444999999999998E-3</v>
      </c>
      <c r="DN88" s="57">
        <v>2.9584899999999998E-3</v>
      </c>
      <c r="DO88" s="57">
        <v>6.8829599999999996E-3</v>
      </c>
      <c r="DP88" s="57">
        <v>6.0041599999999997E-3</v>
      </c>
      <c r="DQ88" s="57">
        <v>9.4970499999999999E-3</v>
      </c>
      <c r="DR88" s="57">
        <v>1.4858659999999999E-2</v>
      </c>
      <c r="DS88" s="57">
        <v>2.0566899999999999E-2</v>
      </c>
      <c r="DT88" s="57">
        <v>2.564054E-2</v>
      </c>
      <c r="DU88" s="57">
        <v>2.8416960000000002E-2</v>
      </c>
      <c r="DV88" s="57">
        <v>3.4701200000000001E-2</v>
      </c>
      <c r="DW88" s="57">
        <v>4.286098E-2</v>
      </c>
      <c r="DX88" s="57">
        <v>4.617603E-2</v>
      </c>
      <c r="DY88" s="179"/>
      <c r="DZ88" s="179"/>
      <c r="EA88" s="138"/>
    </row>
    <row r="89" spans="2:131" s="1" customFormat="1" ht="14.5" x14ac:dyDescent="0.35">
      <c r="B89" t="s">
        <v>34</v>
      </c>
      <c r="C89" s="44">
        <f>C72+(C$75*(C81/C$84))</f>
        <v>0.38250960519337501</v>
      </c>
      <c r="D89" s="44">
        <f t="shared" si="48"/>
        <v>592.84700439506275</v>
      </c>
      <c r="E89" s="44">
        <f t="shared" si="48"/>
        <v>3788.6582603776305</v>
      </c>
      <c r="F89" s="44">
        <f t="shared" si="48"/>
        <v>18535.810544392894</v>
      </c>
      <c r="G89" s="44">
        <f>G72+(G$75*(G81/G$84))</f>
        <v>43757.113824202133</v>
      </c>
      <c r="H89" s="44">
        <f t="shared" si="48"/>
        <v>59086.939884825857</v>
      </c>
      <c r="I89" s="44">
        <f t="shared" si="48"/>
        <v>83744.849905232913</v>
      </c>
      <c r="J89" s="44">
        <f t="shared" si="48"/>
        <v>59946.023885732408</v>
      </c>
      <c r="K89"/>
      <c r="L89"/>
      <c r="M89" s="103"/>
      <c r="N89" s="103"/>
      <c r="O89" s="99"/>
      <c r="P89" s="92"/>
      <c r="Q89" s="80"/>
      <c r="R89" s="80"/>
      <c r="S89" s="80"/>
      <c r="T89" s="80"/>
      <c r="U89" s="80"/>
      <c r="V89" s="80"/>
      <c r="W89" s="80"/>
      <c r="X89" s="80"/>
      <c r="Y89" s="80"/>
      <c r="Z89" s="80"/>
      <c r="AA89" s="80"/>
      <c r="AB89" s="113"/>
      <c r="AC89" s="80"/>
      <c r="AD89" s="80"/>
      <c r="AE89" s="80"/>
      <c r="AF89" s="80"/>
      <c r="AG89" s="80"/>
      <c r="AH89" s="80"/>
      <c r="AI89" s="80"/>
      <c r="AJ89" s="80"/>
      <c r="AK89"/>
      <c r="BF89" s="138"/>
      <c r="BY89" s="138"/>
      <c r="CW89" s="138"/>
      <c r="CX89" s="211"/>
      <c r="CY89" s="49" t="s">
        <v>48</v>
      </c>
      <c r="CZ89" s="8"/>
      <c r="DA89" s="8"/>
      <c r="DB89" s="8">
        <v>45.445575161850002</v>
      </c>
      <c r="DC89" s="8">
        <v>41.417137536922588</v>
      </c>
      <c r="DD89" s="8">
        <v>62.806934957159051</v>
      </c>
      <c r="DE89" s="8">
        <v>83.064143875482543</v>
      </c>
      <c r="DF89" s="8">
        <v>80.99055877632199</v>
      </c>
      <c r="DG89" s="8">
        <v>45.699807056250876</v>
      </c>
      <c r="DH89" s="8">
        <v>52.333569170584276</v>
      </c>
      <c r="DI89" s="8">
        <v>35.116701313934492</v>
      </c>
      <c r="DJ89" s="8">
        <v>32.567981803481018</v>
      </c>
      <c r="DK89" s="8">
        <v>45.027308292983584</v>
      </c>
      <c r="DL89" s="8">
        <v>77.579171951312262</v>
      </c>
      <c r="DM89" s="8">
        <v>54.100525163113389</v>
      </c>
      <c r="DN89" s="8">
        <v>-277.20628046448553</v>
      </c>
      <c r="DO89" s="8">
        <v>-649.19972718297527</v>
      </c>
      <c r="DP89" s="8">
        <v>-453.37129213395292</v>
      </c>
      <c r="DQ89" s="8">
        <v>-612.40923602319651</v>
      </c>
      <c r="DR89" s="8">
        <v>-953.76711086387024</v>
      </c>
      <c r="DS89" s="8">
        <v>-1625.66451086953</v>
      </c>
      <c r="DT89" s="8">
        <v>-2356.1575967605281</v>
      </c>
      <c r="DU89" s="8">
        <v>-2750.6247615729239</v>
      </c>
      <c r="DV89" s="8">
        <v>-3030.3497534615949</v>
      </c>
      <c r="DW89" s="8">
        <v>-3262.918801641827</v>
      </c>
      <c r="DX89" s="8">
        <v>-3686.0184671585507</v>
      </c>
      <c r="DY89" s="181"/>
      <c r="DZ89" s="179"/>
      <c r="EA89" s="138"/>
    </row>
    <row r="90" spans="2:131" s="1" customFormat="1" ht="14.5" x14ac:dyDescent="0.35">
      <c r="B90" t="s">
        <v>35</v>
      </c>
      <c r="C90" s="44">
        <f t="shared" si="48"/>
        <v>0</v>
      </c>
      <c r="D90" s="44">
        <f t="shared" si="48"/>
        <v>10.498979963866001</v>
      </c>
      <c r="E90" s="44">
        <f t="shared" si="48"/>
        <v>1076.2976856366847</v>
      </c>
      <c r="F90" s="44">
        <f t="shared" si="48"/>
        <v>8208.8465748072213</v>
      </c>
      <c r="G90" s="44">
        <f t="shared" si="48"/>
        <v>17844.087336984448</v>
      </c>
      <c r="H90" s="44">
        <f t="shared" si="48"/>
        <v>19824.195520493558</v>
      </c>
      <c r="I90" s="44">
        <f t="shared" si="48"/>
        <v>22243.951069283008</v>
      </c>
      <c r="J90" s="44">
        <f t="shared" si="48"/>
        <v>14376.331615218623</v>
      </c>
      <c r="K90"/>
      <c r="L90"/>
      <c r="M90" s="103"/>
      <c r="N90" s="103"/>
      <c r="O90" s="99"/>
      <c r="P90" s="93"/>
      <c r="Q90" s="108"/>
      <c r="R90" s="108"/>
      <c r="S90" s="108"/>
      <c r="T90" s="136"/>
      <c r="U90" s="137"/>
      <c r="V90" s="102"/>
      <c r="W90" s="88"/>
      <c r="X90" s="88"/>
      <c r="Y90" s="88"/>
      <c r="Z90" s="88"/>
      <c r="AA90" s="88"/>
      <c r="AB90" s="114"/>
      <c r="AC90" s="88"/>
      <c r="AD90" s="88"/>
      <c r="AE90" s="88"/>
      <c r="AF90" s="88"/>
      <c r="AG90" s="88"/>
      <c r="AH90" s="88"/>
      <c r="AI90" s="88"/>
      <c r="AJ90" s="88"/>
      <c r="AK90"/>
      <c r="BF90" s="138"/>
      <c r="BY90" s="138"/>
      <c r="CW90" s="138"/>
      <c r="CX90" s="211"/>
      <c r="CY90" s="50" t="s">
        <v>6</v>
      </c>
      <c r="CZ90" s="8"/>
      <c r="DA90" s="8"/>
      <c r="DB90" s="8">
        <v>45.445575161850002</v>
      </c>
      <c r="DC90" s="8">
        <v>86.862712698772583</v>
      </c>
      <c r="DD90" s="8">
        <v>149.66964765593164</v>
      </c>
      <c r="DE90" s="8">
        <v>232.73379153141417</v>
      </c>
      <c r="DF90" s="8">
        <v>313.72435030773613</v>
      </c>
      <c r="DG90" s="8">
        <v>359.42415736398698</v>
      </c>
      <c r="DH90" s="8">
        <v>411.75772653457125</v>
      </c>
      <c r="DI90" s="8">
        <v>446.87442784850572</v>
      </c>
      <c r="DJ90" s="8">
        <v>479.44240965198674</v>
      </c>
      <c r="DK90" s="8">
        <v>524.46971794497028</v>
      </c>
      <c r="DL90" s="8">
        <v>602.0488898962825</v>
      </c>
      <c r="DM90" s="8">
        <v>656.14941505939589</v>
      </c>
      <c r="DN90" s="8">
        <v>378.94313459491036</v>
      </c>
      <c r="DO90" s="8">
        <v>-270.2565925880649</v>
      </c>
      <c r="DP90" s="8">
        <v>-723.62788472201782</v>
      </c>
      <c r="DQ90" s="8">
        <v>-1336.0371207452145</v>
      </c>
      <c r="DR90" s="8">
        <v>-2289.8042316090846</v>
      </c>
      <c r="DS90" s="8">
        <v>-3915.4687424786143</v>
      </c>
      <c r="DT90" s="8">
        <v>-6271.6263392391429</v>
      </c>
      <c r="DU90" s="8">
        <v>-9022.2511008120673</v>
      </c>
      <c r="DV90" s="8">
        <v>-12052.600854273662</v>
      </c>
      <c r="DW90" s="8">
        <v>-15315.519655915488</v>
      </c>
      <c r="DX90" s="8">
        <v>-19001.538123074039</v>
      </c>
      <c r="DY90" s="181" t="e">
        <f>'MEEIA 3 calcs original'!#REF!</f>
        <v>#REF!</v>
      </c>
      <c r="DZ90" s="182" t="e">
        <f>DX90-DY90</f>
        <v>#REF!</v>
      </c>
      <c r="EA90" s="138"/>
    </row>
    <row r="91" spans="2:131" s="1" customFormat="1" ht="14.5" x14ac:dyDescent="0.35">
      <c r="B91" t="s">
        <v>36</v>
      </c>
      <c r="C91" s="44">
        <f t="shared" si="48"/>
        <v>0</v>
      </c>
      <c r="D91" s="44">
        <f t="shared" si="48"/>
        <v>0</v>
      </c>
      <c r="E91" s="44">
        <f t="shared" si="48"/>
        <v>178.04544936482247</v>
      </c>
      <c r="F91" s="44">
        <f t="shared" si="48"/>
        <v>661.15950808601849</v>
      </c>
      <c r="G91" s="44">
        <f t="shared" si="48"/>
        <v>877.99265710747466</v>
      </c>
      <c r="H91" s="44">
        <f t="shared" si="48"/>
        <v>967.48184726463296</v>
      </c>
      <c r="I91" s="44">
        <f t="shared" si="48"/>
        <v>1381.2114306574015</v>
      </c>
      <c r="J91" s="44">
        <f t="shared" si="48"/>
        <v>1095.1994877590121</v>
      </c>
      <c r="K91"/>
      <c r="L91"/>
      <c r="M91" s="103"/>
      <c r="N91" s="103"/>
      <c r="O91" s="99"/>
      <c r="P91" s="93"/>
      <c r="Q91" s="80"/>
      <c r="R91" s="80"/>
      <c r="S91" s="80"/>
      <c r="T91" s="80"/>
      <c r="U91" s="80"/>
      <c r="V91" s="80"/>
      <c r="W91" s="80"/>
      <c r="X91" s="80"/>
      <c r="Y91" s="80"/>
      <c r="Z91" s="80"/>
      <c r="AA91" s="80"/>
      <c r="AB91" s="113"/>
      <c r="AC91" s="80"/>
      <c r="AD91" s="80"/>
      <c r="AE91" s="80"/>
      <c r="AF91" s="80"/>
      <c r="AG91" s="80"/>
      <c r="AH91" s="80"/>
      <c r="AI91" s="80"/>
      <c r="AJ91" s="80"/>
      <c r="AK91"/>
      <c r="BF91" s="138"/>
      <c r="BY91" s="138"/>
      <c r="CW91" s="138"/>
      <c r="CX91" s="211"/>
      <c r="CY91" s="60" t="s">
        <v>63</v>
      </c>
      <c r="CZ91" s="8"/>
      <c r="DA91" s="8"/>
      <c r="DB91" s="8">
        <v>234889.10557516181</v>
      </c>
      <c r="DC91" s="8">
        <v>-2247.7228624631498</v>
      </c>
      <c r="DD91" s="8">
        <v>102208.72693495714</v>
      </c>
      <c r="DE91" s="8">
        <v>109679.75414387543</v>
      </c>
      <c r="DF91" s="8">
        <v>37496.740558776262</v>
      </c>
      <c r="DG91" s="8">
        <v>-89002.320192943822</v>
      </c>
      <c r="DH91" s="8">
        <v>-86776.976430829411</v>
      </c>
      <c r="DI91" s="8">
        <v>-88133.283298686147</v>
      </c>
      <c r="DJ91" s="8">
        <v>42462.397981803442</v>
      </c>
      <c r="DK91" s="8">
        <v>92142.207308292913</v>
      </c>
      <c r="DL91" s="8">
        <v>4778.809171951294</v>
      </c>
      <c r="DM91" s="8">
        <v>-80537.25947483693</v>
      </c>
      <c r="DN91" s="8">
        <v>-1249514.4496137977</v>
      </c>
      <c r="DO91" s="8">
        <v>-7827.3130605163751</v>
      </c>
      <c r="DP91" s="8">
        <v>225919.63537453263</v>
      </c>
      <c r="DQ91" s="8">
        <v>132145.45743064338</v>
      </c>
      <c r="DR91" s="8">
        <v>3196.7895558027717</v>
      </c>
      <c r="DS91" s="8">
        <v>-178913.29784420296</v>
      </c>
      <c r="DT91" s="8">
        <v>-154920.03093009393</v>
      </c>
      <c r="DU91" s="8">
        <v>-59233.988094906323</v>
      </c>
      <c r="DV91" s="8">
        <v>113339.10691320508</v>
      </c>
      <c r="DW91" s="8">
        <v>134155.28786502485</v>
      </c>
      <c r="DX91" s="8">
        <v>-44792.011800491957</v>
      </c>
      <c r="DY91" s="179"/>
      <c r="DZ91" s="179"/>
      <c r="EA91" s="138"/>
    </row>
    <row r="92" spans="2:131" s="1" customFormat="1" ht="14.5" x14ac:dyDescent="0.35">
      <c r="B92" s="32" t="s">
        <v>30</v>
      </c>
      <c r="C92" s="43">
        <f>SUM(C87:C91)</f>
        <v>0.72663563197512504</v>
      </c>
      <c r="D92" s="43">
        <f t="shared" ref="D92:J92" si="49">SUM(D87:D91)</f>
        <v>4739.9060564269448</v>
      </c>
      <c r="E92" s="43">
        <f t="shared" si="49"/>
        <v>40005.272848289744</v>
      </c>
      <c r="F92" s="43">
        <f t="shared" si="49"/>
        <v>294411.55988547887</v>
      </c>
      <c r="G92" s="43">
        <f t="shared" si="49"/>
        <v>551272.8650036758</v>
      </c>
      <c r="H92" s="43">
        <f t="shared" si="49"/>
        <v>671396.07477684296</v>
      </c>
      <c r="I92" s="43">
        <f t="shared" si="49"/>
        <v>554287.67053406942</v>
      </c>
      <c r="J92" s="43">
        <f t="shared" si="49"/>
        <v>275218.97300516727</v>
      </c>
      <c r="K92"/>
      <c r="L92"/>
      <c r="M92" s="103"/>
      <c r="N92" s="103"/>
      <c r="O92" s="99"/>
      <c r="P92" s="92"/>
      <c r="Q92" s="80"/>
      <c r="R92" s="80"/>
      <c r="S92" s="80"/>
      <c r="T92" s="80"/>
      <c r="U92" s="80"/>
      <c r="V92" s="80"/>
      <c r="W92" s="80"/>
      <c r="X92" s="80"/>
      <c r="Y92" s="80"/>
      <c r="Z92" s="80"/>
      <c r="AA92" s="80"/>
      <c r="AB92" s="113"/>
      <c r="AC92" s="80"/>
      <c r="AD92" s="80"/>
      <c r="AE92" s="80"/>
      <c r="AF92" s="80"/>
      <c r="AG92" s="80"/>
      <c r="AH92" s="80"/>
      <c r="AI92" s="80"/>
      <c r="AJ92" s="80"/>
      <c r="AK92"/>
      <c r="BF92" s="138"/>
      <c r="BY92" s="138"/>
      <c r="CW92" s="138"/>
      <c r="CX92" s="211"/>
      <c r="CY92" s="49" t="s">
        <v>64</v>
      </c>
      <c r="CZ92" s="8"/>
      <c r="DA92" s="8"/>
      <c r="DB92" s="8">
        <v>234889.10557516181</v>
      </c>
      <c r="DC92" s="8">
        <v>232641.38271269866</v>
      </c>
      <c r="DD92" s="8">
        <v>334850.1096476558</v>
      </c>
      <c r="DE92" s="8">
        <v>444529.86379153124</v>
      </c>
      <c r="DF92" s="8">
        <v>482026.60435030749</v>
      </c>
      <c r="DG92" s="8">
        <v>393024.2841573637</v>
      </c>
      <c r="DH92" s="8">
        <v>306247.30772653432</v>
      </c>
      <c r="DI92" s="8">
        <v>218114.02442784817</v>
      </c>
      <c r="DJ92" s="8">
        <v>260576.42240965163</v>
      </c>
      <c r="DK92" s="8">
        <v>352718.62971794454</v>
      </c>
      <c r="DL92" s="8">
        <v>357497.43888989586</v>
      </c>
      <c r="DM92" s="8">
        <v>276960.17941505893</v>
      </c>
      <c r="DN92" s="8">
        <v>-1124660.0385948638</v>
      </c>
      <c r="DO92" s="8">
        <v>-1132487.3516553803</v>
      </c>
      <c r="DP92" s="8">
        <v>-906567.71628084767</v>
      </c>
      <c r="DQ92" s="8">
        <v>-774422.25885020429</v>
      </c>
      <c r="DR92" s="8">
        <v>-771225.46929440147</v>
      </c>
      <c r="DS92" s="8">
        <v>-950138.76713860442</v>
      </c>
      <c r="DT92" s="8">
        <v>-1105058.7980686983</v>
      </c>
      <c r="DU92" s="8">
        <v>-1164292.7861636046</v>
      </c>
      <c r="DV92" s="8">
        <v>-1050953.6792503996</v>
      </c>
      <c r="DW92" s="8">
        <v>-916798.39138537471</v>
      </c>
      <c r="DX92" s="8">
        <v>-961590.40318586666</v>
      </c>
      <c r="DY92" s="179"/>
      <c r="DZ92" s="179"/>
      <c r="EA92" s="138"/>
    </row>
    <row r="93" spans="2:131" s="1" customFormat="1" ht="14.5" x14ac:dyDescent="0.35">
      <c r="C93"/>
      <c r="D93"/>
      <c r="E93"/>
      <c r="F93"/>
      <c r="G93"/>
      <c r="H93"/>
      <c r="I93"/>
      <c r="J93"/>
      <c r="K93"/>
      <c r="L93"/>
      <c r="M93" s="103"/>
      <c r="N93" s="103"/>
      <c r="O93" s="99"/>
      <c r="P93" s="64"/>
      <c r="Q93" s="80"/>
      <c r="R93" s="80"/>
      <c r="S93" s="80"/>
      <c r="T93" s="80"/>
      <c r="U93" s="80"/>
      <c r="V93" s="80"/>
      <c r="W93" s="80"/>
      <c r="X93" s="80"/>
      <c r="Y93" s="80"/>
      <c r="Z93" s="80"/>
      <c r="AA93" s="80"/>
      <c r="AB93" s="113"/>
      <c r="AC93" s="80"/>
      <c r="AD93" s="80"/>
      <c r="AE93" s="80"/>
      <c r="AF93" s="80"/>
      <c r="AG93" s="80"/>
      <c r="AH93" s="80"/>
      <c r="AI93" s="80"/>
      <c r="AJ93" s="80"/>
      <c r="AK93"/>
      <c r="BF93" s="138"/>
      <c r="BY93" s="138"/>
      <c r="CW93" s="138"/>
      <c r="CX93" s="211"/>
      <c r="CY93" s="51" t="s">
        <v>65</v>
      </c>
      <c r="CZ93" s="8">
        <v>6239381</v>
      </c>
      <c r="DA93" s="8">
        <v>6239381</v>
      </c>
      <c r="DB93" s="8">
        <v>5954321.7155751614</v>
      </c>
      <c r="DC93" s="8">
        <v>5432125.6027126983</v>
      </c>
      <c r="DD93" s="8">
        <v>5014385.9396476559</v>
      </c>
      <c r="DE93" s="8">
        <v>4604117.3037915314</v>
      </c>
      <c r="DF93" s="8">
        <v>4121665.6543503078</v>
      </c>
      <c r="DG93" s="8">
        <v>3512714.9441573638</v>
      </c>
      <c r="DH93" s="8">
        <v>2905989.5777265341</v>
      </c>
      <c r="DI93" s="8">
        <v>11779616.504131306</v>
      </c>
      <c r="DJ93" s="8">
        <v>11302130.512113109</v>
      </c>
      <c r="DK93" s="8">
        <v>10874324.329421401</v>
      </c>
      <c r="DL93" s="8">
        <v>10359154.748593353</v>
      </c>
      <c r="DM93" s="8">
        <v>9758669.0991185158</v>
      </c>
      <c r="DN93" s="8">
        <v>7548572.7271752711</v>
      </c>
      <c r="DO93" s="8">
        <v>6752255.4974480877</v>
      </c>
      <c r="DP93" s="8">
        <v>6189685.2161559537</v>
      </c>
      <c r="DQ93" s="8">
        <v>5533340.7569199307</v>
      </c>
      <c r="DR93" s="8">
        <v>4748047.6298090667</v>
      </c>
      <c r="DS93" s="8">
        <v>3780644.4152981974</v>
      </c>
      <c r="DT93" s="8">
        <v>14584920.897701437</v>
      </c>
      <c r="DU93" s="8">
        <v>13737196.992939865</v>
      </c>
      <c r="DV93" s="8">
        <v>13061848.863186404</v>
      </c>
      <c r="DW93" s="8">
        <v>12407514.234384762</v>
      </c>
      <c r="DX93" s="8">
        <v>22308542.205917604</v>
      </c>
      <c r="DY93" s="179"/>
      <c r="DZ93" s="179"/>
      <c r="EA93" s="138"/>
    </row>
    <row r="94" spans="2:131" s="1" customFormat="1" ht="14.5" x14ac:dyDescent="0.35">
      <c r="C94"/>
      <c r="D94"/>
      <c r="E94"/>
      <c r="F94"/>
      <c r="G94"/>
      <c r="H94"/>
      <c r="I94"/>
      <c r="J94"/>
      <c r="K94"/>
      <c r="L94"/>
      <c r="M94" s="103"/>
      <c r="N94" s="103"/>
      <c r="O94" s="99"/>
      <c r="P94" s="92"/>
      <c r="Q94" s="80"/>
      <c r="R94" s="80"/>
      <c r="S94" s="80"/>
      <c r="T94" s="80"/>
      <c r="U94" s="80"/>
      <c r="V94" s="80"/>
      <c r="W94" s="80"/>
      <c r="X94" s="80"/>
      <c r="Y94" s="80"/>
      <c r="Z94" s="80"/>
      <c r="AA94" s="80"/>
      <c r="AB94" s="113"/>
      <c r="AC94" s="80"/>
      <c r="AD94" s="80"/>
      <c r="AE94" s="80"/>
      <c r="AF94" s="80"/>
      <c r="AG94" s="80"/>
      <c r="AH94" s="80"/>
      <c r="AI94" s="80"/>
      <c r="AJ94" s="80"/>
      <c r="AK94"/>
      <c r="BF94" s="138"/>
      <c r="BY94" s="138"/>
      <c r="CW94" s="138"/>
      <c r="CX94" s="39"/>
      <c r="CY94" s="11"/>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79"/>
      <c r="DZ94" s="179"/>
      <c r="EA94" s="138"/>
    </row>
    <row r="95" spans="2:131" s="1" customFormat="1" ht="14.5" x14ac:dyDescent="0.35">
      <c r="C95"/>
      <c r="D95"/>
      <c r="E95"/>
      <c r="F95"/>
      <c r="G95"/>
      <c r="H95"/>
      <c r="I95"/>
      <c r="J95"/>
      <c r="K95"/>
      <c r="L95"/>
      <c r="M95" s="103"/>
      <c r="N95" s="103"/>
      <c r="O95" s="99"/>
      <c r="P95" s="64"/>
      <c r="Q95" s="80"/>
      <c r="R95" s="80"/>
      <c r="S95" s="80"/>
      <c r="T95" s="80"/>
      <c r="U95" s="80"/>
      <c r="V95" s="80"/>
      <c r="W95" s="80"/>
      <c r="X95" s="80"/>
      <c r="Y95" s="80"/>
      <c r="Z95" s="80"/>
      <c r="AA95" s="80"/>
      <c r="AB95" s="113"/>
      <c r="AC95" s="80"/>
      <c r="AD95" s="80"/>
      <c r="AE95" s="80"/>
      <c r="AF95" s="80"/>
      <c r="AG95" s="80"/>
      <c r="AH95" s="80"/>
      <c r="AI95" s="80"/>
      <c r="AJ95" s="80"/>
      <c r="AK95"/>
      <c r="BF95" s="138"/>
      <c r="BY95" s="138"/>
      <c r="CW95" s="138"/>
      <c r="DY95" s="179"/>
      <c r="DZ95" s="179"/>
      <c r="EA95" s="138"/>
    </row>
    <row r="96" spans="2:131" s="1" customFormat="1" ht="14.5" x14ac:dyDescent="0.35">
      <c r="C96"/>
      <c r="D96"/>
      <c r="E96"/>
      <c r="F96"/>
      <c r="G96"/>
      <c r="H96"/>
      <c r="I96"/>
      <c r="J96"/>
      <c r="K96"/>
      <c r="L96"/>
      <c r="M96" s="103"/>
      <c r="N96" s="103"/>
      <c r="O96" s="101"/>
      <c r="P96" s="64"/>
      <c r="Q96" s="80"/>
      <c r="R96" s="80"/>
      <c r="S96" s="80"/>
      <c r="T96" s="80"/>
      <c r="U96" s="80"/>
      <c r="V96" s="80"/>
      <c r="W96" s="80"/>
      <c r="X96" s="80"/>
      <c r="Y96" s="80"/>
      <c r="Z96" s="80"/>
      <c r="AA96" s="80"/>
      <c r="AB96" s="113"/>
      <c r="AC96" s="80"/>
      <c r="AD96" s="80"/>
      <c r="AE96" s="80"/>
      <c r="AF96" s="80"/>
      <c r="AG96" s="80"/>
      <c r="AH96" s="80"/>
      <c r="AI96" s="80"/>
      <c r="AJ96" s="80"/>
      <c r="AK96" s="4"/>
      <c r="BF96" s="138"/>
      <c r="BY96" s="138"/>
      <c r="CW96" s="138"/>
      <c r="DY96" s="179"/>
      <c r="DZ96" s="179"/>
      <c r="EA96" s="138"/>
    </row>
    <row r="97" spans="3:131" s="1" customFormat="1" ht="14.5" x14ac:dyDescent="0.35">
      <c r="C97"/>
      <c r="D97"/>
      <c r="E97"/>
      <c r="F97"/>
      <c r="G97"/>
      <c r="H97"/>
      <c r="I97"/>
      <c r="J97"/>
      <c r="K97"/>
      <c r="L97"/>
      <c r="M97" s="103"/>
      <c r="N97" s="103"/>
      <c r="O97"/>
      <c r="P97"/>
      <c r="AB97" s="110"/>
      <c r="BF97" s="138"/>
      <c r="BY97" s="138"/>
      <c r="CW97" s="138"/>
      <c r="DY97" s="179"/>
      <c r="DZ97" s="179"/>
      <c r="EA97" s="138"/>
    </row>
    <row r="98" spans="3:131" s="1" customFormat="1" ht="14.5" x14ac:dyDescent="0.35">
      <c r="C98"/>
      <c r="D98"/>
      <c r="E98"/>
      <c r="F98"/>
      <c r="G98"/>
      <c r="H98"/>
      <c r="I98"/>
      <c r="J98"/>
      <c r="K98"/>
      <c r="L98"/>
      <c r="M98" s="103"/>
      <c r="N98" s="103"/>
      <c r="O98"/>
      <c r="P98"/>
      <c r="AB98" s="110"/>
      <c r="BF98" s="138"/>
      <c r="BY98" s="138"/>
      <c r="CW98" s="138"/>
      <c r="DY98" s="179"/>
      <c r="DZ98" s="179"/>
      <c r="EA98" s="138"/>
    </row>
    <row r="99" spans="3:131" s="1" customFormat="1" ht="14.5" x14ac:dyDescent="0.35">
      <c r="C99"/>
      <c r="D99"/>
      <c r="E99"/>
      <c r="F99"/>
      <c r="G99"/>
      <c r="H99"/>
      <c r="I99"/>
      <c r="J99"/>
      <c r="K99"/>
      <c r="L99"/>
      <c r="M99" s="103"/>
      <c r="N99" s="103"/>
      <c r="O99"/>
      <c r="P99"/>
      <c r="AB99" s="110"/>
      <c r="BF99" s="138"/>
      <c r="BY99" s="138"/>
      <c r="CW99" s="138"/>
      <c r="DY99" s="179"/>
      <c r="DZ99" s="179"/>
      <c r="EA99" s="138"/>
    </row>
    <row r="100" spans="3:131" s="1" customFormat="1" ht="14.5" x14ac:dyDescent="0.35">
      <c r="C100"/>
      <c r="D100"/>
      <c r="E100"/>
      <c r="F100"/>
      <c r="G100"/>
      <c r="H100"/>
      <c r="I100"/>
      <c r="J100"/>
      <c r="K100"/>
      <c r="L100"/>
      <c r="M100" s="103"/>
      <c r="N100" s="103"/>
      <c r="O100"/>
      <c r="P100"/>
      <c r="AB100" s="110"/>
      <c r="BF100" s="138"/>
      <c r="BY100" s="138"/>
      <c r="CW100" s="138"/>
      <c r="DY100" s="179"/>
      <c r="DZ100" s="179"/>
      <c r="EA100" s="138"/>
    </row>
    <row r="101" spans="3:131" s="1" customFormat="1" ht="14.5" x14ac:dyDescent="0.35">
      <c r="C101"/>
      <c r="D101"/>
      <c r="E101"/>
      <c r="F101"/>
      <c r="G101"/>
      <c r="H101"/>
      <c r="I101"/>
      <c r="J101"/>
      <c r="K101"/>
      <c r="L101"/>
      <c r="M101" s="103"/>
      <c r="N101" s="103"/>
      <c r="O101"/>
      <c r="P101"/>
      <c r="AB101" s="110"/>
      <c r="BF101" s="138"/>
      <c r="BY101" s="138"/>
      <c r="CW101" s="138"/>
      <c r="DY101" s="179"/>
      <c r="DZ101" s="179"/>
      <c r="EA101" s="138"/>
    </row>
    <row r="102" spans="3:131" s="1" customFormat="1" ht="14.5" x14ac:dyDescent="0.35">
      <c r="C102"/>
      <c r="D102"/>
      <c r="E102"/>
      <c r="F102"/>
      <c r="G102"/>
      <c r="H102"/>
      <c r="I102"/>
      <c r="J102"/>
      <c r="K102"/>
      <c r="L102"/>
      <c r="M102" s="103"/>
      <c r="N102" s="103"/>
      <c r="O102"/>
      <c r="P102"/>
      <c r="AB102" s="110"/>
      <c r="BF102" s="138"/>
      <c r="BY102" s="138"/>
      <c r="CW102" s="138"/>
      <c r="DY102" s="179"/>
      <c r="DZ102" s="179"/>
      <c r="EA102" s="138"/>
    </row>
    <row r="103" spans="3:131" s="1" customFormat="1" ht="14.5" x14ac:dyDescent="0.35">
      <c r="C103"/>
      <c r="D103"/>
      <c r="E103"/>
      <c r="F103"/>
      <c r="G103"/>
      <c r="H103"/>
      <c r="I103"/>
      <c r="J103"/>
      <c r="K103"/>
      <c r="L103"/>
      <c r="M103" s="103"/>
      <c r="N103" s="103"/>
      <c r="O103"/>
      <c r="P103"/>
      <c r="AB103" s="110"/>
      <c r="BF103" s="138"/>
      <c r="BY103" s="138"/>
      <c r="CW103" s="138"/>
      <c r="DY103" s="179"/>
      <c r="DZ103" s="179"/>
      <c r="EA103" s="138"/>
    </row>
    <row r="104" spans="3:131" s="1" customFormat="1" ht="14.5" x14ac:dyDescent="0.35">
      <c r="C104"/>
      <c r="D104"/>
      <c r="E104"/>
      <c r="F104"/>
      <c r="G104"/>
      <c r="H104"/>
      <c r="I104"/>
      <c r="J104"/>
      <c r="K104"/>
      <c r="L104"/>
      <c r="M104" s="103"/>
      <c r="N104" s="103"/>
      <c r="O104"/>
      <c r="P104"/>
      <c r="AB104" s="110"/>
      <c r="BF104" s="138"/>
      <c r="BY104" s="138"/>
      <c r="CW104" s="138"/>
      <c r="DY104" s="179"/>
      <c r="DZ104" s="179"/>
      <c r="EA104" s="138"/>
    </row>
    <row r="105" spans="3:131" s="1" customFormat="1" ht="14.5" x14ac:dyDescent="0.35">
      <c r="C105"/>
      <c r="D105"/>
      <c r="E105"/>
      <c r="F105"/>
      <c r="G105"/>
      <c r="H105"/>
      <c r="I105"/>
      <c r="J105"/>
      <c r="K105"/>
      <c r="L105"/>
      <c r="M105" s="103"/>
      <c r="N105" s="103"/>
      <c r="O105"/>
      <c r="P105"/>
      <c r="AB105" s="110"/>
      <c r="BF105" s="138"/>
      <c r="BY105" s="138"/>
      <c r="CW105" s="138"/>
      <c r="DY105" s="179"/>
      <c r="DZ105" s="179"/>
      <c r="EA105" s="138"/>
    </row>
    <row r="106" spans="3:131" s="1" customFormat="1" ht="14.5" x14ac:dyDescent="0.35">
      <c r="C106"/>
      <c r="D106"/>
      <c r="E106"/>
      <c r="F106"/>
      <c r="G106"/>
      <c r="H106"/>
      <c r="I106"/>
      <c r="J106"/>
      <c r="K106"/>
      <c r="L106"/>
      <c r="M106" s="103"/>
      <c r="N106" s="103"/>
      <c r="O106"/>
      <c r="P106"/>
      <c r="AB106" s="110"/>
      <c r="BF106" s="138"/>
      <c r="BY106" s="138"/>
      <c r="CW106" s="138"/>
      <c r="DY106" s="179"/>
      <c r="DZ106" s="179"/>
      <c r="EA106" s="138"/>
    </row>
    <row r="107" spans="3:131" s="1" customFormat="1" ht="14.5" x14ac:dyDescent="0.35">
      <c r="C107"/>
      <c r="D107"/>
      <c r="E107"/>
      <c r="F107"/>
      <c r="G107"/>
      <c r="H107"/>
      <c r="I107"/>
      <c r="J107"/>
      <c r="K107"/>
      <c r="L107"/>
      <c r="M107" s="103"/>
      <c r="N107" s="103"/>
      <c r="O107"/>
      <c r="P107"/>
      <c r="AB107" s="110"/>
      <c r="BF107" s="138"/>
      <c r="BY107" s="138"/>
      <c r="CW107" s="138"/>
      <c r="DY107" s="179"/>
      <c r="DZ107" s="179"/>
      <c r="EA107" s="138"/>
    </row>
    <row r="108" spans="3:131" s="1" customFormat="1" ht="14.5" x14ac:dyDescent="0.35">
      <c r="C108"/>
      <c r="D108"/>
      <c r="E108"/>
      <c r="F108"/>
      <c r="G108"/>
      <c r="H108"/>
      <c r="I108"/>
      <c r="J108"/>
      <c r="K108"/>
      <c r="L108"/>
      <c r="M108" s="103"/>
      <c r="N108" s="103"/>
      <c r="O108"/>
      <c r="P108"/>
      <c r="AB108" s="110"/>
      <c r="BF108" s="138"/>
      <c r="BY108" s="138"/>
      <c r="CW108" s="138"/>
      <c r="DY108" s="179"/>
      <c r="DZ108" s="179"/>
      <c r="EA108" s="138"/>
    </row>
    <row r="109" spans="3:131" s="1" customFormat="1" ht="14.5" x14ac:dyDescent="0.35">
      <c r="C109"/>
      <c r="D109"/>
      <c r="E109"/>
      <c r="F109"/>
      <c r="G109"/>
      <c r="H109"/>
      <c r="I109"/>
      <c r="J109"/>
      <c r="K109"/>
      <c r="L109"/>
      <c r="M109" s="103"/>
      <c r="N109" s="103"/>
      <c r="O109"/>
      <c r="P109"/>
      <c r="AB109" s="110"/>
      <c r="BF109" s="138"/>
      <c r="BY109" s="138"/>
      <c r="CW109" s="138"/>
      <c r="DY109" s="179"/>
      <c r="DZ109" s="179"/>
      <c r="EA109" s="138"/>
    </row>
    <row r="110" spans="3:131" s="1" customFormat="1" ht="14.5" x14ac:dyDescent="0.35">
      <c r="C110"/>
      <c r="D110"/>
      <c r="E110"/>
      <c r="F110"/>
      <c r="G110"/>
      <c r="H110"/>
      <c r="I110"/>
      <c r="J110"/>
      <c r="K110"/>
      <c r="L110"/>
      <c r="M110" s="103"/>
      <c r="N110" s="103"/>
      <c r="O110"/>
      <c r="P110"/>
      <c r="AB110" s="110"/>
      <c r="BF110" s="138"/>
      <c r="BY110" s="138"/>
      <c r="CW110" s="138"/>
      <c r="DY110" s="179"/>
      <c r="DZ110" s="179"/>
      <c r="EA110" s="138"/>
    </row>
    <row r="111" spans="3:131" s="1" customFormat="1" ht="14.5" x14ac:dyDescent="0.35">
      <c r="C111"/>
      <c r="D111"/>
      <c r="E111"/>
      <c r="F111"/>
      <c r="G111"/>
      <c r="H111"/>
      <c r="I111"/>
      <c r="J111"/>
      <c r="K111"/>
      <c r="L111"/>
      <c r="M111" s="103"/>
      <c r="N111" s="103"/>
      <c r="O111"/>
      <c r="P111"/>
      <c r="AB111" s="110"/>
      <c r="BF111" s="138"/>
      <c r="BY111" s="138"/>
      <c r="CW111" s="138"/>
      <c r="DY111" s="179"/>
      <c r="DZ111" s="179"/>
      <c r="EA111" s="138"/>
    </row>
    <row r="112" spans="3:131" s="1" customFormat="1" ht="14.5" x14ac:dyDescent="0.35">
      <c r="C112"/>
      <c r="D112"/>
      <c r="E112"/>
      <c r="F112"/>
      <c r="G112"/>
      <c r="H112"/>
      <c r="I112"/>
      <c r="J112"/>
      <c r="K112"/>
      <c r="L112"/>
      <c r="M112" s="103"/>
      <c r="N112" s="103"/>
      <c r="O112"/>
      <c r="P112"/>
      <c r="AB112" s="110"/>
      <c r="BF112" s="138"/>
      <c r="BY112" s="138"/>
      <c r="CW112" s="138"/>
      <c r="DY112" s="179"/>
      <c r="DZ112" s="179"/>
      <c r="EA112" s="138"/>
    </row>
    <row r="113" spans="3:131" s="1" customFormat="1" ht="14.5" x14ac:dyDescent="0.35">
      <c r="C113"/>
      <c r="D113"/>
      <c r="E113"/>
      <c r="F113"/>
      <c r="G113"/>
      <c r="H113"/>
      <c r="I113"/>
      <c r="J113"/>
      <c r="K113"/>
      <c r="L113"/>
      <c r="M113" s="103"/>
      <c r="N113" s="103"/>
      <c r="O113"/>
      <c r="P113"/>
      <c r="AB113" s="110"/>
      <c r="BF113" s="138"/>
      <c r="BY113" s="138"/>
      <c r="CW113" s="138"/>
      <c r="DY113" s="179"/>
      <c r="DZ113" s="179"/>
      <c r="EA113" s="138"/>
    </row>
    <row r="114" spans="3:131" s="1" customFormat="1" ht="14.5" x14ac:dyDescent="0.35">
      <c r="C114"/>
      <c r="D114"/>
      <c r="E114"/>
      <c r="F114"/>
      <c r="G114"/>
      <c r="H114"/>
      <c r="I114"/>
      <c r="J114"/>
      <c r="K114"/>
      <c r="L114"/>
      <c r="M114" s="103"/>
      <c r="N114" s="103"/>
      <c r="O114"/>
      <c r="P114"/>
      <c r="AB114" s="110"/>
      <c r="BF114" s="138"/>
      <c r="BY114" s="138"/>
      <c r="CW114" s="138"/>
      <c r="DY114" s="179"/>
      <c r="DZ114" s="179"/>
      <c r="EA114" s="138"/>
    </row>
    <row r="115" spans="3:131" s="1" customFormat="1" ht="14.5" x14ac:dyDescent="0.35">
      <c r="C115"/>
      <c r="D115"/>
      <c r="E115"/>
      <c r="F115"/>
      <c r="G115"/>
      <c r="H115"/>
      <c r="I115"/>
      <c r="J115"/>
      <c r="K115"/>
      <c r="L115"/>
      <c r="M115" s="103"/>
      <c r="N115" s="103"/>
      <c r="O115"/>
      <c r="P115"/>
      <c r="AB115" s="110"/>
      <c r="BF115" s="138"/>
      <c r="BY115" s="138"/>
      <c r="CW115" s="138"/>
      <c r="DY115" s="179"/>
      <c r="DZ115" s="179"/>
      <c r="EA115" s="138"/>
    </row>
    <row r="116" spans="3:131" s="1" customFormat="1" ht="14.5" x14ac:dyDescent="0.35">
      <c r="C116"/>
      <c r="D116"/>
      <c r="E116"/>
      <c r="F116"/>
      <c r="G116"/>
      <c r="H116"/>
      <c r="I116"/>
      <c r="J116"/>
      <c r="K116"/>
      <c r="L116"/>
      <c r="M116" s="103"/>
      <c r="N116" s="103"/>
      <c r="O116"/>
      <c r="P116"/>
      <c r="AB116" s="110"/>
      <c r="BF116" s="138"/>
      <c r="BY116" s="138"/>
      <c r="CW116" s="138"/>
      <c r="DY116" s="179"/>
      <c r="DZ116" s="179"/>
      <c r="EA116" s="138"/>
    </row>
    <row r="117" spans="3:131" s="1" customFormat="1" ht="14.5" x14ac:dyDescent="0.35">
      <c r="C117"/>
      <c r="D117"/>
      <c r="E117"/>
      <c r="F117"/>
      <c r="G117"/>
      <c r="H117"/>
      <c r="I117"/>
      <c r="J117"/>
      <c r="K117"/>
      <c r="L117"/>
      <c r="M117" s="103"/>
      <c r="N117" s="103"/>
      <c r="O117"/>
      <c r="P117"/>
      <c r="AB117" s="110"/>
      <c r="BF117" s="138"/>
      <c r="BY117" s="138"/>
      <c r="CW117" s="138"/>
      <c r="DY117" s="179"/>
      <c r="DZ117" s="179"/>
      <c r="EA117" s="138"/>
    </row>
    <row r="118" spans="3:131" s="1" customFormat="1" ht="14.5" x14ac:dyDescent="0.35">
      <c r="C118"/>
      <c r="D118"/>
      <c r="E118"/>
      <c r="F118"/>
      <c r="G118"/>
      <c r="H118"/>
      <c r="I118"/>
      <c r="J118"/>
      <c r="K118"/>
      <c r="L118"/>
      <c r="M118" s="103"/>
      <c r="N118" s="103"/>
      <c r="O118"/>
      <c r="P118"/>
      <c r="AB118" s="110"/>
      <c r="BF118" s="138"/>
      <c r="BY118" s="138"/>
      <c r="CW118" s="138"/>
      <c r="DY118" s="179"/>
      <c r="DZ118" s="179"/>
      <c r="EA118" s="138"/>
    </row>
    <row r="119" spans="3:131" s="1" customFormat="1" ht="14.5" x14ac:dyDescent="0.35">
      <c r="C119"/>
      <c r="D119"/>
      <c r="E119"/>
      <c r="F119"/>
      <c r="G119"/>
      <c r="H119"/>
      <c r="I119"/>
      <c r="J119"/>
      <c r="K119"/>
      <c r="L119"/>
      <c r="M119" s="103"/>
      <c r="N119" s="103"/>
      <c r="O119"/>
      <c r="P119"/>
      <c r="AB119" s="110"/>
      <c r="BF119" s="138"/>
      <c r="BY119" s="138"/>
      <c r="CW119" s="138"/>
      <c r="DY119" s="179"/>
      <c r="DZ119" s="179"/>
      <c r="EA119" s="138"/>
    </row>
    <row r="120" spans="3:131" s="1" customFormat="1" ht="14.5" x14ac:dyDescent="0.35">
      <c r="C120"/>
      <c r="D120"/>
      <c r="E120"/>
      <c r="F120"/>
      <c r="G120"/>
      <c r="H120"/>
      <c r="I120"/>
      <c r="J120"/>
      <c r="K120"/>
      <c r="L120"/>
      <c r="M120" s="103"/>
      <c r="N120" s="103"/>
      <c r="O120"/>
      <c r="P120"/>
      <c r="AB120" s="110"/>
      <c r="BF120" s="138"/>
      <c r="BY120" s="138"/>
      <c r="CW120" s="138"/>
      <c r="DY120" s="179"/>
      <c r="DZ120" s="179"/>
      <c r="EA120" s="138"/>
    </row>
    <row r="121" spans="3:131" s="1" customFormat="1" ht="14.5" x14ac:dyDescent="0.35">
      <c r="C121"/>
      <c r="D121"/>
      <c r="E121"/>
      <c r="F121"/>
      <c r="G121"/>
      <c r="H121"/>
      <c r="I121"/>
      <c r="J121"/>
      <c r="K121"/>
      <c r="L121"/>
      <c r="M121" s="103"/>
      <c r="N121" s="103"/>
      <c r="O121"/>
      <c r="P121"/>
      <c r="AB121" s="110"/>
      <c r="BF121" s="138"/>
      <c r="BY121" s="138"/>
      <c r="CW121" s="138"/>
      <c r="DY121" s="179"/>
      <c r="DZ121" s="179"/>
      <c r="EA121" s="138"/>
    </row>
    <row r="122" spans="3:131" s="1" customFormat="1" ht="14.5" x14ac:dyDescent="0.35">
      <c r="C122"/>
      <c r="D122"/>
      <c r="E122"/>
      <c r="F122"/>
      <c r="G122"/>
      <c r="H122"/>
      <c r="I122"/>
      <c r="J122"/>
      <c r="K122"/>
      <c r="L122"/>
      <c r="M122" s="103"/>
      <c r="N122" s="103"/>
      <c r="O122"/>
      <c r="P122"/>
      <c r="AB122" s="110"/>
      <c r="BF122" s="138"/>
      <c r="BY122" s="138"/>
      <c r="CW122" s="138"/>
      <c r="DY122" s="179"/>
      <c r="DZ122" s="179"/>
      <c r="EA122" s="138"/>
    </row>
    <row r="123" spans="3:131" s="1" customFormat="1" ht="14.5" x14ac:dyDescent="0.35">
      <c r="C123"/>
      <c r="D123"/>
      <c r="E123"/>
      <c r="F123"/>
      <c r="G123"/>
      <c r="H123"/>
      <c r="I123"/>
      <c r="J123"/>
      <c r="K123"/>
      <c r="L123"/>
      <c r="M123" s="103"/>
      <c r="N123" s="103"/>
      <c r="O123"/>
      <c r="P123"/>
      <c r="AB123" s="110"/>
      <c r="BF123" s="138"/>
      <c r="BY123" s="138"/>
      <c r="CW123" s="138"/>
      <c r="DY123" s="179"/>
      <c r="DZ123" s="179"/>
      <c r="EA123" s="138"/>
    </row>
    <row r="124" spans="3:131" s="1" customFormat="1" ht="14.5" x14ac:dyDescent="0.35">
      <c r="C124"/>
      <c r="D124"/>
      <c r="E124"/>
      <c r="F124"/>
      <c r="G124"/>
      <c r="H124"/>
      <c r="I124"/>
      <c r="J124"/>
      <c r="K124"/>
      <c r="L124"/>
      <c r="M124" s="103"/>
      <c r="N124" s="103"/>
      <c r="O124"/>
      <c r="P124"/>
      <c r="AB124" s="110"/>
      <c r="BF124" s="138"/>
      <c r="BY124" s="138"/>
      <c r="CW124" s="138"/>
      <c r="DY124" s="179"/>
      <c r="DZ124" s="179"/>
      <c r="EA124" s="138"/>
    </row>
    <row r="125" spans="3:131" s="1" customFormat="1" ht="15" customHeight="1" x14ac:dyDescent="0.35">
      <c r="C125"/>
      <c r="D125"/>
      <c r="E125"/>
      <c r="F125"/>
      <c r="G125"/>
      <c r="H125"/>
      <c r="I125"/>
      <c r="J125"/>
      <c r="K125"/>
      <c r="L125"/>
      <c r="M125" s="103"/>
      <c r="N125" s="103"/>
      <c r="O125"/>
      <c r="P125"/>
      <c r="AB125" s="110"/>
      <c r="BF125" s="138"/>
      <c r="BY125" s="138"/>
      <c r="CW125" s="138"/>
      <c r="DY125" s="179"/>
      <c r="DZ125" s="179"/>
      <c r="EA125" s="138"/>
    </row>
    <row r="126" spans="3:131" s="1" customFormat="1" ht="15" customHeight="1" x14ac:dyDescent="0.35">
      <c r="C126"/>
      <c r="D126"/>
      <c r="E126"/>
      <c r="F126"/>
      <c r="G126"/>
      <c r="H126"/>
      <c r="I126"/>
      <c r="J126"/>
      <c r="K126"/>
      <c r="L126"/>
      <c r="M126" s="103"/>
      <c r="N126" s="103"/>
      <c r="O126"/>
      <c r="P126"/>
      <c r="AB126" s="110"/>
      <c r="BF126" s="138"/>
      <c r="BY126" s="138"/>
      <c r="CW126" s="138"/>
      <c r="DY126" s="179"/>
      <c r="DZ126" s="179"/>
      <c r="EA126" s="138"/>
    </row>
    <row r="127" spans="3:131" s="1" customFormat="1" ht="15" customHeight="1" x14ac:dyDescent="0.35">
      <c r="C127"/>
      <c r="D127"/>
      <c r="E127"/>
      <c r="F127"/>
      <c r="G127"/>
      <c r="H127"/>
      <c r="I127"/>
      <c r="J127"/>
      <c r="K127"/>
      <c r="L127"/>
      <c r="M127" s="103"/>
      <c r="N127" s="103"/>
      <c r="O127"/>
      <c r="P127"/>
      <c r="AB127" s="110"/>
      <c r="BF127" s="138"/>
      <c r="BY127" s="138"/>
      <c r="CW127" s="138"/>
      <c r="DY127" s="179"/>
      <c r="DZ127" s="179"/>
      <c r="EA127" s="138"/>
    </row>
    <row r="128" spans="3:131" s="1" customFormat="1" ht="15" customHeight="1" x14ac:dyDescent="0.35">
      <c r="C128"/>
      <c r="D128"/>
      <c r="E128"/>
      <c r="F128"/>
      <c r="G128"/>
      <c r="H128"/>
      <c r="I128"/>
      <c r="J128"/>
      <c r="K128"/>
      <c r="L128"/>
      <c r="M128" s="103"/>
      <c r="N128" s="103"/>
      <c r="O128"/>
      <c r="P128"/>
      <c r="AB128" s="110"/>
      <c r="BF128" s="138"/>
      <c r="BY128" s="138"/>
      <c r="CW128" s="138"/>
      <c r="DY128" s="179"/>
      <c r="DZ128" s="179"/>
      <c r="EA128" s="138"/>
    </row>
    <row r="129" spans="3:131" s="1" customFormat="1" ht="15" customHeight="1" x14ac:dyDescent="0.35">
      <c r="C129"/>
      <c r="D129"/>
      <c r="E129"/>
      <c r="F129"/>
      <c r="G129"/>
      <c r="H129"/>
      <c r="I129"/>
      <c r="J129"/>
      <c r="K129"/>
      <c r="L129"/>
      <c r="M129" s="103"/>
      <c r="N129" s="103"/>
      <c r="O129"/>
      <c r="P129"/>
      <c r="AB129" s="110"/>
      <c r="BF129" s="138"/>
      <c r="BY129" s="138"/>
      <c r="CW129" s="138"/>
      <c r="DY129" s="179"/>
      <c r="DZ129" s="179"/>
      <c r="EA129" s="138"/>
    </row>
    <row r="130" spans="3:131" s="1" customFormat="1" ht="15" customHeight="1" x14ac:dyDescent="0.35">
      <c r="C130"/>
      <c r="D130"/>
      <c r="E130"/>
      <c r="F130"/>
      <c r="G130"/>
      <c r="H130"/>
      <c r="I130"/>
      <c r="J130"/>
      <c r="K130"/>
      <c r="L130"/>
      <c r="M130" s="103"/>
      <c r="N130" s="103"/>
      <c r="O130"/>
      <c r="P130"/>
      <c r="AB130" s="110"/>
      <c r="BF130" s="138"/>
      <c r="BY130" s="138"/>
      <c r="CW130" s="138"/>
      <c r="DY130" s="179"/>
      <c r="DZ130" s="179"/>
      <c r="EA130" s="138"/>
    </row>
    <row r="131" spans="3:131" s="1" customFormat="1" ht="15" customHeight="1" x14ac:dyDescent="0.35">
      <c r="C131"/>
      <c r="D131"/>
      <c r="E131"/>
      <c r="F131"/>
      <c r="G131"/>
      <c r="H131"/>
      <c r="I131"/>
      <c r="J131"/>
      <c r="K131"/>
      <c r="L131"/>
      <c r="M131" s="103"/>
      <c r="N131" s="103"/>
      <c r="O131"/>
      <c r="P131"/>
      <c r="AB131" s="110"/>
      <c r="BF131" s="138"/>
      <c r="BY131" s="138"/>
      <c r="CW131" s="138"/>
      <c r="DY131" s="179"/>
      <c r="DZ131" s="179"/>
      <c r="EA131" s="138"/>
    </row>
    <row r="132" spans="3:131" s="1" customFormat="1" ht="15" customHeight="1" x14ac:dyDescent="0.35">
      <c r="C132"/>
      <c r="D132"/>
      <c r="E132"/>
      <c r="F132"/>
      <c r="G132"/>
      <c r="H132"/>
      <c r="I132"/>
      <c r="J132"/>
      <c r="K132"/>
      <c r="L132"/>
      <c r="M132" s="103"/>
      <c r="N132" s="103"/>
      <c r="O132"/>
      <c r="P132"/>
      <c r="AB132" s="110"/>
      <c r="BF132" s="138"/>
      <c r="BY132" s="138"/>
      <c r="CW132" s="138"/>
      <c r="DY132" s="179"/>
      <c r="DZ132" s="179"/>
      <c r="EA132" s="138"/>
    </row>
    <row r="133" spans="3:131" s="1" customFormat="1" ht="15" customHeight="1" x14ac:dyDescent="0.35">
      <c r="C133"/>
      <c r="D133"/>
      <c r="E133"/>
      <c r="F133"/>
      <c r="G133"/>
      <c r="H133"/>
      <c r="I133"/>
      <c r="J133"/>
      <c r="K133"/>
      <c r="L133"/>
      <c r="M133" s="103"/>
      <c r="N133" s="103"/>
      <c r="O133"/>
      <c r="P133"/>
      <c r="AB133" s="110"/>
      <c r="BF133" s="138"/>
      <c r="BY133" s="138"/>
      <c r="CW133" s="138"/>
      <c r="DY133" s="179"/>
      <c r="DZ133" s="179"/>
      <c r="EA133" s="138"/>
    </row>
    <row r="134" spans="3:131" s="1" customFormat="1" ht="15" customHeight="1" x14ac:dyDescent="0.35">
      <c r="C134"/>
      <c r="D134"/>
      <c r="E134"/>
      <c r="F134"/>
      <c r="G134"/>
      <c r="H134"/>
      <c r="I134"/>
      <c r="J134"/>
      <c r="K134"/>
      <c r="L134"/>
      <c r="M134" s="103"/>
      <c r="N134" s="103"/>
      <c r="O134"/>
      <c r="P134"/>
      <c r="AB134" s="110"/>
      <c r="BF134" s="138"/>
      <c r="BY134" s="138"/>
      <c r="CW134" s="138"/>
      <c r="DY134" s="179"/>
      <c r="DZ134" s="179"/>
      <c r="EA134" s="138"/>
    </row>
    <row r="135" spans="3:131" s="1" customFormat="1" ht="15" customHeight="1" x14ac:dyDescent="0.35">
      <c r="C135"/>
      <c r="D135"/>
      <c r="E135"/>
      <c r="F135"/>
      <c r="G135"/>
      <c r="H135"/>
      <c r="I135"/>
      <c r="J135"/>
      <c r="K135"/>
      <c r="L135"/>
      <c r="M135" s="103"/>
      <c r="N135" s="103"/>
      <c r="O135"/>
      <c r="P135"/>
      <c r="AB135" s="110"/>
      <c r="BF135" s="138"/>
      <c r="BY135" s="138"/>
      <c r="CW135" s="138"/>
      <c r="DY135" s="179"/>
      <c r="DZ135" s="179"/>
      <c r="EA135" s="138"/>
    </row>
    <row r="136" spans="3:131" s="1" customFormat="1" ht="15" customHeight="1" x14ac:dyDescent="0.35">
      <c r="C136"/>
      <c r="D136"/>
      <c r="E136"/>
      <c r="F136"/>
      <c r="G136"/>
      <c r="H136"/>
      <c r="I136"/>
      <c r="J136"/>
      <c r="K136"/>
      <c r="L136"/>
      <c r="M136" s="103"/>
      <c r="N136" s="103"/>
      <c r="O136"/>
      <c r="P136"/>
      <c r="AB136" s="110"/>
      <c r="BF136" s="138"/>
      <c r="BY136" s="138"/>
      <c r="CW136" s="138"/>
      <c r="DY136" s="179"/>
      <c r="DZ136" s="179"/>
      <c r="EA136" s="138"/>
    </row>
    <row r="137" spans="3:131" s="1" customFormat="1" ht="15" customHeight="1" x14ac:dyDescent="0.35">
      <c r="C137"/>
      <c r="D137"/>
      <c r="E137"/>
      <c r="F137"/>
      <c r="G137"/>
      <c r="H137"/>
      <c r="I137"/>
      <c r="J137"/>
      <c r="K137"/>
      <c r="L137"/>
      <c r="M137" s="103"/>
      <c r="N137" s="103"/>
      <c r="O137"/>
      <c r="P137"/>
      <c r="AB137" s="110"/>
      <c r="BF137" s="138"/>
      <c r="BY137" s="138"/>
      <c r="CW137" s="138"/>
      <c r="DY137" s="179"/>
      <c r="DZ137" s="179"/>
      <c r="EA137" s="138"/>
    </row>
    <row r="138" spans="3:131" s="1" customFormat="1" ht="15" customHeight="1" x14ac:dyDescent="0.35">
      <c r="C138"/>
      <c r="D138"/>
      <c r="E138"/>
      <c r="F138"/>
      <c r="G138"/>
      <c r="H138"/>
      <c r="I138"/>
      <c r="J138"/>
      <c r="K138"/>
      <c r="L138"/>
      <c r="M138" s="103"/>
      <c r="N138" s="103"/>
      <c r="O138"/>
      <c r="P138"/>
      <c r="AB138" s="110"/>
      <c r="BF138" s="138"/>
      <c r="BY138" s="138"/>
      <c r="CW138" s="138"/>
      <c r="DY138" s="179"/>
      <c r="DZ138" s="179"/>
      <c r="EA138" s="138"/>
    </row>
    <row r="139" spans="3:131" s="1" customFormat="1" ht="15" customHeight="1" x14ac:dyDescent="0.35">
      <c r="C139"/>
      <c r="D139"/>
      <c r="E139"/>
      <c r="F139"/>
      <c r="G139"/>
      <c r="H139"/>
      <c r="I139"/>
      <c r="J139"/>
      <c r="K139"/>
      <c r="L139"/>
      <c r="M139" s="103"/>
      <c r="N139" s="103"/>
      <c r="O139"/>
      <c r="P139"/>
      <c r="AB139" s="110"/>
      <c r="BF139" s="138"/>
      <c r="BY139" s="138"/>
      <c r="CW139" s="138"/>
      <c r="DY139" s="179"/>
      <c r="DZ139" s="179"/>
      <c r="EA139" s="138"/>
    </row>
    <row r="140" spans="3:131" s="1" customFormat="1" ht="15" customHeight="1" x14ac:dyDescent="0.35">
      <c r="C140"/>
      <c r="D140"/>
      <c r="E140"/>
      <c r="F140"/>
      <c r="G140"/>
      <c r="H140"/>
      <c r="I140"/>
      <c r="J140"/>
      <c r="K140"/>
      <c r="L140"/>
      <c r="M140" s="103"/>
      <c r="N140" s="103"/>
      <c r="O140"/>
      <c r="P140"/>
      <c r="AB140" s="110"/>
      <c r="BF140" s="138"/>
      <c r="BY140" s="138"/>
      <c r="CW140" s="138"/>
      <c r="DY140" s="179"/>
      <c r="DZ140" s="179"/>
      <c r="EA140" s="138"/>
    </row>
    <row r="141" spans="3:131" s="1" customFormat="1" ht="15" customHeight="1" x14ac:dyDescent="0.35">
      <c r="C141"/>
      <c r="D141"/>
      <c r="E141"/>
      <c r="F141"/>
      <c r="G141"/>
      <c r="H141"/>
      <c r="I141"/>
      <c r="J141"/>
      <c r="K141"/>
      <c r="L141"/>
      <c r="M141" s="103"/>
      <c r="N141" s="103"/>
      <c r="O141"/>
      <c r="P141"/>
      <c r="AB141" s="110"/>
      <c r="BF141" s="138"/>
      <c r="BY141" s="138"/>
      <c r="CW141" s="138"/>
      <c r="DY141" s="179"/>
      <c r="DZ141" s="179"/>
      <c r="EA141" s="138"/>
    </row>
    <row r="142" spans="3:131" s="1" customFormat="1" ht="15" customHeight="1" x14ac:dyDescent="0.35">
      <c r="C142"/>
      <c r="D142"/>
      <c r="E142"/>
      <c r="F142"/>
      <c r="G142"/>
      <c r="H142"/>
      <c r="I142"/>
      <c r="J142"/>
      <c r="K142"/>
      <c r="L142"/>
      <c r="M142" s="103"/>
      <c r="N142" s="103"/>
      <c r="O142"/>
      <c r="P142"/>
      <c r="AB142" s="110"/>
      <c r="BF142" s="138"/>
      <c r="BY142" s="138"/>
      <c r="CW142" s="138"/>
      <c r="DY142" s="179"/>
      <c r="DZ142" s="179"/>
      <c r="EA142" s="138"/>
    </row>
    <row r="143" spans="3:131" s="1" customFormat="1" ht="15" customHeight="1" x14ac:dyDescent="0.35">
      <c r="C143"/>
      <c r="D143"/>
      <c r="E143"/>
      <c r="F143"/>
      <c r="G143"/>
      <c r="H143"/>
      <c r="I143"/>
      <c r="J143"/>
      <c r="K143"/>
      <c r="L143"/>
      <c r="M143" s="103"/>
      <c r="N143" s="103"/>
      <c r="O143"/>
      <c r="P143"/>
      <c r="AB143" s="110"/>
      <c r="BF143" s="138"/>
      <c r="BY143" s="138"/>
      <c r="CW143" s="138"/>
      <c r="DY143" s="179"/>
      <c r="DZ143" s="179"/>
      <c r="EA143" s="138"/>
    </row>
    <row r="144" spans="3:131" s="1" customFormat="1" ht="15" customHeight="1" x14ac:dyDescent="0.35">
      <c r="C144"/>
      <c r="D144"/>
      <c r="E144"/>
      <c r="F144"/>
      <c r="G144"/>
      <c r="H144"/>
      <c r="I144"/>
      <c r="J144"/>
      <c r="K144"/>
      <c r="L144"/>
      <c r="M144" s="103"/>
      <c r="N144" s="103"/>
      <c r="O144"/>
      <c r="P144"/>
      <c r="AB144" s="110"/>
      <c r="BF144" s="138"/>
      <c r="BY144" s="138"/>
      <c r="CW144" s="138"/>
      <c r="DY144" s="179"/>
      <c r="DZ144" s="179"/>
      <c r="EA144" s="138"/>
    </row>
    <row r="145" spans="3:131" s="1" customFormat="1" ht="15" customHeight="1" x14ac:dyDescent="0.35">
      <c r="C145"/>
      <c r="D145"/>
      <c r="E145"/>
      <c r="F145"/>
      <c r="G145"/>
      <c r="H145"/>
      <c r="I145"/>
      <c r="J145"/>
      <c r="K145"/>
      <c r="L145"/>
      <c r="M145" s="103"/>
      <c r="N145" s="103"/>
      <c r="O145"/>
      <c r="P145"/>
      <c r="AB145" s="110"/>
      <c r="BF145" s="138"/>
      <c r="BY145" s="138"/>
      <c r="CW145" s="138"/>
      <c r="DY145" s="179"/>
      <c r="DZ145" s="179"/>
      <c r="EA145" s="138"/>
    </row>
    <row r="146" spans="3:131" s="1" customFormat="1" ht="15" customHeight="1" x14ac:dyDescent="0.35">
      <c r="C146"/>
      <c r="D146"/>
      <c r="E146"/>
      <c r="F146"/>
      <c r="G146"/>
      <c r="H146"/>
      <c r="I146"/>
      <c r="J146"/>
      <c r="K146"/>
      <c r="L146"/>
      <c r="M146" s="103"/>
      <c r="N146" s="103"/>
      <c r="O146"/>
      <c r="P146"/>
      <c r="AB146" s="110"/>
      <c r="BF146" s="138"/>
      <c r="BY146" s="138"/>
      <c r="CW146" s="138"/>
      <c r="DY146" s="179"/>
      <c r="DZ146" s="179"/>
      <c r="EA146" s="138"/>
    </row>
    <row r="147" spans="3:131" s="1" customFormat="1" ht="15" customHeight="1" x14ac:dyDescent="0.35">
      <c r="C147"/>
      <c r="D147"/>
      <c r="E147"/>
      <c r="F147"/>
      <c r="G147"/>
      <c r="H147"/>
      <c r="I147"/>
      <c r="J147"/>
      <c r="K147"/>
      <c r="L147"/>
      <c r="M147" s="103"/>
      <c r="N147" s="103"/>
      <c r="O147"/>
      <c r="P147"/>
      <c r="AB147" s="110"/>
      <c r="BF147" s="138"/>
      <c r="BY147" s="138"/>
      <c r="CW147" s="138"/>
      <c r="DY147" s="179"/>
      <c r="DZ147" s="179"/>
      <c r="EA147" s="138"/>
    </row>
    <row r="148" spans="3:131" s="1" customFormat="1" ht="15" customHeight="1" x14ac:dyDescent="0.35">
      <c r="C148"/>
      <c r="D148"/>
      <c r="E148"/>
      <c r="F148"/>
      <c r="G148"/>
      <c r="H148"/>
      <c r="I148"/>
      <c r="J148"/>
      <c r="K148"/>
      <c r="L148"/>
      <c r="M148" s="103"/>
      <c r="N148" s="103"/>
      <c r="O148"/>
      <c r="P148"/>
      <c r="AB148" s="110"/>
      <c r="BF148" s="138"/>
      <c r="BY148" s="138"/>
      <c r="CW148" s="138"/>
      <c r="DY148" s="179"/>
      <c r="DZ148" s="179"/>
      <c r="EA148" s="138"/>
    </row>
    <row r="149" spans="3:131" s="1" customFormat="1" ht="15" customHeight="1" x14ac:dyDescent="0.35">
      <c r="C149"/>
      <c r="D149"/>
      <c r="E149"/>
      <c r="F149"/>
      <c r="G149"/>
      <c r="H149"/>
      <c r="I149"/>
      <c r="J149"/>
      <c r="K149"/>
      <c r="L149"/>
      <c r="M149" s="103"/>
      <c r="N149" s="103"/>
      <c r="O149"/>
      <c r="P149"/>
      <c r="AB149" s="110"/>
      <c r="BF149" s="138"/>
      <c r="BY149" s="138"/>
      <c r="CW149" s="138"/>
      <c r="DY149" s="179"/>
      <c r="DZ149" s="179"/>
      <c r="EA149" s="138"/>
    </row>
    <row r="150" spans="3:131" s="1" customFormat="1" ht="15" customHeight="1" x14ac:dyDescent="0.35">
      <c r="C150"/>
      <c r="D150"/>
      <c r="E150"/>
      <c r="F150"/>
      <c r="G150"/>
      <c r="H150"/>
      <c r="I150"/>
      <c r="J150"/>
      <c r="K150"/>
      <c r="L150"/>
      <c r="M150" s="103"/>
      <c r="N150" s="103"/>
      <c r="O150"/>
      <c r="P150"/>
      <c r="AB150" s="110"/>
      <c r="BF150" s="138"/>
      <c r="BY150" s="138"/>
      <c r="CW150" s="138"/>
      <c r="DY150" s="179"/>
      <c r="DZ150" s="179"/>
      <c r="EA150" s="138"/>
    </row>
    <row r="151" spans="3:131" s="1" customFormat="1" ht="15" customHeight="1" x14ac:dyDescent="0.35">
      <c r="C151"/>
      <c r="D151"/>
      <c r="E151"/>
      <c r="F151"/>
      <c r="G151"/>
      <c r="H151"/>
      <c r="I151"/>
      <c r="J151"/>
      <c r="K151"/>
      <c r="L151"/>
      <c r="M151" s="103"/>
      <c r="N151" s="103"/>
      <c r="O151"/>
      <c r="P151"/>
      <c r="AB151" s="110"/>
      <c r="BF151" s="138"/>
      <c r="BY151" s="138"/>
      <c r="CW151" s="138"/>
      <c r="DY151" s="179"/>
      <c r="DZ151" s="179"/>
      <c r="EA151" s="138"/>
    </row>
    <row r="152" spans="3:131" s="1" customFormat="1" ht="15" customHeight="1" x14ac:dyDescent="0.35">
      <c r="C152"/>
      <c r="D152"/>
      <c r="E152"/>
      <c r="F152"/>
      <c r="G152"/>
      <c r="H152"/>
      <c r="I152"/>
      <c r="J152"/>
      <c r="K152"/>
      <c r="L152"/>
      <c r="M152" s="103"/>
      <c r="N152" s="103"/>
      <c r="O152"/>
      <c r="P152"/>
      <c r="AB152" s="110"/>
      <c r="BF152" s="138"/>
      <c r="BY152" s="138"/>
      <c r="CW152" s="138"/>
      <c r="DY152" s="179"/>
      <c r="DZ152" s="179"/>
      <c r="EA152" s="138"/>
    </row>
    <row r="153" spans="3:131" s="1" customFormat="1" ht="15" customHeight="1" x14ac:dyDescent="0.35">
      <c r="C153"/>
      <c r="D153"/>
      <c r="E153"/>
      <c r="F153"/>
      <c r="G153"/>
      <c r="H153"/>
      <c r="I153"/>
      <c r="J153"/>
      <c r="K153"/>
      <c r="L153"/>
      <c r="M153" s="103"/>
      <c r="N153" s="103"/>
      <c r="O153"/>
      <c r="P153"/>
      <c r="AB153" s="110"/>
      <c r="BF153" s="138"/>
      <c r="BY153" s="138"/>
      <c r="CW153" s="138"/>
      <c r="DY153" s="179"/>
      <c r="DZ153" s="179"/>
      <c r="EA153" s="138"/>
    </row>
    <row r="154" spans="3:131" s="1" customFormat="1" ht="15" customHeight="1" x14ac:dyDescent="0.35">
      <c r="C154"/>
      <c r="D154"/>
      <c r="E154"/>
      <c r="F154"/>
      <c r="G154"/>
      <c r="H154"/>
      <c r="I154"/>
      <c r="J154"/>
      <c r="K154"/>
      <c r="L154"/>
      <c r="M154" s="103"/>
      <c r="N154" s="103"/>
      <c r="O154"/>
      <c r="P154"/>
      <c r="AB154" s="110"/>
      <c r="BF154" s="138"/>
      <c r="BY154" s="138"/>
      <c r="CW154" s="138"/>
      <c r="DY154" s="179"/>
      <c r="DZ154" s="179"/>
      <c r="EA154" s="138"/>
    </row>
    <row r="155" spans="3:131" s="1" customFormat="1" ht="15" customHeight="1" x14ac:dyDescent="0.35">
      <c r="C155"/>
      <c r="D155"/>
      <c r="E155"/>
      <c r="F155"/>
      <c r="G155"/>
      <c r="H155"/>
      <c r="I155"/>
      <c r="J155"/>
      <c r="K155"/>
      <c r="L155"/>
      <c r="M155" s="103"/>
      <c r="N155" s="103"/>
      <c r="O155"/>
      <c r="P155"/>
      <c r="AB155" s="110"/>
      <c r="BF155" s="138"/>
      <c r="BY155" s="138"/>
      <c r="CW155" s="138"/>
      <c r="DY155" s="179"/>
      <c r="DZ155" s="179"/>
      <c r="EA155" s="138"/>
    </row>
    <row r="156" spans="3:131" s="1" customFormat="1" ht="15" customHeight="1" x14ac:dyDescent="0.35">
      <c r="C156"/>
      <c r="D156"/>
      <c r="E156"/>
      <c r="F156"/>
      <c r="G156"/>
      <c r="H156"/>
      <c r="I156"/>
      <c r="J156"/>
      <c r="K156"/>
      <c r="L156"/>
      <c r="M156" s="103"/>
      <c r="N156" s="103"/>
      <c r="O156"/>
      <c r="P156"/>
      <c r="AB156" s="110"/>
      <c r="BF156" s="138"/>
      <c r="BY156" s="138"/>
      <c r="CW156" s="138"/>
      <c r="DY156" s="179"/>
      <c r="DZ156" s="179"/>
      <c r="EA156" s="138"/>
    </row>
    <row r="157" spans="3:131" s="1" customFormat="1" ht="15" customHeight="1" x14ac:dyDescent="0.35">
      <c r="C157"/>
      <c r="D157"/>
      <c r="E157"/>
      <c r="F157"/>
      <c r="G157"/>
      <c r="H157"/>
      <c r="I157"/>
      <c r="J157"/>
      <c r="K157"/>
      <c r="L157"/>
      <c r="M157" s="103"/>
      <c r="N157" s="103"/>
      <c r="O157"/>
      <c r="P157"/>
      <c r="AB157" s="110"/>
      <c r="BF157" s="138"/>
      <c r="BY157" s="138"/>
      <c r="CW157" s="138"/>
      <c r="DY157" s="179"/>
      <c r="DZ157" s="179"/>
      <c r="EA157" s="138"/>
    </row>
    <row r="158" spans="3:131" s="1" customFormat="1" ht="15" customHeight="1" x14ac:dyDescent="0.35">
      <c r="C158"/>
      <c r="D158"/>
      <c r="E158"/>
      <c r="F158"/>
      <c r="G158"/>
      <c r="H158"/>
      <c r="I158"/>
      <c r="J158"/>
      <c r="K158"/>
      <c r="L158"/>
      <c r="M158" s="103"/>
      <c r="N158" s="103"/>
      <c r="O158"/>
      <c r="P158"/>
      <c r="AB158" s="110"/>
      <c r="BF158" s="138"/>
      <c r="BY158" s="138"/>
      <c r="CW158" s="138"/>
      <c r="DY158" s="179"/>
      <c r="DZ158" s="179"/>
      <c r="EA158" s="138"/>
    </row>
    <row r="159" spans="3:131" s="1" customFormat="1" ht="15" customHeight="1" x14ac:dyDescent="0.35">
      <c r="C159"/>
      <c r="D159"/>
      <c r="E159"/>
      <c r="F159"/>
      <c r="G159"/>
      <c r="H159"/>
      <c r="I159"/>
      <c r="J159"/>
      <c r="K159"/>
      <c r="L159"/>
      <c r="M159" s="103"/>
      <c r="N159" s="103"/>
      <c r="O159"/>
      <c r="P159"/>
      <c r="AB159" s="110"/>
      <c r="BF159" s="138"/>
      <c r="BY159" s="138"/>
      <c r="CW159" s="138"/>
      <c r="DY159" s="179"/>
      <c r="DZ159" s="179"/>
      <c r="EA159" s="138"/>
    </row>
    <row r="160" spans="3:131" s="1" customFormat="1" ht="15" customHeight="1" x14ac:dyDescent="0.35">
      <c r="C160"/>
      <c r="D160"/>
      <c r="E160"/>
      <c r="F160"/>
      <c r="G160"/>
      <c r="H160"/>
      <c r="I160"/>
      <c r="J160"/>
      <c r="K160"/>
      <c r="L160"/>
      <c r="M160" s="103"/>
      <c r="N160" s="103"/>
      <c r="O160"/>
      <c r="P160"/>
      <c r="AB160" s="110"/>
      <c r="BF160" s="138"/>
      <c r="BY160" s="138"/>
      <c r="CW160" s="138"/>
      <c r="DY160" s="179"/>
      <c r="DZ160" s="179"/>
      <c r="EA160" s="138"/>
    </row>
    <row r="161" spans="3:131" s="1" customFormat="1" ht="15" customHeight="1" x14ac:dyDescent="0.35">
      <c r="C161"/>
      <c r="D161"/>
      <c r="E161"/>
      <c r="F161"/>
      <c r="G161"/>
      <c r="H161"/>
      <c r="I161"/>
      <c r="J161"/>
      <c r="K161"/>
      <c r="L161"/>
      <c r="M161" s="103"/>
      <c r="N161" s="103"/>
      <c r="O161"/>
      <c r="P161"/>
      <c r="AB161" s="110"/>
      <c r="BF161" s="138"/>
      <c r="BY161" s="138"/>
      <c r="CW161" s="138"/>
      <c r="DY161" s="179"/>
      <c r="DZ161" s="179"/>
      <c r="EA161" s="138"/>
    </row>
    <row r="162" spans="3:131" s="1" customFormat="1" ht="15" customHeight="1" x14ac:dyDescent="0.35">
      <c r="C162"/>
      <c r="D162"/>
      <c r="E162"/>
      <c r="F162"/>
      <c r="G162"/>
      <c r="H162"/>
      <c r="I162"/>
      <c r="J162"/>
      <c r="K162"/>
      <c r="L162"/>
      <c r="M162" s="103"/>
      <c r="N162" s="103"/>
      <c r="O162"/>
      <c r="P162"/>
      <c r="AB162" s="110"/>
      <c r="BF162" s="138"/>
      <c r="BY162" s="138"/>
      <c r="CW162" s="138"/>
      <c r="DY162" s="179"/>
      <c r="DZ162" s="179"/>
      <c r="EA162" s="138"/>
    </row>
    <row r="163" spans="3:131" s="1" customFormat="1" ht="15" customHeight="1" x14ac:dyDescent="0.35">
      <c r="C163"/>
      <c r="D163"/>
      <c r="E163"/>
      <c r="F163"/>
      <c r="G163"/>
      <c r="H163"/>
      <c r="I163"/>
      <c r="J163"/>
      <c r="K163"/>
      <c r="L163"/>
      <c r="M163" s="103"/>
      <c r="N163" s="103"/>
      <c r="O163"/>
      <c r="P163"/>
      <c r="AB163" s="110"/>
      <c r="BF163" s="138"/>
      <c r="BY163" s="138"/>
      <c r="CW163" s="138"/>
      <c r="DY163" s="179"/>
      <c r="DZ163" s="179"/>
      <c r="EA163" s="138"/>
    </row>
    <row r="164" spans="3:131" s="1" customFormat="1" ht="15" customHeight="1" x14ac:dyDescent="0.35">
      <c r="C164"/>
      <c r="D164"/>
      <c r="E164"/>
      <c r="F164"/>
      <c r="G164"/>
      <c r="H164"/>
      <c r="I164"/>
      <c r="J164"/>
      <c r="K164"/>
      <c r="L164"/>
      <c r="M164" s="103"/>
      <c r="N164" s="103"/>
      <c r="O164"/>
      <c r="P164"/>
      <c r="AB164" s="110"/>
      <c r="BF164" s="138"/>
      <c r="BY164" s="138"/>
      <c r="CW164" s="138"/>
      <c r="DY164" s="179"/>
      <c r="DZ164" s="179"/>
      <c r="EA164" s="138"/>
    </row>
    <row r="165" spans="3:131" s="1" customFormat="1" ht="15" customHeight="1" x14ac:dyDescent="0.35">
      <c r="C165"/>
      <c r="D165"/>
      <c r="E165"/>
      <c r="F165"/>
      <c r="G165"/>
      <c r="H165"/>
      <c r="I165"/>
      <c r="J165"/>
      <c r="K165"/>
      <c r="L165"/>
      <c r="M165" s="103"/>
      <c r="N165" s="103"/>
      <c r="O165"/>
      <c r="P165"/>
      <c r="AB165" s="110"/>
      <c r="BF165" s="138"/>
      <c r="BY165" s="138"/>
      <c r="CW165" s="138"/>
      <c r="DY165" s="179"/>
      <c r="DZ165" s="179"/>
      <c r="EA165" s="138"/>
    </row>
    <row r="166" spans="3:131" s="1" customFormat="1" ht="15" customHeight="1" x14ac:dyDescent="0.35">
      <c r="C166"/>
      <c r="D166"/>
      <c r="E166"/>
      <c r="F166"/>
      <c r="G166"/>
      <c r="H166"/>
      <c r="I166"/>
      <c r="J166"/>
      <c r="K166"/>
      <c r="L166"/>
      <c r="M166" s="103"/>
      <c r="N166" s="103"/>
      <c r="O166"/>
      <c r="P166"/>
      <c r="AB166" s="110"/>
      <c r="BF166" s="138"/>
      <c r="BY166" s="138"/>
      <c r="CW166" s="138"/>
      <c r="DY166" s="179"/>
      <c r="DZ166" s="179"/>
      <c r="EA166" s="138"/>
    </row>
    <row r="167" spans="3:131" s="1" customFormat="1" ht="15" customHeight="1" x14ac:dyDescent="0.35">
      <c r="C167"/>
      <c r="D167"/>
      <c r="E167"/>
      <c r="F167"/>
      <c r="G167"/>
      <c r="H167"/>
      <c r="I167"/>
      <c r="J167"/>
      <c r="K167"/>
      <c r="L167"/>
      <c r="M167" s="103"/>
      <c r="N167" s="103"/>
      <c r="O167"/>
      <c r="P167"/>
      <c r="AB167" s="110"/>
      <c r="BF167" s="138"/>
      <c r="BY167" s="138"/>
      <c r="CW167" s="138"/>
      <c r="DY167" s="179"/>
      <c r="DZ167" s="179"/>
      <c r="EA167" s="138"/>
    </row>
    <row r="168" spans="3:131" s="1" customFormat="1" ht="15" customHeight="1" x14ac:dyDescent="0.35">
      <c r="C168"/>
      <c r="D168"/>
      <c r="E168"/>
      <c r="F168"/>
      <c r="G168"/>
      <c r="H168"/>
      <c r="I168"/>
      <c r="J168"/>
      <c r="K168"/>
      <c r="L168"/>
      <c r="M168" s="103"/>
      <c r="N168" s="103"/>
      <c r="O168"/>
      <c r="P168"/>
      <c r="AB168" s="110"/>
      <c r="BF168" s="138"/>
      <c r="BY168" s="138"/>
      <c r="CW168" s="138"/>
      <c r="DY168" s="179"/>
      <c r="DZ168" s="179"/>
      <c r="EA168" s="138"/>
    </row>
    <row r="169" spans="3:131" s="1" customFormat="1" ht="15" customHeight="1" x14ac:dyDescent="0.35">
      <c r="C169"/>
      <c r="D169"/>
      <c r="E169"/>
      <c r="F169"/>
      <c r="G169"/>
      <c r="H169"/>
      <c r="I169"/>
      <c r="J169"/>
      <c r="K169"/>
      <c r="L169"/>
      <c r="M169" s="103"/>
      <c r="N169" s="103"/>
      <c r="O169"/>
      <c r="P169"/>
      <c r="AB169" s="110"/>
      <c r="BF169" s="138"/>
      <c r="BY169" s="138"/>
      <c r="CW169" s="138"/>
      <c r="DY169" s="179"/>
      <c r="DZ169" s="179"/>
      <c r="EA169" s="138"/>
    </row>
    <row r="170" spans="3:131" s="1" customFormat="1" ht="15" customHeight="1" x14ac:dyDescent="0.35">
      <c r="C170"/>
      <c r="D170"/>
      <c r="E170"/>
      <c r="F170"/>
      <c r="G170"/>
      <c r="H170"/>
      <c r="I170"/>
      <c r="J170"/>
      <c r="K170"/>
      <c r="L170"/>
      <c r="M170" s="103"/>
      <c r="N170" s="103"/>
      <c r="O170"/>
      <c r="P170"/>
      <c r="AB170" s="110"/>
      <c r="BF170" s="138"/>
      <c r="BY170" s="138"/>
      <c r="CW170" s="138"/>
      <c r="DY170" s="179"/>
      <c r="DZ170" s="179"/>
      <c r="EA170" s="138"/>
    </row>
    <row r="171" spans="3:131" s="1" customFormat="1" ht="15" customHeight="1" x14ac:dyDescent="0.35">
      <c r="C171"/>
      <c r="D171"/>
      <c r="E171"/>
      <c r="F171"/>
      <c r="G171"/>
      <c r="H171"/>
      <c r="I171"/>
      <c r="J171"/>
      <c r="K171"/>
      <c r="L171"/>
      <c r="M171" s="103"/>
      <c r="N171" s="103"/>
      <c r="O171"/>
      <c r="P171"/>
      <c r="AB171" s="110"/>
      <c r="BF171" s="138"/>
      <c r="BY171" s="138"/>
      <c r="CW171" s="138"/>
      <c r="DY171" s="179"/>
      <c r="DZ171" s="179"/>
      <c r="EA171" s="138"/>
    </row>
    <row r="172" spans="3:131" s="1" customFormat="1" ht="15" customHeight="1" x14ac:dyDescent="0.35">
      <c r="C172"/>
      <c r="D172"/>
      <c r="E172"/>
      <c r="F172"/>
      <c r="G172"/>
      <c r="H172"/>
      <c r="I172"/>
      <c r="J172"/>
      <c r="K172"/>
      <c r="L172"/>
      <c r="M172" s="103"/>
      <c r="N172" s="103"/>
      <c r="O172"/>
      <c r="P172"/>
      <c r="AB172" s="110"/>
      <c r="BF172" s="138"/>
      <c r="BY172" s="138"/>
      <c r="CW172" s="138"/>
      <c r="DY172" s="179"/>
      <c r="DZ172" s="179"/>
      <c r="EA172" s="138"/>
    </row>
    <row r="173" spans="3:131" s="1" customFormat="1" ht="15" customHeight="1" x14ac:dyDescent="0.35">
      <c r="C173"/>
      <c r="D173"/>
      <c r="E173"/>
      <c r="F173"/>
      <c r="G173"/>
      <c r="H173"/>
      <c r="I173"/>
      <c r="J173"/>
      <c r="K173"/>
      <c r="L173"/>
      <c r="M173" s="103"/>
      <c r="N173" s="103"/>
      <c r="O173"/>
      <c r="P173"/>
      <c r="AB173" s="110"/>
      <c r="BF173" s="138"/>
      <c r="BY173" s="138"/>
      <c r="CW173" s="138"/>
      <c r="DY173" s="179"/>
      <c r="DZ173" s="179"/>
      <c r="EA173" s="138"/>
    </row>
    <row r="174" spans="3:131" s="1" customFormat="1" ht="15" customHeight="1" x14ac:dyDescent="0.35">
      <c r="C174"/>
      <c r="D174"/>
      <c r="E174"/>
      <c r="F174"/>
      <c r="G174"/>
      <c r="H174"/>
      <c r="I174"/>
      <c r="J174"/>
      <c r="K174"/>
      <c r="L174"/>
      <c r="M174" s="103"/>
      <c r="N174" s="103"/>
      <c r="O174"/>
      <c r="P174"/>
      <c r="AB174" s="110"/>
      <c r="BF174" s="138"/>
      <c r="BY174" s="138"/>
      <c r="CW174" s="138"/>
      <c r="DY174" s="179"/>
      <c r="DZ174" s="179"/>
      <c r="EA174" s="138"/>
    </row>
    <row r="175" spans="3:131" s="1" customFormat="1" ht="15" customHeight="1" x14ac:dyDescent="0.35">
      <c r="C175"/>
      <c r="D175"/>
      <c r="E175"/>
      <c r="F175"/>
      <c r="G175"/>
      <c r="H175"/>
      <c r="I175"/>
      <c r="J175"/>
      <c r="K175"/>
      <c r="L175"/>
      <c r="M175" s="103"/>
      <c r="N175" s="103"/>
      <c r="O175"/>
      <c r="P175"/>
      <c r="AB175" s="110"/>
      <c r="BF175" s="138"/>
      <c r="BY175" s="138"/>
      <c r="CW175" s="138"/>
      <c r="DY175" s="179"/>
      <c r="DZ175" s="179"/>
      <c r="EA175" s="138"/>
    </row>
    <row r="176" spans="3:131" s="1" customFormat="1" ht="15" customHeight="1" x14ac:dyDescent="0.35">
      <c r="C176"/>
      <c r="D176"/>
      <c r="E176"/>
      <c r="F176"/>
      <c r="G176"/>
      <c r="H176"/>
      <c r="I176"/>
      <c r="J176"/>
      <c r="K176"/>
      <c r="L176"/>
      <c r="M176" s="103"/>
      <c r="N176" s="103"/>
      <c r="O176"/>
      <c r="P176"/>
      <c r="AB176" s="110"/>
      <c r="BF176" s="138"/>
      <c r="BY176" s="138"/>
      <c r="CW176" s="138"/>
      <c r="DY176" s="179"/>
      <c r="DZ176" s="179"/>
      <c r="EA176" s="138"/>
    </row>
    <row r="177" spans="2:131" s="1" customFormat="1" ht="15" customHeight="1" x14ac:dyDescent="0.35">
      <c r="C177"/>
      <c r="D177"/>
      <c r="E177"/>
      <c r="F177"/>
      <c r="G177"/>
      <c r="H177"/>
      <c r="I177"/>
      <c r="J177"/>
      <c r="K177"/>
      <c r="L177"/>
      <c r="M177" s="103"/>
      <c r="N177" s="103"/>
      <c r="O177"/>
      <c r="P177"/>
      <c r="AB177" s="110"/>
      <c r="BF177" s="138"/>
      <c r="BY177" s="138"/>
      <c r="CW177" s="138"/>
      <c r="DY177" s="179"/>
      <c r="DZ177" s="179"/>
      <c r="EA177" s="138"/>
    </row>
    <row r="178" spans="2:131" s="1" customFormat="1" ht="15" customHeight="1" x14ac:dyDescent="0.35">
      <c r="C178"/>
      <c r="D178"/>
      <c r="E178"/>
      <c r="F178"/>
      <c r="G178"/>
      <c r="H178"/>
      <c r="I178"/>
      <c r="J178"/>
      <c r="K178"/>
      <c r="L178"/>
      <c r="M178" s="103"/>
      <c r="N178" s="103"/>
      <c r="O178"/>
      <c r="P178"/>
      <c r="AB178" s="110"/>
      <c r="BF178" s="138"/>
      <c r="BY178" s="138"/>
      <c r="CW178" s="138"/>
      <c r="DY178" s="179"/>
      <c r="DZ178" s="179"/>
      <c r="EA178" s="138"/>
    </row>
    <row r="179" spans="2:131" s="1" customFormat="1" ht="15" customHeight="1" x14ac:dyDescent="0.35">
      <c r="C179"/>
      <c r="D179"/>
      <c r="E179"/>
      <c r="F179"/>
      <c r="G179"/>
      <c r="H179"/>
      <c r="I179"/>
      <c r="J179"/>
      <c r="K179"/>
      <c r="L179"/>
      <c r="M179" s="103"/>
      <c r="N179" s="103"/>
      <c r="O179"/>
      <c r="P179"/>
      <c r="AB179" s="110"/>
      <c r="BF179" s="138"/>
      <c r="BY179" s="138"/>
      <c r="CW179" s="138"/>
      <c r="DY179" s="179"/>
      <c r="DZ179" s="179"/>
      <c r="EA179" s="138"/>
    </row>
    <row r="180" spans="2:131" s="1" customFormat="1" ht="15" customHeight="1" x14ac:dyDescent="0.35">
      <c r="C180"/>
      <c r="D180"/>
      <c r="E180"/>
      <c r="F180"/>
      <c r="G180"/>
      <c r="H180"/>
      <c r="I180"/>
      <c r="J180"/>
      <c r="K180"/>
      <c r="L180"/>
      <c r="M180" s="103"/>
      <c r="N180" s="103"/>
      <c r="O180"/>
      <c r="P180"/>
      <c r="AB180" s="110"/>
      <c r="BF180" s="138"/>
      <c r="BY180" s="138"/>
      <c r="CW180" s="138"/>
      <c r="DY180" s="179"/>
      <c r="DZ180" s="179"/>
      <c r="EA180" s="138"/>
    </row>
    <row r="181" spans="2:131" s="1" customFormat="1" ht="15" customHeight="1" x14ac:dyDescent="0.35">
      <c r="C181"/>
      <c r="D181"/>
      <c r="E181"/>
      <c r="F181"/>
      <c r="G181"/>
      <c r="H181"/>
      <c r="I181"/>
      <c r="J181"/>
      <c r="K181"/>
      <c r="L181"/>
      <c r="M181" s="103"/>
      <c r="N181" s="103"/>
      <c r="O181"/>
      <c r="P181"/>
      <c r="AB181" s="110"/>
      <c r="BF181" s="138"/>
      <c r="BY181" s="138"/>
      <c r="CW181" s="138"/>
      <c r="DY181" s="179"/>
      <c r="DZ181" s="179"/>
      <c r="EA181" s="138"/>
    </row>
    <row r="182" spans="2:131" s="1" customFormat="1" ht="15" customHeight="1" x14ac:dyDescent="0.35">
      <c r="C182"/>
      <c r="D182"/>
      <c r="E182"/>
      <c r="F182"/>
      <c r="G182"/>
      <c r="H182"/>
      <c r="I182"/>
      <c r="J182"/>
      <c r="K182"/>
      <c r="L182"/>
      <c r="M182" s="103"/>
      <c r="N182" s="103"/>
      <c r="O182"/>
      <c r="P182"/>
      <c r="AB182" s="110"/>
      <c r="BF182" s="138"/>
      <c r="BY182" s="138"/>
      <c r="CW182" s="138"/>
      <c r="DY182" s="179"/>
      <c r="DZ182" s="179"/>
      <c r="EA182" s="138"/>
    </row>
    <row r="183" spans="2:131" s="1" customFormat="1" ht="15" customHeight="1" x14ac:dyDescent="0.35">
      <c r="C183"/>
      <c r="D183"/>
      <c r="E183"/>
      <c r="F183"/>
      <c r="G183"/>
      <c r="H183"/>
      <c r="I183"/>
      <c r="J183"/>
      <c r="K183"/>
      <c r="L183"/>
      <c r="M183" s="103"/>
      <c r="N183" s="103"/>
      <c r="O183"/>
      <c r="P183"/>
      <c r="AB183" s="110"/>
      <c r="BF183" s="138"/>
      <c r="BY183" s="138"/>
      <c r="CW183" s="138"/>
      <c r="DY183" s="179"/>
      <c r="DZ183" s="179"/>
      <c r="EA183" s="138"/>
    </row>
    <row r="184" spans="2:131" s="1" customFormat="1" ht="15" customHeight="1" x14ac:dyDescent="0.35">
      <c r="C184"/>
      <c r="D184"/>
      <c r="E184"/>
      <c r="F184"/>
      <c r="G184"/>
      <c r="H184"/>
      <c r="I184"/>
      <c r="J184"/>
      <c r="K184"/>
      <c r="L184"/>
      <c r="M184" s="103"/>
      <c r="N184" s="103"/>
      <c r="O184"/>
      <c r="P184"/>
      <c r="AB184" s="110"/>
      <c r="BF184" s="138"/>
      <c r="BY184" s="138"/>
      <c r="CW184" s="138"/>
      <c r="DY184" s="179"/>
      <c r="DZ184" s="179"/>
      <c r="EA184" s="138"/>
    </row>
    <row r="185" spans="2:131" s="1" customFormat="1" ht="15" customHeight="1" x14ac:dyDescent="0.35">
      <c r="C185"/>
      <c r="D185"/>
      <c r="E185"/>
      <c r="F185"/>
      <c r="G185"/>
      <c r="H185"/>
      <c r="I185"/>
      <c r="J185"/>
      <c r="K185"/>
      <c r="L185"/>
      <c r="M185" s="103"/>
      <c r="N185" s="103"/>
      <c r="O185"/>
      <c r="P185"/>
      <c r="AB185" s="110"/>
      <c r="BF185" s="138"/>
      <c r="BY185" s="138"/>
      <c r="CW185" s="138"/>
      <c r="DY185" s="179"/>
      <c r="DZ185" s="179"/>
      <c r="EA185" s="138"/>
    </row>
    <row r="186" spans="2:131" s="1" customFormat="1" ht="15" customHeight="1" x14ac:dyDescent="0.35">
      <c r="C186"/>
      <c r="D186"/>
      <c r="E186"/>
      <c r="F186"/>
      <c r="G186"/>
      <c r="H186"/>
      <c r="I186"/>
      <c r="J186"/>
      <c r="K186"/>
      <c r="L186"/>
      <c r="M186" s="103"/>
      <c r="N186" s="103"/>
      <c r="O186"/>
      <c r="P186"/>
      <c r="AB186" s="110"/>
      <c r="BF186" s="138"/>
      <c r="BY186" s="138"/>
      <c r="CW186" s="138"/>
      <c r="DY186" s="179"/>
      <c r="DZ186" s="179"/>
      <c r="EA186" s="138"/>
    </row>
    <row r="187" spans="2:131" s="1" customFormat="1" ht="15" customHeight="1" x14ac:dyDescent="0.35">
      <c r="C187"/>
      <c r="D187"/>
      <c r="E187"/>
      <c r="F187"/>
      <c r="G187"/>
      <c r="H187"/>
      <c r="I187"/>
      <c r="J187"/>
      <c r="K187"/>
      <c r="L187"/>
      <c r="M187" s="103"/>
      <c r="N187" s="103"/>
      <c r="O187"/>
      <c r="P187"/>
      <c r="AB187" s="110"/>
      <c r="BF187" s="138"/>
      <c r="BY187" s="138"/>
      <c r="CW187" s="138"/>
      <c r="DY187" s="179"/>
      <c r="DZ187" s="179"/>
      <c r="EA187" s="138"/>
    </row>
    <row r="188" spans="2:131" s="1" customFormat="1" ht="15" customHeight="1" x14ac:dyDescent="0.35">
      <c r="C188"/>
      <c r="D188"/>
      <c r="E188"/>
      <c r="F188"/>
      <c r="G188"/>
      <c r="H188"/>
      <c r="I188"/>
      <c r="J188"/>
      <c r="K188"/>
      <c r="L188"/>
      <c r="M188" s="103"/>
      <c r="N188" s="103"/>
      <c r="O188"/>
      <c r="P188"/>
      <c r="AB188" s="110"/>
      <c r="BF188" s="138"/>
      <c r="BY188" s="138"/>
      <c r="CW188" s="138"/>
      <c r="DY188" s="179"/>
      <c r="DZ188" s="179"/>
      <c r="EA188" s="138"/>
    </row>
    <row r="189" spans="2:131" ht="15" customHeight="1" x14ac:dyDescent="0.35">
      <c r="B189" s="1"/>
    </row>
    <row r="190" spans="2:131" ht="15" customHeight="1" x14ac:dyDescent="0.35">
      <c r="B190" s="1"/>
    </row>
    <row r="191" spans="2:131" ht="15" customHeight="1" x14ac:dyDescent="0.35">
      <c r="B191" s="1"/>
    </row>
    <row r="192" spans="2:131" ht="15" customHeight="1" x14ac:dyDescent="0.35">
      <c r="B192" s="1"/>
    </row>
    <row r="193" ht="15" customHeight="1" x14ac:dyDescent="0.35"/>
    <row r="194" ht="15" customHeight="1" x14ac:dyDescent="0.35"/>
    <row r="195" ht="15" customHeight="1" x14ac:dyDescent="0.35"/>
    <row r="196" ht="15" customHeight="1" x14ac:dyDescent="0.35"/>
    <row r="197" ht="15" customHeight="1" x14ac:dyDescent="0.35"/>
    <row r="198" ht="15" customHeight="1" x14ac:dyDescent="0.35"/>
    <row r="199" ht="15" customHeight="1" x14ac:dyDescent="0.35"/>
    <row r="200" ht="15" customHeight="1" x14ac:dyDescent="0.35"/>
    <row r="201" ht="15" customHeight="1" x14ac:dyDescent="0.35"/>
    <row r="202" ht="15" customHeight="1" x14ac:dyDescent="0.35"/>
    <row r="203" ht="15" customHeight="1" x14ac:dyDescent="0.35"/>
    <row r="204" ht="15" customHeight="1" x14ac:dyDescent="0.35"/>
    <row r="205" ht="15" customHeight="1" x14ac:dyDescent="0.35"/>
    <row r="206" ht="15" customHeight="1" x14ac:dyDescent="0.35"/>
    <row r="207" ht="15" customHeight="1" x14ac:dyDescent="0.35"/>
    <row r="208" ht="15" customHeight="1" x14ac:dyDescent="0.35"/>
    <row r="209" ht="15" customHeight="1" x14ac:dyDescent="0.35"/>
    <row r="210" ht="15" customHeight="1" x14ac:dyDescent="0.35"/>
    <row r="211" ht="15" customHeight="1" x14ac:dyDescent="0.35"/>
    <row r="212" ht="15" customHeight="1" x14ac:dyDescent="0.35"/>
    <row r="213" ht="15" customHeight="1" x14ac:dyDescent="0.35"/>
    <row r="214" ht="15" customHeight="1" x14ac:dyDescent="0.35"/>
    <row r="215" ht="15" customHeight="1" x14ac:dyDescent="0.35"/>
    <row r="216" ht="15" customHeight="1" x14ac:dyDescent="0.35"/>
    <row r="217" ht="15" customHeight="1" x14ac:dyDescent="0.35"/>
    <row r="218" ht="15" customHeight="1" x14ac:dyDescent="0.35"/>
    <row r="219" ht="15" customHeight="1" x14ac:dyDescent="0.35"/>
    <row r="220" ht="15" customHeight="1" x14ac:dyDescent="0.35"/>
    <row r="221" ht="15" customHeight="1" x14ac:dyDescent="0.35"/>
    <row r="222" ht="15" customHeight="1" x14ac:dyDescent="0.35"/>
    <row r="223" ht="15" customHeight="1" x14ac:dyDescent="0.35"/>
    <row r="224"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row r="235" ht="15" customHeight="1" x14ac:dyDescent="0.35"/>
    <row r="236" ht="15" customHeight="1" x14ac:dyDescent="0.35"/>
    <row r="237" ht="15" customHeight="1" x14ac:dyDescent="0.35"/>
    <row r="238" ht="15" customHeight="1" x14ac:dyDescent="0.35"/>
    <row r="239" ht="15" customHeight="1" x14ac:dyDescent="0.35"/>
    <row r="240" ht="15" customHeight="1" x14ac:dyDescent="0.35"/>
    <row r="241" ht="15" customHeight="1" x14ac:dyDescent="0.35"/>
    <row r="242" ht="15" customHeight="1" x14ac:dyDescent="0.35"/>
    <row r="243" ht="15" customHeight="1" x14ac:dyDescent="0.35"/>
    <row r="244" ht="15" customHeight="1" x14ac:dyDescent="0.35"/>
    <row r="245" ht="15" customHeight="1" x14ac:dyDescent="0.35"/>
    <row r="246" ht="15" customHeight="1" x14ac:dyDescent="0.35"/>
    <row r="247" ht="15" customHeight="1" x14ac:dyDescent="0.35"/>
    <row r="248" ht="15" customHeight="1" x14ac:dyDescent="0.35"/>
    <row r="249" ht="15" customHeight="1" x14ac:dyDescent="0.35"/>
    <row r="250" ht="15" customHeight="1" x14ac:dyDescent="0.35"/>
    <row r="251" ht="15" customHeight="1" x14ac:dyDescent="0.35"/>
    <row r="252" ht="15" customHeight="1" x14ac:dyDescent="0.35"/>
    <row r="253" ht="15" customHeight="1" x14ac:dyDescent="0.35"/>
    <row r="254" ht="15" customHeight="1" x14ac:dyDescent="0.35"/>
    <row r="255" ht="15" customHeight="1" x14ac:dyDescent="0.35"/>
    <row r="256" ht="15" customHeight="1" x14ac:dyDescent="0.35"/>
    <row r="257" ht="15" customHeight="1" x14ac:dyDescent="0.35"/>
    <row r="258" ht="15" customHeight="1" x14ac:dyDescent="0.35"/>
    <row r="259" ht="15" customHeight="1" x14ac:dyDescent="0.35"/>
    <row r="260" ht="15" customHeight="1" x14ac:dyDescent="0.35"/>
    <row r="261" ht="15" customHeight="1" x14ac:dyDescent="0.35"/>
    <row r="262" ht="15" customHeight="1" x14ac:dyDescent="0.35"/>
    <row r="263" ht="15" customHeight="1" x14ac:dyDescent="0.35"/>
    <row r="264" ht="15" customHeight="1" x14ac:dyDescent="0.35"/>
    <row r="265" ht="15" customHeight="1" x14ac:dyDescent="0.35"/>
    <row r="266" ht="15" customHeight="1" x14ac:dyDescent="0.35"/>
    <row r="267" ht="15" customHeight="1" x14ac:dyDescent="0.35"/>
  </sheetData>
  <mergeCells count="38">
    <mergeCell ref="BG14:BG22"/>
    <mergeCell ref="BG32:BG38"/>
    <mergeCell ref="BM3:BS5"/>
    <mergeCell ref="BL3:BL5"/>
    <mergeCell ref="A46:A54"/>
    <mergeCell ref="AC5:AC13"/>
    <mergeCell ref="A6:A14"/>
    <mergeCell ref="A16:A24"/>
    <mergeCell ref="A26:A34"/>
    <mergeCell ref="A36:A44"/>
    <mergeCell ref="O58:O66"/>
    <mergeCell ref="O68:O76"/>
    <mergeCell ref="O17:O26"/>
    <mergeCell ref="O28:O36"/>
    <mergeCell ref="O38:O46"/>
    <mergeCell ref="O48:O56"/>
    <mergeCell ref="BZ55:BZ63"/>
    <mergeCell ref="CK4:CK13"/>
    <mergeCell ref="CK15:CK23"/>
    <mergeCell ref="CK25:CK33"/>
    <mergeCell ref="CK35:CK43"/>
    <mergeCell ref="CK45:CK53"/>
    <mergeCell ref="CK55:CK63"/>
    <mergeCell ref="BZ4:BZ13"/>
    <mergeCell ref="BZ15:BZ23"/>
    <mergeCell ref="BZ25:BZ33"/>
    <mergeCell ref="BZ35:BZ43"/>
    <mergeCell ref="BZ45:BZ53"/>
    <mergeCell ref="EB5:EB13"/>
    <mergeCell ref="CX56:CX64"/>
    <mergeCell ref="CX66:CX74"/>
    <mergeCell ref="CX76:CX82"/>
    <mergeCell ref="CX85:CX93"/>
    <mergeCell ref="CX5:CX13"/>
    <mergeCell ref="CX15:CX24"/>
    <mergeCell ref="CX26:CX34"/>
    <mergeCell ref="CX36:CX44"/>
    <mergeCell ref="CX46:CX54"/>
  </mergeCells>
  <printOptions headings="1"/>
  <pageMargins left="0.2" right="0.2" top="0.5" bottom="0.5" header="0.3" footer="0.3"/>
  <pageSetup orientation="portrait" cellComments="asDisplayed" r:id="rId1"/>
  <headerFooter>
    <oddHeader>&amp;C&amp;A</oddHeader>
    <oddFooter>&amp;RSchedule JNG-D3.D</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CQ184"/>
  <sheetViews>
    <sheetView zoomScaleNormal="100" zoomScaleSheetLayoutView="80" workbookViewId="0">
      <pane xSplit="2" ySplit="4" topLeftCell="CC5" activePane="bottomRight" state="frozen"/>
      <selection activeCell="EW34" sqref="EW34"/>
      <selection pane="topRight" activeCell="EW34" sqref="EW34"/>
      <selection pane="bottomLeft" activeCell="EW34" sqref="EW34"/>
      <selection pane="bottomRight" activeCell="B7" sqref="B7"/>
    </sheetView>
  </sheetViews>
  <sheetFormatPr defaultColWidth="9.1796875" defaultRowHeight="14.5" zeroHeight="1" outlineLevelCol="1" x14ac:dyDescent="0.35"/>
  <cols>
    <col min="1" max="1" width="3.1796875" style="1" customWidth="1"/>
    <col min="2" max="2" width="50" customWidth="1"/>
    <col min="3" max="3" width="7.81640625" customWidth="1" outlineLevel="1"/>
    <col min="4" max="4" width="7.1796875" customWidth="1" outlineLevel="1"/>
    <col min="5" max="14" width="18.7265625" customWidth="1" outlineLevel="1"/>
    <col min="15" max="15" width="17.81640625" customWidth="1" outlineLevel="1" collapsed="1"/>
    <col min="16" max="26" width="18.7265625" customWidth="1" outlineLevel="1"/>
    <col min="27" max="41" width="18.7265625" customWidth="1"/>
    <col min="42" max="46" width="16" customWidth="1"/>
    <col min="47" max="58" width="13.81640625" bestFit="1" customWidth="1"/>
    <col min="59" max="70" width="13.81640625" customWidth="1"/>
    <col min="71" max="95" width="13.81640625" bestFit="1" customWidth="1"/>
  </cols>
  <sheetData>
    <row r="1" spans="1:95" ht="15.5" x14ac:dyDescent="0.35">
      <c r="A1" s="45" t="s">
        <v>1</v>
      </c>
    </row>
    <row r="2" spans="1:95" ht="15.5" x14ac:dyDescent="0.35">
      <c r="A2" s="45" t="s">
        <v>7</v>
      </c>
      <c r="B2" s="32"/>
      <c r="C2" s="32"/>
      <c r="D2" s="32"/>
      <c r="W2" s="38"/>
      <c r="X2" s="38"/>
      <c r="Y2" s="38"/>
      <c r="BA2" s="38"/>
      <c r="BE2" s="38"/>
    </row>
    <row r="3" spans="1:95" x14ac:dyDescent="0.35">
      <c r="AH3" s="38"/>
      <c r="BA3" s="38"/>
    </row>
    <row r="4" spans="1:95" x14ac:dyDescent="0.35">
      <c r="C4" s="10">
        <v>42370</v>
      </c>
      <c r="D4" s="10">
        <v>42401</v>
      </c>
      <c r="E4" s="10">
        <v>42430</v>
      </c>
      <c r="F4" s="10">
        <v>42461</v>
      </c>
      <c r="G4" s="10">
        <v>42491</v>
      </c>
      <c r="H4" s="10">
        <v>42522</v>
      </c>
      <c r="I4" s="10">
        <v>42552</v>
      </c>
      <c r="J4" s="10">
        <v>42583</v>
      </c>
      <c r="K4" s="10">
        <v>42614</v>
      </c>
      <c r="L4" s="10">
        <v>42644</v>
      </c>
      <c r="M4" s="10">
        <v>42675</v>
      </c>
      <c r="N4" s="10">
        <v>42705</v>
      </c>
      <c r="O4" s="10">
        <v>42736</v>
      </c>
      <c r="P4" s="10">
        <v>42767</v>
      </c>
      <c r="Q4" s="10">
        <v>42795</v>
      </c>
      <c r="R4" s="10">
        <v>42826</v>
      </c>
      <c r="S4" s="10">
        <v>42856</v>
      </c>
      <c r="T4" s="10">
        <v>42887</v>
      </c>
      <c r="U4" s="10">
        <v>42917</v>
      </c>
      <c r="V4" s="10">
        <v>42948</v>
      </c>
      <c r="W4" s="10">
        <v>42979</v>
      </c>
      <c r="X4" s="10">
        <v>43009</v>
      </c>
      <c r="Y4" s="10">
        <v>43040</v>
      </c>
      <c r="Z4" s="10">
        <v>43070</v>
      </c>
      <c r="AA4" s="10">
        <v>43101</v>
      </c>
      <c r="AB4" s="10">
        <v>43132</v>
      </c>
      <c r="AC4" s="10">
        <v>43160</v>
      </c>
      <c r="AD4" s="10">
        <v>43191</v>
      </c>
      <c r="AE4" s="10">
        <v>43221</v>
      </c>
      <c r="AF4" s="10">
        <v>43252</v>
      </c>
      <c r="AG4" s="10">
        <v>43282</v>
      </c>
      <c r="AH4" s="10">
        <v>43313</v>
      </c>
      <c r="AI4" s="10">
        <v>43344</v>
      </c>
      <c r="AJ4" s="10">
        <v>43374</v>
      </c>
      <c r="AK4" s="10">
        <v>43405</v>
      </c>
      <c r="AL4" s="10">
        <v>43435</v>
      </c>
      <c r="AM4" s="10">
        <v>43466</v>
      </c>
      <c r="AN4" s="10">
        <v>43497</v>
      </c>
      <c r="AO4" s="10">
        <v>43525</v>
      </c>
      <c r="AP4" s="10">
        <v>43556</v>
      </c>
      <c r="AQ4" s="10">
        <v>43586</v>
      </c>
      <c r="AR4" s="10">
        <v>43617</v>
      </c>
      <c r="AS4" s="10">
        <v>43647</v>
      </c>
      <c r="AT4" s="10">
        <v>43678</v>
      </c>
      <c r="AU4" s="10">
        <v>43709</v>
      </c>
      <c r="AV4" s="10">
        <v>43739</v>
      </c>
      <c r="AW4" s="10">
        <v>43770</v>
      </c>
      <c r="AX4" s="10">
        <v>43800</v>
      </c>
      <c r="AY4" s="10">
        <v>43831</v>
      </c>
      <c r="AZ4" s="10">
        <v>43862</v>
      </c>
      <c r="BA4" s="10">
        <v>43891</v>
      </c>
      <c r="BB4" s="10">
        <v>43922</v>
      </c>
      <c r="BC4" s="10">
        <v>43952</v>
      </c>
      <c r="BD4" s="10">
        <v>43983</v>
      </c>
      <c r="BE4" s="10">
        <v>44013</v>
      </c>
      <c r="BF4" s="10">
        <v>44044</v>
      </c>
      <c r="BG4" s="10">
        <v>44075</v>
      </c>
      <c r="BH4" s="10">
        <v>44105</v>
      </c>
      <c r="BI4" s="10">
        <v>44136</v>
      </c>
      <c r="BJ4" s="10">
        <v>44166</v>
      </c>
      <c r="BK4" s="10">
        <v>44197</v>
      </c>
      <c r="BL4" s="10">
        <v>44228</v>
      </c>
      <c r="BM4" s="10">
        <v>44256</v>
      </c>
      <c r="BN4" s="10">
        <v>44287</v>
      </c>
      <c r="BO4" s="10">
        <v>44317</v>
      </c>
      <c r="BP4" s="10">
        <v>44348</v>
      </c>
      <c r="BQ4" s="10">
        <v>44378</v>
      </c>
      <c r="BR4" s="10">
        <v>44409</v>
      </c>
      <c r="BS4" s="10">
        <v>44440</v>
      </c>
      <c r="BT4" s="10">
        <v>44470</v>
      </c>
      <c r="BU4" s="10">
        <v>44501</v>
      </c>
      <c r="BV4" s="10">
        <v>44531</v>
      </c>
      <c r="BW4" s="10">
        <v>44562</v>
      </c>
      <c r="BX4" s="10">
        <v>44593</v>
      </c>
      <c r="BY4" s="10">
        <v>44621</v>
      </c>
      <c r="BZ4" s="10">
        <v>44652</v>
      </c>
      <c r="CA4" s="10">
        <v>44682</v>
      </c>
      <c r="CB4" s="10">
        <v>44713</v>
      </c>
      <c r="CC4" s="10">
        <v>44743</v>
      </c>
      <c r="CD4" s="10">
        <v>44774</v>
      </c>
      <c r="CE4" s="10">
        <v>44805</v>
      </c>
      <c r="CF4" s="10">
        <v>44835</v>
      </c>
      <c r="CG4" s="10">
        <v>44866</v>
      </c>
      <c r="CH4" s="10">
        <v>44896</v>
      </c>
      <c r="CI4" s="10">
        <v>44927</v>
      </c>
      <c r="CJ4" s="10">
        <v>44958</v>
      </c>
      <c r="CK4" s="10">
        <v>44986</v>
      </c>
      <c r="CL4" s="10">
        <v>45017</v>
      </c>
      <c r="CM4" s="10">
        <v>45047</v>
      </c>
      <c r="CN4" s="10">
        <v>45078</v>
      </c>
      <c r="CO4" s="10">
        <v>45108</v>
      </c>
      <c r="CP4" s="10">
        <v>45139</v>
      </c>
      <c r="CQ4" s="10">
        <v>45170</v>
      </c>
    </row>
    <row r="5" spans="1:95" ht="15" customHeight="1" x14ac:dyDescent="0.35">
      <c r="A5" s="208" t="s">
        <v>0</v>
      </c>
      <c r="B5" s="5"/>
      <c r="C5" s="24"/>
      <c r="D5" s="24"/>
      <c r="E5" s="28"/>
      <c r="F5" s="28"/>
      <c r="G5" s="28"/>
      <c r="H5" s="28"/>
      <c r="I5" s="28"/>
      <c r="J5" s="28"/>
      <c r="K5" s="28"/>
      <c r="L5" s="28"/>
      <c r="M5" s="28"/>
      <c r="N5" s="28"/>
      <c r="O5" s="28"/>
      <c r="P5" s="59">
        <v>2696725.74</v>
      </c>
      <c r="Q5" s="28"/>
      <c r="R5" s="28"/>
      <c r="S5" s="28"/>
      <c r="T5" s="28"/>
      <c r="U5" s="28"/>
      <c r="V5" s="28"/>
      <c r="W5" s="28"/>
      <c r="X5" s="28"/>
      <c r="Y5" s="59">
        <f>+'MEEIA 2 adjs'!Q12</f>
        <v>-3196.0980622343154</v>
      </c>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106">
        <f>'MEEIA 2 adjs'!BM1+'MEEIA 2 adjs'!BY11</f>
        <v>-3340.5820431405446</v>
      </c>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row>
    <row r="6" spans="1:95" s="3" customFormat="1" ht="15" customHeight="1" x14ac:dyDescent="0.35">
      <c r="A6" s="208"/>
      <c r="B6" s="5" t="s">
        <v>9</v>
      </c>
      <c r="C6" s="24"/>
      <c r="D6" s="24"/>
      <c r="E6" s="21">
        <v>489577.71</v>
      </c>
      <c r="F6" s="21">
        <v>596039.34</v>
      </c>
      <c r="G6" s="21">
        <v>1517252.46</v>
      </c>
      <c r="H6" s="21">
        <v>1813501.32</v>
      </c>
      <c r="I6" s="21">
        <v>2186924.08</v>
      </c>
      <c r="J6" s="21">
        <v>3901790.85</v>
      </c>
      <c r="K6" s="21">
        <v>2101305.48</v>
      </c>
      <c r="L6" s="21">
        <v>3473901.82</v>
      </c>
      <c r="M6" s="22">
        <v>3971572.65</v>
      </c>
      <c r="N6" s="21">
        <v>3484429.82</v>
      </c>
      <c r="O6" s="21">
        <v>3674638.82</v>
      </c>
      <c r="P6" s="22">
        <v>4414025.79</v>
      </c>
      <c r="Q6" s="22">
        <v>2991594.54</v>
      </c>
      <c r="R6" s="21">
        <v>2590304.3199999998</v>
      </c>
      <c r="S6" s="21">
        <v>4657810.8899999997</v>
      </c>
      <c r="T6" s="21">
        <v>4977110.7899999982</v>
      </c>
      <c r="U6" s="21">
        <v>3348927.8400000003</v>
      </c>
      <c r="V6" s="21">
        <v>5546241.8499999996</v>
      </c>
      <c r="W6" s="21">
        <v>4343353.6899999995</v>
      </c>
      <c r="X6" s="21">
        <v>4663448.7899999991</v>
      </c>
      <c r="Y6" s="21">
        <v>3579807.37</v>
      </c>
      <c r="Z6" s="21">
        <v>5420569.8299999982</v>
      </c>
      <c r="AA6" s="21">
        <v>3574752.5799999991</v>
      </c>
      <c r="AB6" s="21">
        <v>3331489.5699999994</v>
      </c>
      <c r="AC6" s="21">
        <v>4263249.9299999988</v>
      </c>
      <c r="AD6" s="21">
        <v>4115174.5300000017</v>
      </c>
      <c r="AE6" s="21">
        <v>4740998.6900000004</v>
      </c>
      <c r="AF6" s="21">
        <v>5145804.7499999991</v>
      </c>
      <c r="AG6" s="21">
        <v>6107814.71</v>
      </c>
      <c r="AH6" s="21">
        <v>6553231.54</v>
      </c>
      <c r="AI6" s="21">
        <v>5114734.95</v>
      </c>
      <c r="AJ6" s="21">
        <v>4801059.09</v>
      </c>
      <c r="AK6" s="21">
        <v>6475373.9700000007</v>
      </c>
      <c r="AL6" s="21">
        <v>8029360.29</v>
      </c>
      <c r="AM6" s="21">
        <v>1571431.2300000002</v>
      </c>
      <c r="AN6" s="21">
        <v>9564900.9000000004</v>
      </c>
      <c r="AO6" s="21">
        <v>7004423.3000000007</v>
      </c>
      <c r="AP6" s="21">
        <v>197376.2899999998</v>
      </c>
      <c r="AQ6" s="21">
        <v>257011.13999999996</v>
      </c>
      <c r="AR6" s="21">
        <v>211431.85000000024</v>
      </c>
      <c r="AS6" s="21">
        <v>1180808.6699999997</v>
      </c>
      <c r="AT6" s="21">
        <v>-1350523.8200000005</v>
      </c>
      <c r="AU6" s="21">
        <v>85629.37000000001</v>
      </c>
      <c r="AV6" s="21">
        <v>459064.35000000003</v>
      </c>
      <c r="AW6" s="21">
        <v>41006.47</v>
      </c>
      <c r="AX6" s="21">
        <v>159031.65</v>
      </c>
      <c r="AY6" s="21">
        <v>83120.979999999952</v>
      </c>
      <c r="AZ6" s="21">
        <v>139855.28</v>
      </c>
      <c r="BA6" s="21">
        <v>209941.13000000003</v>
      </c>
      <c r="BB6" s="21">
        <v>-1300.0800000000563</v>
      </c>
      <c r="BC6" s="21">
        <v>14255.75</v>
      </c>
      <c r="BD6" s="21">
        <v>253360.02999999997</v>
      </c>
      <c r="BE6" s="21">
        <v>60801.639999999985</v>
      </c>
      <c r="BF6" s="21">
        <v>700403.20000000019</v>
      </c>
      <c r="BG6" s="21">
        <v>126526.49999999997</v>
      </c>
      <c r="BH6" s="21">
        <v>21848.7</v>
      </c>
      <c r="BI6" s="21">
        <v>5996.8600000000006</v>
      </c>
      <c r="BJ6" s="21">
        <v>-279762.15999999992</v>
      </c>
      <c r="BK6" s="21">
        <v>95606.290000000008</v>
      </c>
      <c r="BL6" s="21">
        <v>153442.74</v>
      </c>
      <c r="BM6" s="21">
        <f>225.280000000005</f>
        <v>225.280000000005</v>
      </c>
      <c r="BN6" s="21">
        <v>99299.199999999997</v>
      </c>
      <c r="BO6" s="21">
        <v>19536.79</v>
      </c>
      <c r="BP6" s="21">
        <v>3441.95</v>
      </c>
      <c r="BQ6" s="21">
        <v>-107676.22</v>
      </c>
      <c r="BR6" s="21">
        <v>405</v>
      </c>
      <c r="BS6" s="21">
        <v>0</v>
      </c>
      <c r="BT6" s="21">
        <v>0</v>
      </c>
      <c r="BU6" s="21">
        <v>73760.72</v>
      </c>
      <c r="BV6" s="21">
        <v>0</v>
      </c>
      <c r="BW6" s="21">
        <v>-96364.57</v>
      </c>
      <c r="BX6" s="167"/>
      <c r="BY6" s="167"/>
      <c r="BZ6" s="167"/>
      <c r="CA6" s="167"/>
      <c r="CB6" s="167"/>
      <c r="CC6" s="167"/>
      <c r="CD6" s="167"/>
      <c r="CE6" s="167"/>
      <c r="CF6" s="167"/>
      <c r="CG6" s="167"/>
      <c r="CH6" s="167"/>
      <c r="CI6" s="167"/>
      <c r="CJ6" s="167"/>
      <c r="CK6" s="167"/>
      <c r="CL6" s="167"/>
      <c r="CM6" s="167"/>
      <c r="CN6" s="167"/>
      <c r="CO6" s="167"/>
      <c r="CP6" s="167"/>
      <c r="CQ6" s="167"/>
    </row>
    <row r="7" spans="1:95" s="3" customFormat="1" x14ac:dyDescent="0.35">
      <c r="A7" s="208"/>
      <c r="B7" s="5" t="s">
        <v>10</v>
      </c>
      <c r="C7" s="24"/>
      <c r="D7" s="24"/>
      <c r="E7" s="22">
        <v>0</v>
      </c>
      <c r="F7" s="22">
        <v>0</v>
      </c>
      <c r="G7" s="22">
        <v>261356.59</v>
      </c>
      <c r="H7" s="22">
        <v>3948687.99</v>
      </c>
      <c r="I7" s="22">
        <v>5065072.49</v>
      </c>
      <c r="J7" s="22">
        <v>5065949.9800000004</v>
      </c>
      <c r="K7" s="22">
        <v>4872398.21</v>
      </c>
      <c r="L7" s="22">
        <v>3865806.8</v>
      </c>
      <c r="M7" s="21">
        <v>3385376.18</v>
      </c>
      <c r="N7" s="22">
        <v>4206736.6500000004</v>
      </c>
      <c r="O7" s="22">
        <v>5036008.79</v>
      </c>
      <c r="P7" s="21">
        <f>3600039.75-11959.19</f>
        <v>3588080.56</v>
      </c>
      <c r="Q7" s="22">
        <v>2991302.79</v>
      </c>
      <c r="R7" s="22">
        <v>2782459.66</v>
      </c>
      <c r="S7" s="22">
        <v>2731333.13</v>
      </c>
      <c r="T7" s="22">
        <v>3426060.95</v>
      </c>
      <c r="U7" s="22">
        <v>4159412.58</v>
      </c>
      <c r="V7" s="22">
        <v>4243344.03</v>
      </c>
      <c r="W7" s="22">
        <v>3595829.47</v>
      </c>
      <c r="X7" s="22">
        <v>3284010.57</v>
      </c>
      <c r="Y7" s="22">
        <v>2912003.78</v>
      </c>
      <c r="Z7" s="22">
        <v>3426009.82</v>
      </c>
      <c r="AA7" s="22">
        <v>5038749.5</v>
      </c>
      <c r="AB7" s="22">
        <v>6592700.7599999998</v>
      </c>
      <c r="AC7" s="22">
        <v>6048408.1600000001</v>
      </c>
      <c r="AD7" s="22">
        <v>5896451.8300000001</v>
      </c>
      <c r="AE7" s="22">
        <v>5602655.8799999999</v>
      </c>
      <c r="AF7" s="22">
        <v>7075374.6299999999</v>
      </c>
      <c r="AG7" s="22">
        <v>7704127.9100000001</v>
      </c>
      <c r="AH7" s="22">
        <v>7271988.1200000001</v>
      </c>
      <c r="AI7" s="22">
        <v>7138278.0300000003</v>
      </c>
      <c r="AJ7" s="22">
        <v>6192975.21</v>
      </c>
      <c r="AK7" s="22">
        <v>5652712.79</v>
      </c>
      <c r="AL7" s="22">
        <v>6720370.3499999996</v>
      </c>
      <c r="AM7" s="22">
        <v>6281361.5700000003</v>
      </c>
      <c r="AN7" s="22">
        <v>111085.01</v>
      </c>
      <c r="AO7" s="22">
        <v>-36362.01</v>
      </c>
      <c r="AP7" s="22">
        <v>124962.2</v>
      </c>
      <c r="AQ7" s="22">
        <v>216142.69</v>
      </c>
      <c r="AR7" s="22">
        <v>164533.09</v>
      </c>
      <c r="AS7" s="22">
        <v>52414.7</v>
      </c>
      <c r="AT7" s="22">
        <v>41132.15</v>
      </c>
      <c r="AU7" s="22">
        <v>99790.34</v>
      </c>
      <c r="AV7" s="21">
        <v>162041.60999999999</v>
      </c>
      <c r="AW7" s="22">
        <v>143971.22</v>
      </c>
      <c r="AX7" s="22">
        <v>8571.3799999999992</v>
      </c>
      <c r="AY7" s="22">
        <v>-35370.6</v>
      </c>
      <c r="AZ7" s="22">
        <v>118298.99</v>
      </c>
      <c r="BA7" s="22">
        <v>171428.03</v>
      </c>
      <c r="BB7" s="22">
        <v>133296.92000000001</v>
      </c>
      <c r="BC7" s="22">
        <v>117655.75</v>
      </c>
      <c r="BD7" s="22">
        <v>130053.22</v>
      </c>
      <c r="BE7" s="22">
        <v>209735.52</v>
      </c>
      <c r="BF7" s="22">
        <v>197790.51</v>
      </c>
      <c r="BG7" s="22">
        <v>179959.96</v>
      </c>
      <c r="BH7" s="22">
        <v>125626.02</v>
      </c>
      <c r="BI7" s="22">
        <v>131893.51</v>
      </c>
      <c r="BJ7" s="22">
        <v>171081.87</v>
      </c>
      <c r="BK7" s="22">
        <v>221573.25</v>
      </c>
      <c r="BL7" s="22">
        <v>139999.91</v>
      </c>
      <c r="BM7" s="22">
        <v>69598.7</v>
      </c>
      <c r="BN7" s="22">
        <v>79661.600000000006</v>
      </c>
      <c r="BO7" s="22">
        <v>83734.06</v>
      </c>
      <c r="BP7" s="22">
        <v>81721.8</v>
      </c>
      <c r="BQ7" s="22">
        <v>93432.28</v>
      </c>
      <c r="BR7" s="22">
        <v>87748.09</v>
      </c>
      <c r="BS7" s="22">
        <v>92364.89</v>
      </c>
      <c r="BT7" s="22">
        <v>92883.25</v>
      </c>
      <c r="BU7" s="22">
        <v>76286.48</v>
      </c>
      <c r="BV7" s="22">
        <v>85855.96</v>
      </c>
      <c r="BW7" s="22">
        <v>77650.67</v>
      </c>
      <c r="BX7" s="12"/>
      <c r="BY7" s="12"/>
      <c r="BZ7" s="12"/>
      <c r="CA7" s="12"/>
      <c r="CB7" s="12"/>
      <c r="CC7" s="12"/>
      <c r="CD7" s="12"/>
      <c r="CE7" s="12"/>
      <c r="CF7" s="12"/>
      <c r="CG7" s="12"/>
      <c r="CH7" s="12"/>
      <c r="CI7" s="12"/>
      <c r="CJ7" s="12"/>
      <c r="CK7" s="12"/>
      <c r="CL7" s="12"/>
      <c r="CM7" s="12"/>
      <c r="CN7" s="12"/>
      <c r="CO7" s="12"/>
      <c r="CP7" s="12"/>
      <c r="CQ7" s="12"/>
    </row>
    <row r="8" spans="1:95" s="3" customFormat="1" x14ac:dyDescent="0.35">
      <c r="A8" s="208"/>
      <c r="B8" s="5" t="s">
        <v>11</v>
      </c>
      <c r="C8" s="24"/>
      <c r="D8" s="24"/>
      <c r="E8" s="7">
        <f t="shared" ref="E8:AX8" si="0">IF(OR(E6="",E7=""),"",E6-E7)</f>
        <v>489577.71</v>
      </c>
      <c r="F8" s="7">
        <f t="shared" si="0"/>
        <v>596039.34</v>
      </c>
      <c r="G8" s="7">
        <f t="shared" si="0"/>
        <v>1255895.8699999999</v>
      </c>
      <c r="H8" s="7">
        <f t="shared" si="0"/>
        <v>-2135186.67</v>
      </c>
      <c r="I8" s="7">
        <f>IF(OR(I6="",I7=""),"",I6-I7)</f>
        <v>-2878148.41</v>
      </c>
      <c r="J8" s="8">
        <f t="shared" si="0"/>
        <v>-1164159.1300000004</v>
      </c>
      <c r="K8" s="8">
        <f t="shared" si="0"/>
        <v>-2771092.73</v>
      </c>
      <c r="L8" s="8">
        <f t="shared" si="0"/>
        <v>-391904.98</v>
      </c>
      <c r="M8" s="8">
        <f t="shared" si="0"/>
        <v>586196.46999999974</v>
      </c>
      <c r="N8" s="8">
        <f t="shared" si="0"/>
        <v>-722306.83000000054</v>
      </c>
      <c r="O8" s="8">
        <f t="shared" si="0"/>
        <v>-1361369.9700000002</v>
      </c>
      <c r="P8" s="8">
        <f>IF(OR(P6="",P7=""),"",P6-P7)</f>
        <v>825945.23</v>
      </c>
      <c r="Q8" s="8">
        <f t="shared" si="0"/>
        <v>291.75</v>
      </c>
      <c r="R8" s="8">
        <f t="shared" si="0"/>
        <v>-192155.34000000032</v>
      </c>
      <c r="S8" s="8">
        <f t="shared" si="0"/>
        <v>1926477.7599999998</v>
      </c>
      <c r="T8" s="8">
        <f t="shared" si="0"/>
        <v>1551049.839999998</v>
      </c>
      <c r="U8" s="8">
        <f t="shared" si="0"/>
        <v>-810484.73999999976</v>
      </c>
      <c r="V8" s="8">
        <f t="shared" si="0"/>
        <v>1302897.8199999994</v>
      </c>
      <c r="W8" s="8">
        <f t="shared" si="0"/>
        <v>747524.21999999927</v>
      </c>
      <c r="X8" s="8">
        <f>IF(OR(X6="",X7=""),"",X6-X7)</f>
        <v>1379438.2199999993</v>
      </c>
      <c r="Y8" s="8">
        <f>IF(OR(Y6="",Y7=""),"",Y6-Y7)</f>
        <v>667803.59000000032</v>
      </c>
      <c r="Z8" s="8">
        <f t="shared" si="0"/>
        <v>1994560.0099999984</v>
      </c>
      <c r="AA8" s="8">
        <f t="shared" si="0"/>
        <v>-1463996.9200000009</v>
      </c>
      <c r="AB8" s="8">
        <f t="shared" si="0"/>
        <v>-3261211.1900000004</v>
      </c>
      <c r="AC8" s="8">
        <f t="shared" si="0"/>
        <v>-1785158.2300000014</v>
      </c>
      <c r="AD8" s="8">
        <f t="shared" si="0"/>
        <v>-1781277.2999999984</v>
      </c>
      <c r="AE8" s="8">
        <f t="shared" si="0"/>
        <v>-861657.18999999948</v>
      </c>
      <c r="AF8" s="8">
        <f t="shared" si="0"/>
        <v>-1929569.8800000008</v>
      </c>
      <c r="AG8" s="8">
        <f t="shared" si="0"/>
        <v>-1596313.2000000002</v>
      </c>
      <c r="AH8" s="8">
        <f t="shared" si="0"/>
        <v>-718756.58000000007</v>
      </c>
      <c r="AI8" s="8">
        <f t="shared" si="0"/>
        <v>-2023543.08</v>
      </c>
      <c r="AJ8" s="8">
        <f t="shared" si="0"/>
        <v>-1391916.12</v>
      </c>
      <c r="AK8" s="8">
        <f t="shared" si="0"/>
        <v>822661.18000000063</v>
      </c>
      <c r="AL8" s="8">
        <f t="shared" si="0"/>
        <v>1308989.9400000004</v>
      </c>
      <c r="AM8" s="8">
        <f t="shared" si="0"/>
        <v>-4709930.34</v>
      </c>
      <c r="AN8" s="8">
        <f t="shared" si="0"/>
        <v>9453815.8900000006</v>
      </c>
      <c r="AO8" s="8">
        <f t="shared" si="0"/>
        <v>7040785.3100000005</v>
      </c>
      <c r="AP8" s="8">
        <f t="shared" si="0"/>
        <v>72414.089999999807</v>
      </c>
      <c r="AQ8" s="8">
        <f t="shared" si="0"/>
        <v>40868.449999999953</v>
      </c>
      <c r="AR8" s="8">
        <f t="shared" si="0"/>
        <v>46898.760000000242</v>
      </c>
      <c r="AS8" s="8">
        <f t="shared" si="0"/>
        <v>1128393.9699999997</v>
      </c>
      <c r="AT8" s="8">
        <f t="shared" si="0"/>
        <v>-1391655.9700000004</v>
      </c>
      <c r="AU8" s="8">
        <f t="shared" si="0"/>
        <v>-14160.969999999987</v>
      </c>
      <c r="AV8" s="8">
        <f t="shared" si="0"/>
        <v>297022.74000000005</v>
      </c>
      <c r="AW8" s="8">
        <f t="shared" si="0"/>
        <v>-102964.75</v>
      </c>
      <c r="AX8" s="8">
        <f t="shared" si="0"/>
        <v>150460.26999999999</v>
      </c>
      <c r="AY8" s="8">
        <f>IF(OR(AY6="",AY7=""),"",AY6-AY7)</f>
        <v>118491.57999999996</v>
      </c>
      <c r="AZ8" s="8">
        <f t="shared" ref="AZ8:BH8" si="1">IF(OR(AZ6="",AZ7=""),"",AZ6-AZ7)</f>
        <v>21556.289999999994</v>
      </c>
      <c r="BA8" s="8">
        <f t="shared" si="1"/>
        <v>38513.100000000035</v>
      </c>
      <c r="BB8" s="8">
        <f t="shared" si="1"/>
        <v>-134597.00000000006</v>
      </c>
      <c r="BC8" s="8">
        <f t="shared" si="1"/>
        <v>-103400</v>
      </c>
      <c r="BD8" s="8">
        <f t="shared" si="1"/>
        <v>123306.80999999997</v>
      </c>
      <c r="BE8" s="8">
        <f t="shared" si="1"/>
        <v>-148933.88</v>
      </c>
      <c r="BF8" s="8">
        <f t="shared" si="1"/>
        <v>502612.69000000018</v>
      </c>
      <c r="BG8" s="8">
        <f t="shared" si="1"/>
        <v>-53433.460000000021</v>
      </c>
      <c r="BH8" s="8">
        <f t="shared" si="1"/>
        <v>-103777.32</v>
      </c>
      <c r="BI8" s="8">
        <f t="shared" ref="BI8:BN8" si="2">IF(OR(BI6="",BI7=""),"",BI6-BI7)</f>
        <v>-125896.65000000001</v>
      </c>
      <c r="BJ8" s="8">
        <f t="shared" si="2"/>
        <v>-450844.02999999991</v>
      </c>
      <c r="BK8" s="8">
        <f t="shared" si="2"/>
        <v>-125966.95999999999</v>
      </c>
      <c r="BL8" s="8">
        <f t="shared" si="2"/>
        <v>13442.829999999987</v>
      </c>
      <c r="BM8" s="8">
        <f>IF(OR(BM6="",BM7=""),"",BM6-BM7)</f>
        <v>-69373.42</v>
      </c>
      <c r="BN8" s="8">
        <f t="shared" si="2"/>
        <v>19637.599999999991</v>
      </c>
      <c r="BO8" s="8">
        <f t="shared" ref="BO8:BP8" si="3">IF(OR(BO6="",BO7=""),"",BO6-BO7)</f>
        <v>-64197.27</v>
      </c>
      <c r="BP8" s="8">
        <f t="shared" si="3"/>
        <v>-78279.850000000006</v>
      </c>
      <c r="BQ8" s="8">
        <f t="shared" ref="BQ8:BR8" si="4">IF(OR(BQ6="",BQ7=""),"",BQ6-BQ7)</f>
        <v>-201108.5</v>
      </c>
      <c r="BR8" s="8">
        <f t="shared" si="4"/>
        <v>-87343.09</v>
      </c>
      <c r="BS8" s="8">
        <f t="shared" ref="BS8:BT8" si="5">IF(OR(BS6="",BS7=""),"",BS6-BS7)</f>
        <v>-92364.89</v>
      </c>
      <c r="BT8" s="8">
        <f t="shared" si="5"/>
        <v>-92883.25</v>
      </c>
      <c r="BU8" s="8">
        <f t="shared" ref="BU8:BV8" si="6">IF(OR(BU6="",BU7=""),"",BU6-BU7)</f>
        <v>-2525.7599999999948</v>
      </c>
      <c r="BV8" s="8">
        <f t="shared" si="6"/>
        <v>-85855.96</v>
      </c>
      <c r="BW8" s="8">
        <f t="shared" ref="BW8:BX8" si="7">IF(OR(BW6="",BW7=""),"",BW6-BW7)</f>
        <v>-174015.24</v>
      </c>
      <c r="BX8" s="12" t="str">
        <f t="shared" si="7"/>
        <v/>
      </c>
      <c r="BY8" s="12" t="str">
        <f t="shared" ref="BY8:BZ8" si="8">IF(OR(BY6="",BY7=""),"",BY6-BY7)</f>
        <v/>
      </c>
      <c r="BZ8" s="12" t="str">
        <f t="shared" si="8"/>
        <v/>
      </c>
      <c r="CA8" s="12" t="str">
        <f t="shared" ref="CA8:CB8" si="9">IF(OR(CA6="",CA7=""),"",CA6-CA7)</f>
        <v/>
      </c>
      <c r="CB8" s="12" t="str">
        <f t="shared" si="9"/>
        <v/>
      </c>
      <c r="CC8" s="12" t="str">
        <f t="shared" ref="CC8:CD8" si="10">IF(OR(CC6="",CC7=""),"",CC6-CC7)</f>
        <v/>
      </c>
      <c r="CD8" s="12" t="str">
        <f t="shared" si="10"/>
        <v/>
      </c>
      <c r="CE8" s="12" t="str">
        <f t="shared" ref="CE8:CF8" si="11">IF(OR(CE6="",CE7=""),"",CE6-CE7)</f>
        <v/>
      </c>
      <c r="CF8" s="12" t="str">
        <f t="shared" si="11"/>
        <v/>
      </c>
      <c r="CG8" s="12" t="str">
        <f t="shared" ref="CG8:CH8" si="12">IF(OR(CG6="",CG7=""),"",CG6-CG7)</f>
        <v/>
      </c>
      <c r="CH8" s="12" t="str">
        <f t="shared" si="12"/>
        <v/>
      </c>
      <c r="CI8" s="12" t="str">
        <f t="shared" ref="CI8:CJ8" si="13">IF(OR(CI6="",CI7=""),"",CI6-CI7)</f>
        <v/>
      </c>
      <c r="CJ8" s="12" t="str">
        <f t="shared" si="13"/>
        <v/>
      </c>
      <c r="CK8" s="12" t="str">
        <f t="shared" ref="CK8:CL8" si="14">IF(OR(CK6="",CK7=""),"",CK6-CK7)</f>
        <v/>
      </c>
      <c r="CL8" s="12" t="str">
        <f t="shared" si="14"/>
        <v/>
      </c>
      <c r="CM8" s="12" t="str">
        <f t="shared" ref="CM8:CN8" si="15">IF(OR(CM6="",CM7=""),"",CM6-CM7)</f>
        <v/>
      </c>
      <c r="CN8" s="12" t="str">
        <f t="shared" si="15"/>
        <v/>
      </c>
      <c r="CO8" s="12" t="str">
        <f t="shared" ref="CO8:CP8" si="16">IF(OR(CO6="",CO7=""),"",CO6-CO7)</f>
        <v/>
      </c>
      <c r="CP8" s="12" t="str">
        <f t="shared" si="16"/>
        <v/>
      </c>
      <c r="CQ8" s="12" t="str">
        <f t="shared" ref="CQ8" si="17">IF(OR(CQ6="",CQ7=""),"",CQ6-CQ7)</f>
        <v/>
      </c>
    </row>
    <row r="9" spans="1:95" s="3" customFormat="1" x14ac:dyDescent="0.35">
      <c r="A9" s="208"/>
      <c r="B9" s="5" t="s">
        <v>4</v>
      </c>
      <c r="C9" s="24"/>
      <c r="D9" s="24"/>
      <c r="E9" s="23">
        <v>7.31972E-3</v>
      </c>
      <c r="F9" s="23">
        <v>7.4556900000000001E-3</v>
      </c>
      <c r="G9" s="23">
        <v>7.55794E-3</v>
      </c>
      <c r="H9" s="23">
        <v>6.2632199999999999E-3</v>
      </c>
      <c r="I9" s="23">
        <v>6.2904299999999996E-3</v>
      </c>
      <c r="J9" s="23">
        <v>7.6456600000000003E-3</v>
      </c>
      <c r="K9" s="23">
        <v>7.5545970550536697E-3</v>
      </c>
      <c r="L9" s="23">
        <v>7.6017000000000003E-3</v>
      </c>
      <c r="M9" s="23">
        <v>7.6414500000000002E-3</v>
      </c>
      <c r="N9" s="23">
        <v>9.6220400000000001E-3</v>
      </c>
      <c r="O9" s="23">
        <v>8.9999999999999993E-3</v>
      </c>
      <c r="P9" s="23">
        <v>8.9999999999999993E-3</v>
      </c>
      <c r="Q9" s="23">
        <v>1.15E-2</v>
      </c>
      <c r="R9" s="23">
        <v>1.15E-2</v>
      </c>
      <c r="S9" s="23">
        <v>1.15E-2</v>
      </c>
      <c r="T9" s="23">
        <v>1.41E-2</v>
      </c>
      <c r="U9" s="23">
        <v>1.39185E-2</v>
      </c>
      <c r="V9" s="23">
        <v>1.466976E-2</v>
      </c>
      <c r="W9" s="23">
        <v>1.4482760000000001E-2</v>
      </c>
      <c r="X9" s="23">
        <v>1.45083E-2</v>
      </c>
      <c r="Y9" s="23">
        <v>1.4428689E-2</v>
      </c>
      <c r="Z9" s="23">
        <v>1.773541E-2</v>
      </c>
      <c r="AA9" s="23">
        <v>1.715386E-2</v>
      </c>
      <c r="AB9" s="23">
        <v>1.8275659999999999E-2</v>
      </c>
      <c r="AC9" s="23">
        <v>2.0539459999999999E-2</v>
      </c>
      <c r="AD9" s="23">
        <v>2.3111960000000001E-2</v>
      </c>
      <c r="AE9" s="23">
        <v>2.1987949999999999E-2</v>
      </c>
      <c r="AF9" s="23">
        <v>2.2795610000000001E-2</v>
      </c>
      <c r="AG9" s="23">
        <v>2.347169E-2</v>
      </c>
      <c r="AH9" s="23">
        <v>2.3254460000000001E-2</v>
      </c>
      <c r="AI9" s="23">
        <v>2.328962E-2</v>
      </c>
      <c r="AJ9" s="23">
        <v>2.457413E-2</v>
      </c>
      <c r="AK9" s="23">
        <v>2.5271160000000001E-2</v>
      </c>
      <c r="AL9" s="23">
        <v>2.7545790000000001E-2</v>
      </c>
      <c r="AM9" s="23">
        <v>2.8696949999999999E-2</v>
      </c>
      <c r="AN9" s="23">
        <v>2.8403910000000001E-2</v>
      </c>
      <c r="AO9" s="23">
        <v>2.7878150000000001E-2</v>
      </c>
      <c r="AP9" s="23">
        <v>2.6622739999999999E-2</v>
      </c>
      <c r="AQ9" s="23">
        <v>2.677361E-2</v>
      </c>
      <c r="AR9" s="23">
        <v>2.6500570000000001E-2</v>
      </c>
      <c r="AS9" s="23">
        <v>2.594869E-2</v>
      </c>
      <c r="AT9" s="23">
        <v>2.3511899999999999E-2</v>
      </c>
      <c r="AU9" s="23">
        <v>2.21687E-2</v>
      </c>
      <c r="AV9" s="23">
        <v>2.113932E-2</v>
      </c>
      <c r="AW9" s="23">
        <v>1.8159890000000001E-2</v>
      </c>
      <c r="AX9" s="23">
        <v>1.9151990000000001E-2</v>
      </c>
      <c r="AY9" s="23">
        <v>1.8890779999999999E-2</v>
      </c>
      <c r="AZ9" s="23">
        <v>1.8035829999999999E-2</v>
      </c>
      <c r="BA9" s="23">
        <v>1.888592E-2</v>
      </c>
      <c r="BB9" s="23">
        <v>9.3845999999999999E-3</v>
      </c>
      <c r="BC9" s="23">
        <v>1.2906700000000001E-3</v>
      </c>
      <c r="BD9" s="23">
        <v>1.2563100000000001E-3</v>
      </c>
      <c r="BE9" s="23">
        <v>1.9366299999999999E-3</v>
      </c>
      <c r="BF9" s="23">
        <v>1.3658500000000001E-3</v>
      </c>
      <c r="BG9" s="23">
        <v>1.23916E-3</v>
      </c>
      <c r="BH9" s="23">
        <v>2E-3</v>
      </c>
      <c r="BI9" s="23">
        <v>2.5244400000000002E-3</v>
      </c>
      <c r="BJ9" s="23">
        <v>2.8469900000000002E-3</v>
      </c>
      <c r="BK9" s="23">
        <v>2.0613900000000002E-3</v>
      </c>
      <c r="BL9" s="23">
        <v>2.3221700000000001E-3</v>
      </c>
      <c r="BM9" s="23">
        <v>2.1367399999999998E-3</v>
      </c>
      <c r="BN9" s="23">
        <v>2.2512299999999999E-3</v>
      </c>
      <c r="BO9" s="23">
        <v>2.2427200000000001E-3</v>
      </c>
      <c r="BP9" s="23">
        <v>2.01659E-3</v>
      </c>
      <c r="BQ9" s="23">
        <v>1.3954900000000001E-3</v>
      </c>
      <c r="BR9" s="23">
        <v>2.0509899999999999E-3</v>
      </c>
      <c r="BS9" s="23">
        <v>1.9323299999999999E-3</v>
      </c>
      <c r="BT9" s="23">
        <v>1.5E-3</v>
      </c>
      <c r="BU9" s="23">
        <v>1.5320900000000001E-3</v>
      </c>
      <c r="BV9" s="23">
        <v>2.6046400000000001E-3</v>
      </c>
      <c r="BW9" s="23">
        <v>2.3444999999999998E-3</v>
      </c>
      <c r="BX9" s="23">
        <v>2.9584899999999998E-3</v>
      </c>
      <c r="BY9" s="23">
        <v>6.8829599999999996E-3</v>
      </c>
      <c r="BZ9" s="23">
        <v>6.0041599999999997E-3</v>
      </c>
      <c r="CA9" s="23">
        <v>9.4970499999999999E-3</v>
      </c>
      <c r="CB9" s="23">
        <v>1.4858659999999999E-2</v>
      </c>
      <c r="CC9" s="23">
        <v>2.0566899999999999E-2</v>
      </c>
      <c r="CD9" s="23">
        <v>2.564054E-2</v>
      </c>
      <c r="CE9" s="23">
        <v>2.8416960000000002E-2</v>
      </c>
      <c r="CF9" s="23">
        <v>3.4701200000000001E-2</v>
      </c>
      <c r="CG9" s="23">
        <v>4.286098E-2</v>
      </c>
      <c r="CH9" s="23">
        <v>4.617603E-2</v>
      </c>
      <c r="CI9" s="23">
        <v>4.7842519999999999E-2</v>
      </c>
      <c r="CJ9" s="23">
        <v>4.847945E-2</v>
      </c>
      <c r="CK9" s="23">
        <v>4.9894139999999997E-2</v>
      </c>
      <c r="CL9" s="23">
        <v>5.2487209999999999E-2</v>
      </c>
      <c r="CM9" s="23">
        <v>5.3267839534246943E-2</v>
      </c>
      <c r="CN9" s="23">
        <v>5.3948219999999998E-2</v>
      </c>
      <c r="CO9" s="23">
        <v>5.4426639999999998E-2</v>
      </c>
      <c r="CP9" s="23">
        <v>5.5204789999999997E-2</v>
      </c>
      <c r="CQ9" s="23">
        <v>5.5351270000000001E-2</v>
      </c>
    </row>
    <row r="10" spans="1:95" s="3" customFormat="1" x14ac:dyDescent="0.35">
      <c r="A10" s="208"/>
      <c r="B10" s="5" t="s">
        <v>5</v>
      </c>
      <c r="C10" s="24"/>
      <c r="D10" s="24"/>
      <c r="E10" s="8">
        <f>IF(OR(E9="",E8=""),"",(E9*E8)/12)</f>
        <v>298.63097962010005</v>
      </c>
      <c r="F10" s="8">
        <f>IF(OR(F9="",F8="",E13=""),"",((E13+F8)*F9)/12)</f>
        <v>674.68755696024539</v>
      </c>
      <c r="G10" s="8">
        <f>IF(OR(G9="",G8="",F13=""),"",((F13+G8)*G9)/12)</f>
        <v>1475.3642034737634</v>
      </c>
      <c r="H10" s="8">
        <f>IF(OR(H9="",H8="",G13=""),"",((G13+H8)*H9)/12)</f>
        <v>108.96694451968013</v>
      </c>
      <c r="I10" s="8">
        <f t="shared" ref="I10:AL10" si="18">IF(OR(I9="",I8="",H13=""),"",((H13+I8)*I9)/12)</f>
        <v>-1399.2351294686221</v>
      </c>
      <c r="J10" s="8">
        <f t="shared" si="18"/>
        <v>-2443.3126554895016</v>
      </c>
      <c r="K10" s="8">
        <f t="shared" si="18"/>
        <v>-4160.2907351182357</v>
      </c>
      <c r="L10" s="8">
        <f>IF(OR(L9="",L8="",K13=""),"",((K13+L8)*L9)/12)</f>
        <v>-4437.1276130225706</v>
      </c>
      <c r="M10" s="8">
        <f t="shared" si="18"/>
        <v>-4089.8726909078409</v>
      </c>
      <c r="N10" s="8">
        <f>IF(OR(N9="",N8="",M13=""),"",((M13+N8)*N9)/12)</f>
        <v>-5732.3796823568009</v>
      </c>
      <c r="O10" s="8">
        <f>IF(OR(O9="",O8="",N13=""),"",((N13+O8)*O9)/12)</f>
        <v>-6387.1229241163428</v>
      </c>
      <c r="P10" s="8">
        <f>IF(OR(P9="",P8="",O13=""),"",((O13+P5+P8)*P9)/12)</f>
        <v>-3749.9100388094298</v>
      </c>
      <c r="Q10" s="8">
        <f t="shared" si="18"/>
        <v>-4794.8657862936871</v>
      </c>
      <c r="R10" s="8">
        <f t="shared" si="18"/>
        <v>-4983.609733505551</v>
      </c>
      <c r="S10" s="8">
        <f t="shared" si="18"/>
        <v>-3142.1778395001616</v>
      </c>
      <c r="T10" s="8">
        <f t="shared" si="18"/>
        <v>-2033.7917610442216</v>
      </c>
      <c r="U10" s="8">
        <f t="shared" si="18"/>
        <v>-2950.032033167759</v>
      </c>
      <c r="V10" s="8">
        <f t="shared" si="18"/>
        <v>-1520.1017399300081</v>
      </c>
      <c r="W10" s="8">
        <f t="shared" si="18"/>
        <v>-600.37464592803713</v>
      </c>
      <c r="X10" s="8">
        <f t="shared" si="18"/>
        <v>1065.6160337585422</v>
      </c>
      <c r="Y10" s="8">
        <f>IF(OR(Y9="",Y8="",X13=""),"",((X13+Y8)*Y9)/12)</f>
        <v>1864.0108541734644</v>
      </c>
      <c r="Z10" s="8">
        <f t="shared" si="18"/>
        <v>5237.0917957096526</v>
      </c>
      <c r="AA10" s="8">
        <f t="shared" si="18"/>
        <v>2980.0856561618343</v>
      </c>
      <c r="AB10" s="8">
        <f t="shared" si="18"/>
        <v>-1787.2212454908315</v>
      </c>
      <c r="AC10" s="8">
        <f t="shared" si="18"/>
        <v>-5067.1783055076858</v>
      </c>
      <c r="AD10" s="8">
        <f t="shared" si="18"/>
        <v>-9142.3192797550983</v>
      </c>
      <c r="AE10" s="8">
        <f t="shared" si="18"/>
        <v>-10293.28981248618</v>
      </c>
      <c r="AF10" s="8">
        <f t="shared" si="18"/>
        <v>-14356.412644169563</v>
      </c>
      <c r="AG10" s="8">
        <f t="shared" si="18"/>
        <v>-17932.628195218407</v>
      </c>
      <c r="AH10" s="8">
        <f t="shared" si="18"/>
        <v>-19194.271240063452</v>
      </c>
      <c r="AI10" s="8">
        <f t="shared" si="18"/>
        <v>-23187.840420324708</v>
      </c>
      <c r="AJ10" s="8">
        <f t="shared" si="18"/>
        <v>-27364.649284877389</v>
      </c>
      <c r="AK10" s="8">
        <f t="shared" si="18"/>
        <v>-26465.991815715159</v>
      </c>
      <c r="AL10" s="8">
        <f t="shared" si="18"/>
        <v>-25904.156066711101</v>
      </c>
      <c r="AM10" s="8">
        <f>IF(OR(AM9="",AM8="",AL13=""),"",((AL13+AM8)*AM9)/12)</f>
        <v>-38312.044718958496</v>
      </c>
      <c r="AN10" s="8">
        <f>IF(OR(AN9="",AN8="",AM13=""),"",((AM13+AN8)*AN9)/12)</f>
        <v>-15634.392826822654</v>
      </c>
      <c r="AO10" s="8">
        <f t="shared" ref="AO10:AX10" si="19">IF(OR(AO9="",AO8="",AN13=""),"",((AN13+AO8)*AO9)/12)</f>
        <v>975.68603367557773</v>
      </c>
      <c r="AP10" s="8">
        <f>IF(OR(AP9="",AP8="",AO13=""),"",((AO13+AP8)*AP9)/12)</f>
        <v>1094.5686438206917</v>
      </c>
      <c r="AQ10" s="8">
        <f>IF(OR(AQ9="",AQ8="",AP13=""),"",((AP13+AQ8)*AQ9)/12)</f>
        <v>1194.3966450653857</v>
      </c>
      <c r="AR10" s="8">
        <f t="shared" si="19"/>
        <v>1288.4240718537685</v>
      </c>
      <c r="AS10" s="8">
        <f t="shared" si="19"/>
        <v>3704.4072203651453</v>
      </c>
      <c r="AT10" s="8">
        <f t="shared" si="19"/>
        <v>637.0854914873712</v>
      </c>
      <c r="AU10" s="8">
        <f t="shared" si="19"/>
        <v>575.7058300414684</v>
      </c>
      <c r="AV10" s="8">
        <f t="shared" si="19"/>
        <v>1073.2259404553306</v>
      </c>
      <c r="AW10" s="8">
        <f t="shared" si="19"/>
        <v>767.76781699004562</v>
      </c>
      <c r="AX10" s="8">
        <f t="shared" si="19"/>
        <v>1051.0718609690841</v>
      </c>
      <c r="AY10" s="8">
        <f t="shared" ref="AY10" si="20">IF(OR(AY9="",AY8="",AX13=""),"",((AX13+AY8)*AY9)/12)</f>
        <v>1224.9243389959495</v>
      </c>
      <c r="AZ10" s="8">
        <f t="shared" ref="AZ10" si="21">IF(OR(AZ9="",AZ8="",AY13=""),"",((AY13+AZ8)*AZ9)/12)</f>
        <v>1203.7271341543144</v>
      </c>
      <c r="BA10" s="8">
        <f t="shared" ref="BA10" si="22">IF(OR(BA9="",BA8="",AZ13=""),"",((AZ13+BA8)*BA9)/12)</f>
        <v>1322.9702890043484</v>
      </c>
      <c r="BB10" s="8">
        <f>IF(OR(BB9="",BB8="",BA13=""),"",((BA13+BB8)*BB9)/12)</f>
        <v>553.17003574276748</v>
      </c>
      <c r="BC10" s="8">
        <f t="shared" ref="BC10" si="23">IF(OR(BC9="",BC8="",BB13=""),"",((BB13+BC8)*BC9)/12)</f>
        <v>65.016049939984811</v>
      </c>
      <c r="BD10" s="8">
        <f t="shared" ref="BD10" si="24">IF(OR(BD9="",BD8="",BC13=""),"",((BC13+BD8)*BD9)/12)</f>
        <v>76.201308475249661</v>
      </c>
      <c r="BE10" s="8">
        <f t="shared" ref="BE10" si="25">IF(OR(BE9="",BE8="",BD13=""),"",((BD13+BE8)*BE9)/12)</f>
        <v>93.442503015415454</v>
      </c>
      <c r="BF10" s="8">
        <f t="shared" ref="BF10" si="26">IF(OR(BF9="",BF8="",BE13=""),"",((BE13+BF8)*BF9)/12)</f>
        <v>123.12076784028865</v>
      </c>
      <c r="BG10" s="8">
        <f t="shared" ref="BG10" si="27">IF(OR(BG9="",BG8="",BF13=""),"",((BF13+BG8)*BG9)/12)</f>
        <v>106.19564511356218</v>
      </c>
      <c r="BH10" s="8">
        <f t="shared" ref="BH10" si="28">IF(OR(BH9="",BH8="",BG13=""),"",((BG13+BH8)*BH9)/12)</f>
        <v>154.12088712073029</v>
      </c>
      <c r="BI10" s="8">
        <f t="shared" ref="BI10" si="29">IF(OR(BI9="",BI8="",BH13=""),"",((BH13+BI8)*BI9)/12)</f>
        <v>168.08201029205179</v>
      </c>
      <c r="BJ10" s="8">
        <f t="shared" ref="BJ10:BL10" si="30">IF(OR(BJ9="",BJ8="",BI13=""),"",((BI13+BJ8)*BJ9)/12)</f>
        <v>82.635508868066111</v>
      </c>
      <c r="BK10" s="8">
        <f t="shared" si="30"/>
        <v>38.208296736128084</v>
      </c>
      <c r="BL10" s="8">
        <f t="shared" si="30"/>
        <v>45.650680716293579</v>
      </c>
      <c r="BM10" s="8">
        <f>IF(OR(BM9="",BM8="",BL13=""),"",((BL13+BM5+BM8)*BM9)/12)+'MEEIA 2 adjs'!BY11</f>
        <v>-37.536109937093315</v>
      </c>
      <c r="BN10" s="8">
        <f t="shared" ref="BN10:CQ10" si="31">IF(OR(BN9="",BN8="",BM13=""),"",((BM13+BN5+BN8)*BN9)/12)</f>
        <v>34.312848816743816</v>
      </c>
      <c r="BO10" s="8">
        <f t="shared" si="31"/>
        <v>22.19151196592497</v>
      </c>
      <c r="BP10" s="8">
        <f t="shared" si="31"/>
        <v>6.8028417328419382</v>
      </c>
      <c r="BQ10" s="8">
        <f t="shared" si="31"/>
        <v>-18.67868467833663</v>
      </c>
      <c r="BR10" s="8">
        <f t="shared" si="31"/>
        <v>-42.384085643964262</v>
      </c>
      <c r="BS10" s="8">
        <f t="shared" si="31"/>
        <v>-54.812067243452852</v>
      </c>
      <c r="BT10" s="8">
        <f t="shared" si="31"/>
        <v>-54.165942954608617</v>
      </c>
      <c r="BU10" s="8">
        <f t="shared" si="31"/>
        <v>-55.654122922379315</v>
      </c>
      <c r="BV10" s="8">
        <f t="shared" si="31"/>
        <v>-113.26257151462666</v>
      </c>
      <c r="BW10" s="8">
        <f t="shared" si="31"/>
        <v>-135.97075966833361</v>
      </c>
      <c r="BX10" s="12" t="str">
        <f t="shared" si="31"/>
        <v/>
      </c>
      <c r="BY10" s="12" t="str">
        <f t="shared" si="31"/>
        <v/>
      </c>
      <c r="BZ10" s="12" t="str">
        <f t="shared" si="31"/>
        <v/>
      </c>
      <c r="CA10" s="12" t="str">
        <f t="shared" si="31"/>
        <v/>
      </c>
      <c r="CB10" s="12" t="str">
        <f t="shared" si="31"/>
        <v/>
      </c>
      <c r="CC10" s="12" t="str">
        <f t="shared" si="31"/>
        <v/>
      </c>
      <c r="CD10" s="12" t="str">
        <f t="shared" si="31"/>
        <v/>
      </c>
      <c r="CE10" s="12" t="str">
        <f t="shared" si="31"/>
        <v/>
      </c>
      <c r="CF10" s="12" t="str">
        <f t="shared" si="31"/>
        <v/>
      </c>
      <c r="CG10" s="12" t="str">
        <f t="shared" si="31"/>
        <v/>
      </c>
      <c r="CH10" s="12" t="str">
        <f t="shared" si="31"/>
        <v/>
      </c>
      <c r="CI10" s="12" t="str">
        <f t="shared" si="31"/>
        <v/>
      </c>
      <c r="CJ10" s="12" t="str">
        <f t="shared" si="31"/>
        <v/>
      </c>
      <c r="CK10" s="12" t="str">
        <f t="shared" si="31"/>
        <v/>
      </c>
      <c r="CL10" s="12" t="str">
        <f t="shared" si="31"/>
        <v/>
      </c>
      <c r="CM10" s="12" t="str">
        <f t="shared" si="31"/>
        <v/>
      </c>
      <c r="CN10" s="12" t="str">
        <f t="shared" si="31"/>
        <v/>
      </c>
      <c r="CO10" s="12" t="str">
        <f t="shared" si="31"/>
        <v/>
      </c>
      <c r="CP10" s="12" t="str">
        <f t="shared" si="31"/>
        <v/>
      </c>
      <c r="CQ10" s="12" t="str">
        <f t="shared" si="31"/>
        <v/>
      </c>
    </row>
    <row r="11" spans="1:95" s="3" customFormat="1" x14ac:dyDescent="0.35">
      <c r="A11" s="208"/>
      <c r="B11" s="6" t="s">
        <v>6</v>
      </c>
      <c r="C11" s="27"/>
      <c r="D11" s="27"/>
      <c r="E11" s="8">
        <f>E10</f>
        <v>298.63097962010005</v>
      </c>
      <c r="F11" s="8">
        <f>IF(OR(E11="",F10=""),"",E11+F10)</f>
        <v>973.31853658034538</v>
      </c>
      <c r="G11" s="8">
        <f t="shared" ref="G11:AX11" si="32">IF(OR(F11="",G10=""),"",F11+G10)</f>
        <v>2448.6827400541088</v>
      </c>
      <c r="H11" s="8">
        <f t="shared" si="32"/>
        <v>2557.6496845737888</v>
      </c>
      <c r="I11" s="8">
        <f t="shared" si="32"/>
        <v>1158.4145551051668</v>
      </c>
      <c r="J11" s="8">
        <f t="shared" si="32"/>
        <v>-1284.8981003843348</v>
      </c>
      <c r="K11" s="8">
        <f t="shared" si="32"/>
        <v>-5445.1888355025703</v>
      </c>
      <c r="L11" s="8">
        <f t="shared" si="32"/>
        <v>-9882.31644852514</v>
      </c>
      <c r="M11" s="8">
        <f t="shared" si="32"/>
        <v>-13972.189139432981</v>
      </c>
      <c r="N11" s="8">
        <f t="shared" si="32"/>
        <v>-19704.568821789784</v>
      </c>
      <c r="O11" s="8">
        <f t="shared" si="32"/>
        <v>-26091.691745906126</v>
      </c>
      <c r="P11" s="8">
        <f>IF(OR(O11="",P10=""),"",O11+P10)</f>
        <v>-29841.601784715556</v>
      </c>
      <c r="Q11" s="8">
        <f t="shared" si="32"/>
        <v>-34636.467571009242</v>
      </c>
      <c r="R11" s="8">
        <f t="shared" si="32"/>
        <v>-39620.077304514794</v>
      </c>
      <c r="S11" s="8">
        <f t="shared" si="32"/>
        <v>-42762.255144014955</v>
      </c>
      <c r="T11" s="8">
        <f t="shared" si="32"/>
        <v>-44796.046905059178</v>
      </c>
      <c r="U11" s="8">
        <f t="shared" si="32"/>
        <v>-47746.078938226936</v>
      </c>
      <c r="V11" s="8">
        <f t="shared" si="32"/>
        <v>-49266.180678156947</v>
      </c>
      <c r="W11" s="8">
        <f t="shared" si="32"/>
        <v>-49866.555324084984</v>
      </c>
      <c r="X11" s="8">
        <f t="shared" si="32"/>
        <v>-48800.939290326445</v>
      </c>
      <c r="Y11" s="8">
        <f>IF(OR(X11="",Y10=""),"",X11+Y10+Y5)</f>
        <v>-50133.026498387291</v>
      </c>
      <c r="Z11" s="8">
        <f t="shared" si="32"/>
        <v>-44895.934702677638</v>
      </c>
      <c r="AA11" s="8">
        <f t="shared" si="32"/>
        <v>-41915.849046515803</v>
      </c>
      <c r="AB11" s="8">
        <f t="shared" si="32"/>
        <v>-43703.070292006632</v>
      </c>
      <c r="AC11" s="8">
        <f t="shared" si="32"/>
        <v>-48770.248597514321</v>
      </c>
      <c r="AD11" s="8">
        <f t="shared" si="32"/>
        <v>-57912.567877269423</v>
      </c>
      <c r="AE11" s="8">
        <f t="shared" si="32"/>
        <v>-68205.857689755605</v>
      </c>
      <c r="AF11" s="8">
        <f t="shared" si="32"/>
        <v>-82562.270333925175</v>
      </c>
      <c r="AG11" s="8">
        <f t="shared" si="32"/>
        <v>-100494.89852914358</v>
      </c>
      <c r="AH11" s="8">
        <f t="shared" si="32"/>
        <v>-119689.16976920703</v>
      </c>
      <c r="AI11" s="8">
        <f t="shared" si="32"/>
        <v>-142877.01018953175</v>
      </c>
      <c r="AJ11" s="8">
        <f t="shared" si="32"/>
        <v>-170241.65947440913</v>
      </c>
      <c r="AK11" s="8">
        <f t="shared" si="32"/>
        <v>-196707.65129012428</v>
      </c>
      <c r="AL11" s="8">
        <f t="shared" si="32"/>
        <v>-222611.80735683537</v>
      </c>
      <c r="AM11" s="8">
        <f t="shared" si="32"/>
        <v>-260923.85207579387</v>
      </c>
      <c r="AN11" s="8">
        <f>IF(OR(AM11="",AN10=""),"",AM11+AN10)</f>
        <v>-276558.24490261654</v>
      </c>
      <c r="AO11" s="8">
        <f t="shared" si="32"/>
        <v>-275582.55886894098</v>
      </c>
      <c r="AP11" s="8">
        <f t="shared" si="32"/>
        <v>-274487.99022512027</v>
      </c>
      <c r="AQ11" s="8">
        <f>IF(OR(AP11="",AQ10=""),"",AP11+AQ10)</f>
        <v>-273293.59358005488</v>
      </c>
      <c r="AR11" s="8">
        <f t="shared" si="32"/>
        <v>-272005.16950820113</v>
      </c>
      <c r="AS11" s="8">
        <f t="shared" si="32"/>
        <v>-268300.762287836</v>
      </c>
      <c r="AT11" s="8">
        <f t="shared" si="32"/>
        <v>-267663.67679634865</v>
      </c>
      <c r="AU11" s="8">
        <f t="shared" si="32"/>
        <v>-267087.97096630716</v>
      </c>
      <c r="AV11" s="8">
        <f t="shared" si="32"/>
        <v>-266014.74502585182</v>
      </c>
      <c r="AW11" s="8">
        <f t="shared" si="32"/>
        <v>-265246.97720886179</v>
      </c>
      <c r="AX11" s="8">
        <f t="shared" si="32"/>
        <v>-264195.90534789272</v>
      </c>
      <c r="AY11" s="8">
        <f t="shared" ref="AY11" si="33">IF(OR(AX11="",AY10=""),"",AX11+AY10)</f>
        <v>-262970.98100889678</v>
      </c>
      <c r="AZ11" s="8">
        <f t="shared" ref="AZ11" si="34">IF(OR(AY11="",AZ10=""),"",AY11+AZ10)</f>
        <v>-261767.25387474246</v>
      </c>
      <c r="BA11" s="8">
        <f t="shared" ref="BA11" si="35">IF(OR(AZ11="",BA10=""),"",AZ11+BA10)</f>
        <v>-260444.2835857381</v>
      </c>
      <c r="BB11" s="8">
        <f t="shared" ref="BB11" si="36">IF(OR(BA11="",BB10=""),"",BA11+BB10)</f>
        <v>-259891.11354999532</v>
      </c>
      <c r="BC11" s="8">
        <f t="shared" ref="BC11" si="37">IF(OR(BB11="",BC10=""),"",BB11+BC10)</f>
        <v>-259826.09750005533</v>
      </c>
      <c r="BD11" s="8">
        <f t="shared" ref="BD11" si="38">IF(OR(BC11="",BD10=""),"",BC11+BD10)</f>
        <v>-259749.89619158008</v>
      </c>
      <c r="BE11" s="8">
        <f t="shared" ref="BE11" si="39">IF(OR(BD11="",BE10=""),"",BD11+BE10)</f>
        <v>-259656.45368856465</v>
      </c>
      <c r="BF11" s="8">
        <f t="shared" ref="BF11" si="40">IF(OR(BE11="",BF10=""),"",BE11+BF10)</f>
        <v>-259533.33292072435</v>
      </c>
      <c r="BG11" s="8">
        <f t="shared" ref="BG11" si="41">IF(OR(BF11="",BG10=""),"",BF11+BG10)</f>
        <v>-259427.13727561079</v>
      </c>
      <c r="BH11" s="8">
        <f t="shared" ref="BH11" si="42">IF(OR(BG11="",BH10=""),"",BG11+BH10)</f>
        <v>-259273.01638849007</v>
      </c>
      <c r="BI11" s="8">
        <f t="shared" ref="BI11" si="43">IF(OR(BH11="",BI10=""),"",BH11+BI10)</f>
        <v>-259104.93437819803</v>
      </c>
      <c r="BJ11" s="8">
        <f t="shared" ref="BJ11:CQ11" si="44">IF(OR(BI11="",BJ10=""),"",BI11+BJ10)</f>
        <v>-259022.29886932997</v>
      </c>
      <c r="BK11" s="8">
        <f t="shared" si="44"/>
        <v>-258984.09057259385</v>
      </c>
      <c r="BL11" s="8">
        <f t="shared" si="44"/>
        <v>-258938.43989187756</v>
      </c>
      <c r="BM11" s="8">
        <f>IF(OR(BL11="",BM10=""),"",BL11+BM10)</f>
        <v>-258975.97600181465</v>
      </c>
      <c r="BN11" s="8">
        <f t="shared" si="44"/>
        <v>-258941.66315299791</v>
      </c>
      <c r="BO11" s="8">
        <f t="shared" si="44"/>
        <v>-258919.47164103197</v>
      </c>
      <c r="BP11" s="8">
        <f t="shared" si="44"/>
        <v>-258912.66879929914</v>
      </c>
      <c r="BQ11" s="8">
        <f t="shared" si="44"/>
        <v>-258931.34748397747</v>
      </c>
      <c r="BR11" s="8">
        <f>IF(OR(BQ11="",BR10=""),"",BQ11+BR10)</f>
        <v>-258973.73156962145</v>
      </c>
      <c r="BS11" s="8">
        <f t="shared" si="44"/>
        <v>-259028.5436368649</v>
      </c>
      <c r="BT11" s="8">
        <f t="shared" si="44"/>
        <v>-259082.70957981949</v>
      </c>
      <c r="BU11" s="8">
        <f t="shared" si="44"/>
        <v>-259138.36370274186</v>
      </c>
      <c r="BV11" s="8">
        <f t="shared" si="44"/>
        <v>-259251.62627425647</v>
      </c>
      <c r="BW11" s="8">
        <f t="shared" si="44"/>
        <v>-259387.5970339248</v>
      </c>
      <c r="BX11" s="12" t="str">
        <f t="shared" si="44"/>
        <v/>
      </c>
      <c r="BY11" s="12" t="str">
        <f t="shared" si="44"/>
        <v/>
      </c>
      <c r="BZ11" s="12" t="str">
        <f t="shared" si="44"/>
        <v/>
      </c>
      <c r="CA11" s="12" t="str">
        <f t="shared" si="44"/>
        <v/>
      </c>
      <c r="CB11" s="12" t="str">
        <f t="shared" si="44"/>
        <v/>
      </c>
      <c r="CC11" s="12" t="str">
        <f t="shared" si="44"/>
        <v/>
      </c>
      <c r="CD11" s="12" t="str">
        <f t="shared" si="44"/>
        <v/>
      </c>
      <c r="CE11" s="12" t="str">
        <f t="shared" si="44"/>
        <v/>
      </c>
      <c r="CF11" s="12" t="str">
        <f t="shared" si="44"/>
        <v/>
      </c>
      <c r="CG11" s="12" t="str">
        <f t="shared" si="44"/>
        <v/>
      </c>
      <c r="CH11" s="12" t="str">
        <f t="shared" si="44"/>
        <v/>
      </c>
      <c r="CI11" s="12" t="str">
        <f t="shared" si="44"/>
        <v/>
      </c>
      <c r="CJ11" s="12" t="str">
        <f t="shared" si="44"/>
        <v/>
      </c>
      <c r="CK11" s="12" t="str">
        <f t="shared" si="44"/>
        <v/>
      </c>
      <c r="CL11" s="12" t="str">
        <f t="shared" si="44"/>
        <v/>
      </c>
      <c r="CM11" s="12" t="str">
        <f t="shared" si="44"/>
        <v/>
      </c>
      <c r="CN11" s="12" t="str">
        <f t="shared" si="44"/>
        <v/>
      </c>
      <c r="CO11" s="12" t="str">
        <f t="shared" si="44"/>
        <v/>
      </c>
      <c r="CP11" s="12" t="str">
        <f t="shared" si="44"/>
        <v/>
      </c>
      <c r="CQ11" s="12" t="str">
        <f t="shared" si="44"/>
        <v/>
      </c>
    </row>
    <row r="12" spans="1:95" s="3" customFormat="1" x14ac:dyDescent="0.35">
      <c r="A12" s="208"/>
      <c r="B12" s="5" t="s">
        <v>12</v>
      </c>
      <c r="C12" s="24"/>
      <c r="D12" s="24"/>
      <c r="E12" s="8">
        <f>IF(OR(E10="",E8=""),"",E8+E10)</f>
        <v>489876.34097962012</v>
      </c>
      <c r="F12" s="8">
        <f>IF(OR(F10="",F8=""),"",F8+F10)</f>
        <v>596714.02755696024</v>
      </c>
      <c r="G12" s="8">
        <f t="shared" ref="G12:I12" si="45">IF(OR(G10="",G8=""),"",G8+G10)</f>
        <v>1257371.2342034737</v>
      </c>
      <c r="H12" s="8">
        <f>IF(OR(H10="",H8=""),"",H8+H10)</f>
        <v>-2135077.70305548</v>
      </c>
      <c r="I12" s="8">
        <f t="shared" si="45"/>
        <v>-2879547.6451294688</v>
      </c>
      <c r="J12" s="8">
        <f>IF(OR(J10="",J8=""),"",J8+J10)</f>
        <v>-1166602.4426554898</v>
      </c>
      <c r="K12" s="8">
        <f t="shared" ref="K12:N12" si="46">IF(OR(K10="",K8=""),"",K8+K10)</f>
        <v>-2775253.0207351181</v>
      </c>
      <c r="L12" s="8">
        <f>IF(OR(L10="",L8=""),"",L8+L10)</f>
        <v>-396342.10761302256</v>
      </c>
      <c r="M12" s="8">
        <f t="shared" si="46"/>
        <v>582106.59730909194</v>
      </c>
      <c r="N12" s="8">
        <f t="shared" si="46"/>
        <v>-728039.20968235738</v>
      </c>
      <c r="O12" s="8">
        <f>IF(OR(O10="",O8=""),"",O8+O10)</f>
        <v>-1367757.0929241166</v>
      </c>
      <c r="P12" s="8">
        <f>IF(OR(P10="",P8=""),"",P8+P10)</f>
        <v>822195.31996119057</v>
      </c>
      <c r="Q12" s="8">
        <f t="shared" ref="Q12:X12" si="47">IF(OR(Q10="",Q8=""),"",Q8+Q10)</f>
        <v>-4503.1157862936871</v>
      </c>
      <c r="R12" s="8">
        <f t="shared" si="47"/>
        <v>-197138.94973350587</v>
      </c>
      <c r="S12" s="8">
        <f t="shared" si="47"/>
        <v>1923335.5821604996</v>
      </c>
      <c r="T12" s="8">
        <f t="shared" si="47"/>
        <v>1549016.0482389538</v>
      </c>
      <c r="U12" s="8">
        <f>IF(OR(U10="",U8=""),"",U8+U10)</f>
        <v>-813434.77203316754</v>
      </c>
      <c r="V12" s="8">
        <f t="shared" si="47"/>
        <v>1301377.7182600694</v>
      </c>
      <c r="W12" s="8">
        <f>IF(OR(W10="",W8=""),"",W8+W10)</f>
        <v>746923.84535407124</v>
      </c>
      <c r="X12" s="8">
        <f t="shared" si="47"/>
        <v>1380503.8360337578</v>
      </c>
      <c r="Y12" s="8">
        <f>IF(OR(Y10="",Y8=""),"",Y8+Y10)</f>
        <v>669667.60085417377</v>
      </c>
      <c r="Z12" s="8">
        <f>IF(OR(Z10="",Z8=""),"",Z8+Z10)</f>
        <v>1999797.1017957081</v>
      </c>
      <c r="AA12" s="8">
        <f t="shared" ref="AA12:AX12" si="48">IF(OR(AA10="",AA8=""),"",AA8+AA10)</f>
        <v>-1461016.834343839</v>
      </c>
      <c r="AB12" s="8">
        <f t="shared" si="48"/>
        <v>-3262998.4112454914</v>
      </c>
      <c r="AC12" s="8">
        <f t="shared" si="48"/>
        <v>-1790225.408305509</v>
      </c>
      <c r="AD12" s="8">
        <f t="shared" si="48"/>
        <v>-1790419.6192797534</v>
      </c>
      <c r="AE12" s="8">
        <f t="shared" si="48"/>
        <v>-871950.47981248563</v>
      </c>
      <c r="AF12" s="8">
        <f t="shared" si="48"/>
        <v>-1943926.2926441703</v>
      </c>
      <c r="AG12" s="8">
        <f t="shared" si="48"/>
        <v>-1614245.8281952187</v>
      </c>
      <c r="AH12" s="8">
        <f t="shared" si="48"/>
        <v>-737950.85124006355</v>
      </c>
      <c r="AI12" s="8">
        <f t="shared" si="48"/>
        <v>-2046730.9204203249</v>
      </c>
      <c r="AJ12" s="8">
        <f t="shared" si="48"/>
        <v>-1419280.7692848775</v>
      </c>
      <c r="AK12" s="8">
        <f t="shared" si="48"/>
        <v>796195.18818428542</v>
      </c>
      <c r="AL12" s="8">
        <f t="shared" si="48"/>
        <v>1283085.7839332893</v>
      </c>
      <c r="AM12" s="8">
        <f t="shared" si="48"/>
        <v>-4748242.3847189583</v>
      </c>
      <c r="AN12" s="8">
        <f>IF(OR(AN10="",AN8=""),"",AN8+AN10)</f>
        <v>9438181.4971731771</v>
      </c>
      <c r="AO12" s="8">
        <f t="shared" si="48"/>
        <v>7041760.996033676</v>
      </c>
      <c r="AP12" s="8">
        <f t="shared" si="48"/>
        <v>73508.658643820498</v>
      </c>
      <c r="AQ12" s="8">
        <f t="shared" si="48"/>
        <v>42062.846645065336</v>
      </c>
      <c r="AR12" s="8">
        <f t="shared" si="48"/>
        <v>48187.184071854012</v>
      </c>
      <c r="AS12" s="8">
        <f t="shared" si="48"/>
        <v>1132098.377220365</v>
      </c>
      <c r="AT12" s="8">
        <f t="shared" si="48"/>
        <v>-1391018.8845085131</v>
      </c>
      <c r="AU12" s="8">
        <f t="shared" si="48"/>
        <v>-13585.264169958518</v>
      </c>
      <c r="AV12" s="8">
        <f t="shared" si="48"/>
        <v>298095.96594045538</v>
      </c>
      <c r="AW12" s="8">
        <f t="shared" si="48"/>
        <v>-102196.98218300995</v>
      </c>
      <c r="AX12" s="8">
        <f t="shared" si="48"/>
        <v>151511.34186096909</v>
      </c>
      <c r="AY12" s="8">
        <f t="shared" ref="AY12:BI12" si="49">IF(OR(AY10="",AY8=""),"",AY8+AY10)</f>
        <v>119716.5043389959</v>
      </c>
      <c r="AZ12" s="8">
        <f t="shared" si="49"/>
        <v>22760.017134154306</v>
      </c>
      <c r="BA12" s="8">
        <f t="shared" si="49"/>
        <v>39836.070289004383</v>
      </c>
      <c r="BB12" s="8">
        <f t="shared" si="49"/>
        <v>-134043.82996425728</v>
      </c>
      <c r="BC12" s="8">
        <f t="shared" si="49"/>
        <v>-103334.98395006002</v>
      </c>
      <c r="BD12" s="8">
        <f t="shared" si="49"/>
        <v>123383.01130847522</v>
      </c>
      <c r="BE12" s="8">
        <f t="shared" si="49"/>
        <v>-148840.43749698458</v>
      </c>
      <c r="BF12" s="8">
        <f t="shared" si="49"/>
        <v>502735.81076784048</v>
      </c>
      <c r="BG12" s="8">
        <f t="shared" si="49"/>
        <v>-53327.264354886458</v>
      </c>
      <c r="BH12" s="8">
        <f t="shared" si="49"/>
        <v>-103623.19911287927</v>
      </c>
      <c r="BI12" s="8">
        <f t="shared" si="49"/>
        <v>-125728.56798970795</v>
      </c>
      <c r="BJ12" s="8">
        <f t="shared" ref="BJ12:BO12" si="50">IF(OR(BJ10="",BJ8=""),"",BJ8+BJ10)</f>
        <v>-450761.39449113182</v>
      </c>
      <c r="BK12" s="8">
        <f t="shared" si="50"/>
        <v>-125928.75170326386</v>
      </c>
      <c r="BL12" s="8">
        <f t="shared" si="50"/>
        <v>13488.48068071628</v>
      </c>
      <c r="BM12" s="8">
        <f>IF(OR(BM10="",BM8=""),"",BM8+BM10)+'MEEIA 2 adjs'!BM1</f>
        <v>-72684.936109933813</v>
      </c>
      <c r="BN12" s="8">
        <f t="shared" si="50"/>
        <v>19671.912848816733</v>
      </c>
      <c r="BO12" s="8">
        <f t="shared" si="50"/>
        <v>-64175.078488034073</v>
      </c>
      <c r="BP12" s="8">
        <f t="shared" ref="BP12:BQ12" si="51">IF(OR(BP10="",BP8=""),"",BP8+BP10)</f>
        <v>-78273.04715826716</v>
      </c>
      <c r="BQ12" s="8">
        <f t="shared" si="51"/>
        <v>-201127.17868467834</v>
      </c>
      <c r="BR12" s="8">
        <f t="shared" ref="BR12:BS12" si="52">IF(OR(BR10="",BR8=""),"",BR8+BR10)</f>
        <v>-87385.47408564396</v>
      </c>
      <c r="BS12" s="8">
        <f t="shared" si="52"/>
        <v>-92419.702067243459</v>
      </c>
      <c r="BT12" s="8">
        <f t="shared" ref="BT12:BU12" si="53">IF(OR(BT10="",BT8=""),"",BT8+BT10)</f>
        <v>-92937.415942954613</v>
      </c>
      <c r="BU12" s="8">
        <f t="shared" si="53"/>
        <v>-2581.4141229223742</v>
      </c>
      <c r="BV12" s="8">
        <f t="shared" ref="BV12:BW12" si="54">IF(OR(BV10="",BV8=""),"",BV8+BV10)</f>
        <v>-85969.222571514634</v>
      </c>
      <c r="BW12" s="8">
        <f t="shared" si="54"/>
        <v>-174151.21075966832</v>
      </c>
      <c r="BX12" s="12" t="str">
        <f t="shared" ref="BX12:BY12" si="55">IF(OR(BX10="",BX8=""),"",BX8+BX10)</f>
        <v/>
      </c>
      <c r="BY12" s="12" t="str">
        <f t="shared" si="55"/>
        <v/>
      </c>
      <c r="BZ12" s="12" t="str">
        <f t="shared" ref="BZ12:CA12" si="56">IF(OR(BZ10="",BZ8=""),"",BZ8+BZ10)</f>
        <v/>
      </c>
      <c r="CA12" s="12" t="str">
        <f t="shared" si="56"/>
        <v/>
      </c>
      <c r="CB12" s="12" t="str">
        <f t="shared" ref="CB12:CC12" si="57">IF(OR(CB10="",CB8=""),"",CB8+CB10)</f>
        <v/>
      </c>
      <c r="CC12" s="12" t="str">
        <f t="shared" si="57"/>
        <v/>
      </c>
      <c r="CD12" s="12" t="str">
        <f t="shared" ref="CD12:CE12" si="58">IF(OR(CD10="",CD8=""),"",CD8+CD10)</f>
        <v/>
      </c>
      <c r="CE12" s="12" t="str">
        <f t="shared" si="58"/>
        <v/>
      </c>
      <c r="CF12" s="12" t="str">
        <f t="shared" ref="CF12:CG12" si="59">IF(OR(CF10="",CF8=""),"",CF8+CF10)</f>
        <v/>
      </c>
      <c r="CG12" s="12" t="str">
        <f t="shared" si="59"/>
        <v/>
      </c>
      <c r="CH12" s="12" t="str">
        <f t="shared" ref="CH12:CI12" si="60">IF(OR(CH10="",CH8=""),"",CH8+CH10)</f>
        <v/>
      </c>
      <c r="CI12" s="12" t="str">
        <f t="shared" si="60"/>
        <v/>
      </c>
      <c r="CJ12" s="12" t="str">
        <f t="shared" ref="CJ12:CK12" si="61">IF(OR(CJ10="",CJ8=""),"",CJ8+CJ10)</f>
        <v/>
      </c>
      <c r="CK12" s="12" t="str">
        <f t="shared" si="61"/>
        <v/>
      </c>
      <c r="CL12" s="12" t="str">
        <f t="shared" ref="CL12:CM12" si="62">IF(OR(CL10="",CL8=""),"",CL8+CL10)</f>
        <v/>
      </c>
      <c r="CM12" s="12" t="str">
        <f t="shared" si="62"/>
        <v/>
      </c>
      <c r="CN12" s="12" t="str">
        <f t="shared" ref="CN12:CO12" si="63">IF(OR(CN10="",CN8=""),"",CN8+CN10)</f>
        <v/>
      </c>
      <c r="CO12" s="12" t="str">
        <f t="shared" si="63"/>
        <v/>
      </c>
      <c r="CP12" s="12" t="str">
        <f t="shared" ref="CP12:CQ12" si="64">IF(OR(CP10="",CP8=""),"",CP8+CP10)</f>
        <v/>
      </c>
      <c r="CQ12" s="12" t="str">
        <f t="shared" si="64"/>
        <v/>
      </c>
    </row>
    <row r="13" spans="1:95" s="3" customFormat="1" x14ac:dyDescent="0.35">
      <c r="A13" s="208"/>
      <c r="B13" s="9" t="s">
        <v>3</v>
      </c>
      <c r="C13" s="25"/>
      <c r="D13" s="25"/>
      <c r="E13" s="8">
        <f>E12</f>
        <v>489876.34097962012</v>
      </c>
      <c r="F13" s="8">
        <f>IF(OR(F12="",E13=""),"",F12+E13)</f>
        <v>1086590.3685365804</v>
      </c>
      <c r="G13" s="8">
        <f t="shared" ref="G13:AM13" si="65">IF(OR(G12="",F13=""),"",G12+F13)</f>
        <v>2343961.602740054</v>
      </c>
      <c r="H13" s="8">
        <f t="shared" si="65"/>
        <v>208883.89968457399</v>
      </c>
      <c r="I13" s="8">
        <f t="shared" si="65"/>
        <v>-2670663.7454448948</v>
      </c>
      <c r="J13" s="8">
        <f t="shared" si="65"/>
        <v>-3837266.1881003845</v>
      </c>
      <c r="K13" s="8">
        <f t="shared" si="65"/>
        <v>-6612519.2088355031</v>
      </c>
      <c r="L13" s="8">
        <f>IF(OR(L12="",K13=""),"",L12+K13)</f>
        <v>-7008861.3164485255</v>
      </c>
      <c r="M13" s="8">
        <f t="shared" si="65"/>
        <v>-6426754.7191394335</v>
      </c>
      <c r="N13" s="8">
        <f t="shared" si="65"/>
        <v>-7154793.928821791</v>
      </c>
      <c r="O13" s="8">
        <f>IF(OR(O12="",N13=""),"",O12+N13)</f>
        <v>-8522551.0217459071</v>
      </c>
      <c r="P13" s="8">
        <f>IF(OR(P12="",O13=""),"",P12+O13+P5)</f>
        <v>-5003629.9617847167</v>
      </c>
      <c r="Q13" s="8">
        <f t="shared" si="65"/>
        <v>-5008133.0775710102</v>
      </c>
      <c r="R13" s="8">
        <f t="shared" si="65"/>
        <v>-5205272.0273045162</v>
      </c>
      <c r="S13" s="8">
        <f t="shared" si="65"/>
        <v>-3281936.4451440163</v>
      </c>
      <c r="T13" s="8">
        <f t="shared" si="65"/>
        <v>-1732920.3969050625</v>
      </c>
      <c r="U13" s="8">
        <f t="shared" si="65"/>
        <v>-2546355.1689382298</v>
      </c>
      <c r="V13" s="8">
        <f t="shared" si="65"/>
        <v>-1244977.4506781604</v>
      </c>
      <c r="W13" s="8">
        <f>IF(OR(W12="",V13=""),"",W12+V13)</f>
        <v>-498053.60532408918</v>
      </c>
      <c r="X13" s="8">
        <f t="shared" si="65"/>
        <v>882450.2307096686</v>
      </c>
      <c r="Y13" s="8">
        <f>IF(OR(Y12="",X13=""),"",Y12+X13+Y5)</f>
        <v>1548921.7335016083</v>
      </c>
      <c r="Z13" s="8">
        <f t="shared" si="65"/>
        <v>3548718.8352973163</v>
      </c>
      <c r="AA13" s="8">
        <f t="shared" si="65"/>
        <v>2087702.0009534773</v>
      </c>
      <c r="AB13" s="8">
        <f t="shared" si="65"/>
        <v>-1175296.410292014</v>
      </c>
      <c r="AC13" s="8">
        <f t="shared" si="65"/>
        <v>-2965521.818597523</v>
      </c>
      <c r="AD13" s="8">
        <f t="shared" si="65"/>
        <v>-4755941.4378772769</v>
      </c>
      <c r="AE13" s="8">
        <f t="shared" si="65"/>
        <v>-5627891.917689763</v>
      </c>
      <c r="AF13" s="8">
        <f t="shared" si="65"/>
        <v>-7571818.2103339331</v>
      </c>
      <c r="AG13" s="8">
        <f t="shared" si="65"/>
        <v>-9186064.0385291521</v>
      </c>
      <c r="AH13" s="8">
        <f t="shared" si="65"/>
        <v>-9924014.8897692151</v>
      </c>
      <c r="AI13" s="8">
        <f t="shared" si="65"/>
        <v>-11970745.81018954</v>
      </c>
      <c r="AJ13" s="8">
        <f t="shared" si="65"/>
        <v>-13390026.579474417</v>
      </c>
      <c r="AK13" s="8">
        <f t="shared" si="65"/>
        <v>-12593831.391290132</v>
      </c>
      <c r="AL13" s="8">
        <f t="shared" si="65"/>
        <v>-11310745.607356843</v>
      </c>
      <c r="AM13" s="8">
        <f t="shared" si="65"/>
        <v>-16058987.992075801</v>
      </c>
      <c r="AN13" s="8">
        <f>IF(OR(AN12="",AM13=""),"",AN12+AM13)</f>
        <v>-6620806.4949026238</v>
      </c>
      <c r="AO13" s="8">
        <f t="shared" ref="AO13:AX13" si="66">IF(OR(AO12="",AN13=""),"",AO12+AN13)</f>
        <v>420954.50113105215</v>
      </c>
      <c r="AP13" s="8">
        <f t="shared" si="66"/>
        <v>494463.15977487265</v>
      </c>
      <c r="AQ13" s="8">
        <f t="shared" si="66"/>
        <v>536526.00641993794</v>
      </c>
      <c r="AR13" s="8">
        <f t="shared" si="66"/>
        <v>584713.19049179193</v>
      </c>
      <c r="AS13" s="8">
        <f t="shared" si="66"/>
        <v>1716811.567712157</v>
      </c>
      <c r="AT13" s="8">
        <f t="shared" si="66"/>
        <v>325792.68320364389</v>
      </c>
      <c r="AU13" s="8">
        <f t="shared" si="66"/>
        <v>312207.41903368535</v>
      </c>
      <c r="AV13" s="8">
        <f t="shared" si="66"/>
        <v>610303.38497414067</v>
      </c>
      <c r="AW13" s="8">
        <f t="shared" si="66"/>
        <v>508106.40279113071</v>
      </c>
      <c r="AX13" s="8">
        <f t="shared" si="66"/>
        <v>659617.74465209979</v>
      </c>
      <c r="AY13" s="8">
        <f t="shared" ref="AY13" si="67">IF(OR(AY12="",AX13=""),"",AY12+AX13)</f>
        <v>779334.24899109569</v>
      </c>
      <c r="AZ13" s="8">
        <f t="shared" ref="AZ13" si="68">IF(OR(AZ12="",AY13=""),"",AZ12+AY13)</f>
        <v>802094.26612525003</v>
      </c>
      <c r="BA13" s="8">
        <f t="shared" ref="BA13" si="69">IF(OR(BA12="",AZ13=""),"",BA12+AZ13)</f>
        <v>841930.33641425439</v>
      </c>
      <c r="BB13" s="8">
        <f t="shared" ref="BB13" si="70">IF(OR(BB12="",BA13=""),"",BB12+BA13)</f>
        <v>707886.50644999708</v>
      </c>
      <c r="BC13" s="8">
        <f t="shared" ref="BC13" si="71">IF(OR(BC12="",BB13=""),"",BC12+BB13)</f>
        <v>604551.5224999371</v>
      </c>
      <c r="BD13" s="8">
        <f t="shared" ref="BD13" si="72">IF(OR(BD12="",BC13=""),"",BD12+BC13)</f>
        <v>727934.53380841226</v>
      </c>
      <c r="BE13" s="8">
        <f t="shared" ref="BE13" si="73">IF(OR(BE12="",BD13=""),"",BE12+BD13)</f>
        <v>579094.09631142765</v>
      </c>
      <c r="BF13" s="8">
        <f t="shared" ref="BF13" si="74">IF(OR(BF12="",BE13=""),"",BF12+BE13)</f>
        <v>1081829.9070792682</v>
      </c>
      <c r="BG13" s="8">
        <f t="shared" ref="BG13" si="75">IF(OR(BG12="",BF13=""),"",BG12+BF13)</f>
        <v>1028502.6427243818</v>
      </c>
      <c r="BH13" s="8">
        <f t="shared" ref="BH13" si="76">IF(OR(BH12="",BG13=""),"",BH12+BG13)</f>
        <v>924879.44361150253</v>
      </c>
      <c r="BI13" s="8">
        <f t="shared" ref="BI13" si="77">IF(OR(BI12="",BH13=""),"",BI12+BH13)</f>
        <v>799150.87562179461</v>
      </c>
      <c r="BJ13" s="8">
        <f t="shared" ref="BJ13:BL13" si="78">IF(OR(BJ12="",BI13=""),"",BJ12+BI13)</f>
        <v>348389.48113066278</v>
      </c>
      <c r="BK13" s="8">
        <f t="shared" si="78"/>
        <v>222460.72942739894</v>
      </c>
      <c r="BL13" s="8">
        <f t="shared" si="78"/>
        <v>235949.21010811522</v>
      </c>
      <c r="BM13" s="8">
        <f>IF(OR(BM12="",BL13=""),"",BM12+BL13)</f>
        <v>163264.27399818139</v>
      </c>
      <c r="BN13" s="8">
        <f t="shared" ref="BN13:CQ13" si="79">IF(OR(BN12="",BM13=""),"",BN12+BM13+BN5)</f>
        <v>182936.18684699811</v>
      </c>
      <c r="BO13" s="8">
        <f t="shared" si="79"/>
        <v>118761.10835896403</v>
      </c>
      <c r="BP13" s="8">
        <f t="shared" si="79"/>
        <v>40488.061200696873</v>
      </c>
      <c r="BQ13" s="8">
        <f t="shared" si="79"/>
        <v>-160639.11748398148</v>
      </c>
      <c r="BR13" s="8">
        <f t="shared" si="79"/>
        <v>-248024.59156962542</v>
      </c>
      <c r="BS13" s="8">
        <f t="shared" si="79"/>
        <v>-340444.29363686888</v>
      </c>
      <c r="BT13" s="8">
        <f t="shared" si="79"/>
        <v>-433381.70957982348</v>
      </c>
      <c r="BU13" s="8">
        <f t="shared" si="79"/>
        <v>-435963.12370274583</v>
      </c>
      <c r="BV13" s="8">
        <f t="shared" si="79"/>
        <v>-521932.34627426043</v>
      </c>
      <c r="BW13" s="8">
        <f t="shared" si="79"/>
        <v>-696083.55703392881</v>
      </c>
      <c r="BX13" s="12" t="str">
        <f t="shared" si="79"/>
        <v/>
      </c>
      <c r="BY13" s="12" t="str">
        <f t="shared" si="79"/>
        <v/>
      </c>
      <c r="BZ13" s="12" t="str">
        <f t="shared" si="79"/>
        <v/>
      </c>
      <c r="CA13" s="12" t="str">
        <f t="shared" si="79"/>
        <v/>
      </c>
      <c r="CB13" s="12" t="str">
        <f t="shared" si="79"/>
        <v/>
      </c>
      <c r="CC13" s="12" t="str">
        <f t="shared" si="79"/>
        <v/>
      </c>
      <c r="CD13" s="12" t="str">
        <f t="shared" si="79"/>
        <v/>
      </c>
      <c r="CE13" s="12" t="str">
        <f t="shared" si="79"/>
        <v/>
      </c>
      <c r="CF13" s="12" t="str">
        <f t="shared" si="79"/>
        <v/>
      </c>
      <c r="CG13" s="12" t="str">
        <f t="shared" si="79"/>
        <v/>
      </c>
      <c r="CH13" s="12" t="str">
        <f t="shared" si="79"/>
        <v/>
      </c>
      <c r="CI13" s="12" t="str">
        <f t="shared" si="79"/>
        <v/>
      </c>
      <c r="CJ13" s="12" t="str">
        <f t="shared" si="79"/>
        <v/>
      </c>
      <c r="CK13" s="12" t="str">
        <f t="shared" si="79"/>
        <v/>
      </c>
      <c r="CL13" s="12" t="str">
        <f t="shared" si="79"/>
        <v/>
      </c>
      <c r="CM13" s="12" t="str">
        <f t="shared" si="79"/>
        <v/>
      </c>
      <c r="CN13" s="12" t="str">
        <f t="shared" si="79"/>
        <v/>
      </c>
      <c r="CO13" s="12" t="str">
        <f t="shared" si="79"/>
        <v/>
      </c>
      <c r="CP13" s="12" t="str">
        <f t="shared" si="79"/>
        <v/>
      </c>
      <c r="CQ13" s="12" t="str">
        <f t="shared" si="79"/>
        <v/>
      </c>
    </row>
    <row r="14" spans="1:95" s="4" customFormat="1" ht="8.25" customHeight="1" x14ac:dyDescent="0.35">
      <c r="A14" s="39"/>
      <c r="B14" s="11"/>
      <c r="C14" s="11"/>
      <c r="D14" s="11"/>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row>
    <row r="15" spans="1:95" x14ac:dyDescent="0.35">
      <c r="A15"/>
    </row>
    <row r="16" spans="1:95" x14ac:dyDescent="0.35">
      <c r="A16"/>
    </row>
    <row r="17" spans="1:1" x14ac:dyDescent="0.35">
      <c r="A17"/>
    </row>
    <row r="18" spans="1:1" x14ac:dyDescent="0.35">
      <c r="A18"/>
    </row>
    <row r="19" spans="1:1" x14ac:dyDescent="0.35">
      <c r="A19"/>
    </row>
    <row r="20" spans="1:1" x14ac:dyDescent="0.35">
      <c r="A20"/>
    </row>
    <row r="21" spans="1:1" x14ac:dyDescent="0.35">
      <c r="A21"/>
    </row>
    <row r="22" spans="1:1" x14ac:dyDescent="0.35">
      <c r="A22"/>
    </row>
    <row r="23" spans="1:1" x14ac:dyDescent="0.35">
      <c r="A23"/>
    </row>
    <row r="24" spans="1:1" x14ac:dyDescent="0.35">
      <c r="A24"/>
    </row>
    <row r="25" spans="1:1" x14ac:dyDescent="0.35">
      <c r="A25"/>
    </row>
    <row r="26" spans="1:1" x14ac:dyDescent="0.35">
      <c r="A26"/>
    </row>
    <row r="27" spans="1:1" x14ac:dyDescent="0.35"/>
    <row r="28" spans="1:1" x14ac:dyDescent="0.35"/>
    <row r="29" spans="1:1" x14ac:dyDescent="0.35"/>
    <row r="30" spans="1:1" x14ac:dyDescent="0.35"/>
    <row r="31" spans="1:1" x14ac:dyDescent="0.35"/>
    <row r="32" spans="1:1"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sheetData>
  <mergeCells count="1">
    <mergeCell ref="A5:A13"/>
  </mergeCells>
  <printOptions headings="1"/>
  <pageMargins left="0.2" right="0.2" top="0.5" bottom="0.5" header="0.3" footer="0.3"/>
  <pageSetup scale="11" orientation="portrait" cellComments="asDisplayed" r:id="rId1"/>
  <headerFooter>
    <oddHeader>&amp;C&amp;A</oddHeader>
    <oddFooter>&amp;RSchedule JNG-D3.D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ED188"/>
  <sheetViews>
    <sheetView tabSelected="1" topLeftCell="DI1" zoomScale="85" zoomScaleNormal="85" zoomScaleSheetLayoutView="80" workbookViewId="0">
      <selection activeCell="DB96" sqref="DB96:DB98"/>
    </sheetView>
  </sheetViews>
  <sheetFormatPr defaultColWidth="9.1796875" defaultRowHeight="15" customHeight="1" zeroHeight="1" x14ac:dyDescent="0.35"/>
  <cols>
    <col min="1" max="1" width="3.1796875" style="1" customWidth="1"/>
    <col min="2" max="2" width="50" customWidth="1"/>
    <col min="3" max="4" width="10.7265625" bestFit="1" customWidth="1"/>
    <col min="5" max="6" width="10.7265625" hidden="1" customWidth="1"/>
    <col min="7" max="9" width="12.7265625" hidden="1" customWidth="1"/>
    <col min="10" max="21" width="14.26953125" hidden="1" customWidth="1"/>
    <col min="22" max="40" width="15.26953125" hidden="1" customWidth="1"/>
    <col min="41" max="44" width="15.26953125" bestFit="1" customWidth="1"/>
    <col min="45" max="45" width="14.26953125" customWidth="1"/>
    <col min="46" max="46" width="12.1796875" customWidth="1"/>
    <col min="48" max="48" width="9.1796875" style="115"/>
    <col min="50" max="50" width="48.1796875" bestFit="1" customWidth="1"/>
    <col min="51" max="51" width="12.7265625" bestFit="1" customWidth="1"/>
    <col min="52" max="54" width="11.81640625" bestFit="1" customWidth="1"/>
    <col min="55" max="55" width="12.7265625" bestFit="1" customWidth="1"/>
    <col min="56" max="56" width="13.54296875" bestFit="1" customWidth="1"/>
    <col min="57" max="64" width="11.81640625" bestFit="1" customWidth="1"/>
    <col min="65" max="65" width="12.7265625" bestFit="1" customWidth="1"/>
    <col min="66" max="66" width="32.7265625" customWidth="1"/>
    <col min="67" max="67" width="11.81640625" bestFit="1" customWidth="1"/>
    <col min="68" max="68" width="12.7265625" bestFit="1" customWidth="1"/>
    <col min="69" max="69" width="16.26953125" bestFit="1" customWidth="1"/>
    <col min="70" max="75" width="11.81640625" bestFit="1" customWidth="1"/>
    <col min="76" max="76" width="15.54296875" bestFit="1" customWidth="1"/>
    <col min="80" max="80" width="9.1796875" style="103"/>
    <col min="81" max="81" width="35.1796875" bestFit="1" customWidth="1"/>
    <col min="82" max="82" width="52.54296875" bestFit="1" customWidth="1"/>
    <col min="83" max="84" width="15" bestFit="1" customWidth="1"/>
    <col min="85" max="89" width="14.26953125" bestFit="1" customWidth="1"/>
    <col min="92" max="92" width="35.1796875" bestFit="1" customWidth="1"/>
    <col min="93" max="93" width="52.54296875" bestFit="1" customWidth="1"/>
    <col min="94" max="95" width="15" bestFit="1" customWidth="1"/>
    <col min="96" max="100" width="14.26953125" bestFit="1" customWidth="1"/>
    <col min="101" max="103" width="13.453125" bestFit="1" customWidth="1"/>
    <col min="104" max="104" width="9.1796875" style="103"/>
    <col min="106" max="106" width="52.54296875" bestFit="1" customWidth="1"/>
    <col min="107" max="114" width="13.81640625" bestFit="1" customWidth="1"/>
    <col min="115" max="120" width="13.54296875" bestFit="1" customWidth="1"/>
    <col min="121" max="127" width="11.81640625" bestFit="1" customWidth="1"/>
    <col min="128" max="131" width="11.26953125" bestFit="1" customWidth="1"/>
    <col min="132" max="132" width="13.453125" bestFit="1" customWidth="1"/>
    <col min="133" max="133" width="9.81640625" bestFit="1" customWidth="1"/>
  </cols>
  <sheetData>
    <row r="1" spans="1:134" ht="14.5" x14ac:dyDescent="0.35">
      <c r="A1" s="173" t="s">
        <v>113</v>
      </c>
      <c r="AW1" s="173" t="s">
        <v>113</v>
      </c>
      <c r="AY1" s="46" t="s">
        <v>82</v>
      </c>
      <c r="BM1" s="119">
        <f>BM2-BM3</f>
        <v>-3273.9799999967217</v>
      </c>
      <c r="BN1" s="122" t="s">
        <v>77</v>
      </c>
      <c r="BP1" s="38"/>
      <c r="BT1" s="38"/>
      <c r="CC1" t="s">
        <v>109</v>
      </c>
      <c r="DA1" s="46" t="s">
        <v>120</v>
      </c>
    </row>
    <row r="2" spans="1:134" ht="15.5" x14ac:dyDescent="0.35">
      <c r="A2" s="45" t="s">
        <v>1</v>
      </c>
      <c r="B2" s="32"/>
      <c r="C2" s="32"/>
      <c r="D2" s="32"/>
      <c r="AW2" s="45" t="s">
        <v>1</v>
      </c>
      <c r="AX2" s="32"/>
      <c r="AY2" s="46" t="s">
        <v>81</v>
      </c>
      <c r="BM2" s="38">
        <f>SUM(AY6:BQ6)</f>
        <v>9828949.7200000025</v>
      </c>
      <c r="BN2" t="s">
        <v>79</v>
      </c>
      <c r="BO2" s="38"/>
      <c r="BP2" s="38"/>
      <c r="BT2" s="38"/>
      <c r="CC2" t="s">
        <v>104</v>
      </c>
      <c r="CE2" s="10">
        <v>44501</v>
      </c>
      <c r="CF2" s="10">
        <v>44531</v>
      </c>
      <c r="CG2" s="10">
        <v>44562</v>
      </c>
      <c r="CH2" s="10">
        <v>44593</v>
      </c>
      <c r="CI2" s="10">
        <v>44621</v>
      </c>
      <c r="CJ2" s="10">
        <v>44652</v>
      </c>
      <c r="CK2" s="10">
        <v>44682</v>
      </c>
      <c r="CN2" t="s">
        <v>108</v>
      </c>
      <c r="CP2" s="10">
        <v>44501</v>
      </c>
      <c r="CQ2" s="10">
        <v>44531</v>
      </c>
      <c r="CR2" s="10">
        <v>44562</v>
      </c>
      <c r="CS2" s="10">
        <v>44593</v>
      </c>
      <c r="CT2" s="10">
        <v>44621</v>
      </c>
      <c r="CU2" s="10">
        <v>44652</v>
      </c>
      <c r="CV2" s="10">
        <v>44682</v>
      </c>
      <c r="DA2" s="46" t="s">
        <v>81</v>
      </c>
    </row>
    <row r="3" spans="1:134" ht="15.5" x14ac:dyDescent="0.35">
      <c r="A3" s="45" t="s">
        <v>53</v>
      </c>
      <c r="B3" s="32"/>
      <c r="C3" s="32"/>
      <c r="D3" s="32"/>
      <c r="AW3" s="45" t="s">
        <v>7</v>
      </c>
      <c r="BM3" s="38">
        <f>SUM('MEEIA 2 calcs'!AO6:BG6)</f>
        <v>9832223.6999999993</v>
      </c>
      <c r="BN3" t="s">
        <v>80</v>
      </c>
      <c r="BP3" s="38"/>
      <c r="CC3" s="39"/>
      <c r="CD3" s="11"/>
      <c r="CN3" s="39"/>
      <c r="CO3" s="11"/>
    </row>
    <row r="4" spans="1:134" ht="14.5" x14ac:dyDescent="0.35">
      <c r="A4" s="46" t="s">
        <v>57</v>
      </c>
      <c r="AW4" s="1"/>
      <c r="AY4" s="10">
        <v>43525</v>
      </c>
      <c r="AZ4" s="10">
        <v>43556</v>
      </c>
      <c r="BA4" s="10">
        <v>43586</v>
      </c>
      <c r="BB4" s="10">
        <v>43617</v>
      </c>
      <c r="BC4" s="10">
        <v>43647</v>
      </c>
      <c r="BD4" s="10">
        <v>43678</v>
      </c>
      <c r="BE4" s="10">
        <v>43709</v>
      </c>
      <c r="BF4" s="10">
        <v>43739</v>
      </c>
      <c r="BG4" s="10">
        <v>43770</v>
      </c>
      <c r="BH4" s="10">
        <v>43800</v>
      </c>
      <c r="BI4" s="10">
        <v>43831</v>
      </c>
      <c r="BJ4" s="10">
        <v>43862</v>
      </c>
      <c r="BK4" s="10">
        <v>43891</v>
      </c>
      <c r="BL4" s="10">
        <v>43922</v>
      </c>
      <c r="BM4" s="10">
        <v>43952</v>
      </c>
      <c r="BN4" s="10">
        <v>43983</v>
      </c>
      <c r="BO4" s="10">
        <v>44013</v>
      </c>
      <c r="BP4" s="10">
        <v>44044</v>
      </c>
      <c r="BQ4" s="10">
        <v>44075</v>
      </c>
      <c r="BR4" s="10">
        <v>44105</v>
      </c>
      <c r="BS4" s="10">
        <v>44136</v>
      </c>
      <c r="BT4" s="10">
        <v>44166</v>
      </c>
      <c r="BU4" s="10">
        <v>44197</v>
      </c>
      <c r="BV4" s="10">
        <v>44228</v>
      </c>
      <c r="BW4" s="10">
        <v>44256</v>
      </c>
      <c r="CC4" s="209" t="s">
        <v>25</v>
      </c>
      <c r="CD4" s="15"/>
      <c r="CN4" s="209" t="s">
        <v>25</v>
      </c>
      <c r="CO4" s="15"/>
      <c r="DA4" s="1"/>
    </row>
    <row r="5" spans="1:134" ht="14.5" x14ac:dyDescent="0.35">
      <c r="C5" s="10">
        <v>42614</v>
      </c>
      <c r="D5" s="10">
        <v>42644</v>
      </c>
      <c r="E5" s="10">
        <v>42675</v>
      </c>
      <c r="F5" s="10">
        <v>42705</v>
      </c>
      <c r="G5" s="10">
        <v>42736</v>
      </c>
      <c r="H5" s="10">
        <v>42767</v>
      </c>
      <c r="I5" s="10">
        <v>42795</v>
      </c>
      <c r="J5" s="10">
        <v>42826</v>
      </c>
      <c r="K5" s="10">
        <v>42856</v>
      </c>
      <c r="L5" s="10">
        <v>42887</v>
      </c>
      <c r="M5" s="10">
        <v>42917</v>
      </c>
      <c r="N5" s="10">
        <v>42948</v>
      </c>
      <c r="O5" s="10">
        <v>42979</v>
      </c>
      <c r="P5" s="10">
        <v>43009</v>
      </c>
      <c r="Q5" s="10">
        <v>43040</v>
      </c>
      <c r="AW5" s="208" t="s">
        <v>0</v>
      </c>
      <c r="AX5" s="5"/>
      <c r="AY5" s="28"/>
      <c r="AZ5" s="28"/>
      <c r="BA5" s="28"/>
      <c r="BB5" s="28"/>
      <c r="BC5" s="28"/>
      <c r="BD5" s="28"/>
      <c r="BE5" s="28"/>
      <c r="BF5" s="28"/>
      <c r="BG5" s="28"/>
      <c r="BH5" s="28"/>
      <c r="BI5" s="28"/>
      <c r="BJ5" s="28"/>
      <c r="BK5" s="28"/>
      <c r="BL5" s="28"/>
      <c r="BM5" s="28"/>
      <c r="BN5" s="28"/>
      <c r="BO5" s="28"/>
      <c r="BP5" s="28"/>
      <c r="BQ5" s="28"/>
      <c r="BR5" s="28"/>
      <c r="BS5" s="28"/>
      <c r="BT5" s="28"/>
      <c r="BU5" s="28"/>
      <c r="BV5" s="28"/>
      <c r="BW5" s="28"/>
      <c r="CC5" s="209"/>
      <c r="CD5" s="15" t="s">
        <v>28</v>
      </c>
      <c r="CE5" s="170">
        <v>20626.079999999609</v>
      </c>
      <c r="CF5" s="170">
        <v>24775.299999998882</v>
      </c>
      <c r="CG5" s="170">
        <v>25830.020000001416</v>
      </c>
      <c r="CH5" s="170">
        <v>21223.889999997336</v>
      </c>
      <c r="CI5" s="170">
        <v>0</v>
      </c>
      <c r="CJ5" s="170">
        <v>0</v>
      </c>
      <c r="CK5" s="170">
        <v>0</v>
      </c>
      <c r="CN5" s="209"/>
      <c r="CO5" s="15" t="s">
        <v>28</v>
      </c>
      <c r="CP5" s="170">
        <v>20626.079999999609</v>
      </c>
      <c r="CQ5" s="170">
        <v>24775.299999998882</v>
      </c>
      <c r="CR5" s="170">
        <v>25830.020000001416</v>
      </c>
      <c r="CS5" s="170">
        <v>21223.889999997336</v>
      </c>
      <c r="CT5" s="170">
        <v>0</v>
      </c>
      <c r="CU5" s="170">
        <v>0</v>
      </c>
      <c r="CV5" s="170">
        <v>0</v>
      </c>
      <c r="DA5" s="1"/>
      <c r="DC5" s="10">
        <v>44166</v>
      </c>
      <c r="DD5" s="10">
        <v>44197</v>
      </c>
      <c r="DE5" s="10">
        <v>44228</v>
      </c>
      <c r="DF5" s="10">
        <v>44256</v>
      </c>
      <c r="DG5" s="10">
        <v>44287</v>
      </c>
      <c r="DH5" s="10">
        <v>44317</v>
      </c>
      <c r="DI5" s="10">
        <v>44348</v>
      </c>
      <c r="DJ5" s="10">
        <v>44378</v>
      </c>
      <c r="DK5" s="10">
        <v>44409</v>
      </c>
      <c r="DL5" s="10">
        <v>44440</v>
      </c>
      <c r="DM5" s="10">
        <v>44470</v>
      </c>
      <c r="DN5" s="10">
        <v>44501</v>
      </c>
      <c r="DO5" s="10">
        <v>44531</v>
      </c>
      <c r="DP5" s="10">
        <v>44562</v>
      </c>
      <c r="DQ5" s="10">
        <v>44593</v>
      </c>
      <c r="DR5" s="10">
        <v>44621</v>
      </c>
      <c r="DS5" s="10">
        <v>44652</v>
      </c>
      <c r="DT5" s="10">
        <v>44682</v>
      </c>
      <c r="DU5" s="10">
        <v>44713</v>
      </c>
      <c r="DV5" s="10">
        <v>44743</v>
      </c>
      <c r="DW5" s="10">
        <v>44774</v>
      </c>
      <c r="DX5" s="10">
        <v>44805</v>
      </c>
      <c r="DY5" s="10">
        <v>44835</v>
      </c>
      <c r="DZ5" s="10">
        <v>44866</v>
      </c>
      <c r="EA5" s="10">
        <v>44896</v>
      </c>
      <c r="EB5" s="44" t="s">
        <v>118</v>
      </c>
      <c r="EC5" s="44" t="s">
        <v>77</v>
      </c>
    </row>
    <row r="6" spans="1:134" ht="14.5" x14ac:dyDescent="0.35">
      <c r="A6" s="208" t="s">
        <v>0</v>
      </c>
      <c r="B6" s="5"/>
      <c r="C6" s="28"/>
      <c r="D6" s="28"/>
      <c r="E6" s="28"/>
      <c r="F6" s="28"/>
      <c r="G6" s="28"/>
      <c r="H6" s="7"/>
      <c r="I6" s="28"/>
      <c r="J6" s="28"/>
      <c r="K6" s="28"/>
      <c r="L6" s="28"/>
      <c r="M6" s="28"/>
      <c r="N6" s="28"/>
      <c r="O6" s="28"/>
      <c r="P6" s="28"/>
      <c r="Q6" s="28"/>
      <c r="AW6" s="208"/>
      <c r="AX6" s="5" t="s">
        <v>9</v>
      </c>
      <c r="AY6" s="21">
        <v>7004423.3000000007</v>
      </c>
      <c r="AZ6" s="78">
        <v>193976.29</v>
      </c>
      <c r="BA6" s="78">
        <v>258711.14</v>
      </c>
      <c r="BB6" s="78">
        <v>209760.13</v>
      </c>
      <c r="BC6" s="78">
        <v>1180880.3099999998</v>
      </c>
      <c r="BD6" s="78">
        <v>-1350623.74</v>
      </c>
      <c r="BE6" s="78">
        <v>87350.23</v>
      </c>
      <c r="BF6" s="21">
        <v>459064.35</v>
      </c>
      <c r="BG6" s="78">
        <v>41006.9</v>
      </c>
      <c r="BH6" s="78">
        <v>158880.82</v>
      </c>
      <c r="BI6" s="78">
        <v>83121.37999999999</v>
      </c>
      <c r="BJ6" s="78">
        <v>138134.42000000001</v>
      </c>
      <c r="BK6" s="21">
        <v>209941.13000000003</v>
      </c>
      <c r="BL6" s="21">
        <v>-1300.0800000000563</v>
      </c>
      <c r="BM6" s="21">
        <v>14255.75</v>
      </c>
      <c r="BN6" s="78">
        <v>253636.05</v>
      </c>
      <c r="BO6" s="21">
        <v>60801.639999999985</v>
      </c>
      <c r="BP6" s="21">
        <v>700403.20000000019</v>
      </c>
      <c r="BQ6" s="21">
        <v>126526.49999999997</v>
      </c>
      <c r="BR6" s="21">
        <v>21848.7</v>
      </c>
      <c r="BS6" s="21">
        <v>5996.8600000000006</v>
      </c>
      <c r="BT6" s="21">
        <v>-279762.15999999992</v>
      </c>
      <c r="BU6" s="21">
        <v>95606.290000000008</v>
      </c>
      <c r="BV6" s="21">
        <v>153442.74</v>
      </c>
      <c r="BW6" s="21">
        <v>225.28000000000486</v>
      </c>
      <c r="CB6" s="104"/>
      <c r="CC6" s="209"/>
      <c r="CD6" s="16" t="s">
        <v>26</v>
      </c>
      <c r="CE6" s="170">
        <v>-452926.68</v>
      </c>
      <c r="CF6" s="170">
        <v>-540882.03</v>
      </c>
      <c r="CG6" s="170">
        <v>-651029.75</v>
      </c>
      <c r="CH6" s="170">
        <v>-427144.88</v>
      </c>
      <c r="CI6" s="170">
        <v>-59180.159999999996</v>
      </c>
      <c r="CJ6" s="170">
        <v>-58562.48</v>
      </c>
      <c r="CK6" s="170">
        <v>-50748.47</v>
      </c>
      <c r="CL6" s="4"/>
      <c r="CM6" s="4"/>
      <c r="CN6" s="209"/>
      <c r="CO6" s="16" t="s">
        <v>26</v>
      </c>
      <c r="CP6" s="170">
        <v>-452926.68</v>
      </c>
      <c r="CQ6" s="170">
        <v>-540882.03</v>
      </c>
      <c r="CR6" s="170">
        <v>-651029.75</v>
      </c>
      <c r="CS6" s="170">
        <v>-427144.88</v>
      </c>
      <c r="CT6" s="170">
        <v>-59180.160000000003</v>
      </c>
      <c r="CU6" s="170">
        <v>-58562.479999999996</v>
      </c>
      <c r="CV6" s="170">
        <v>-50748.47</v>
      </c>
      <c r="CW6" s="4"/>
      <c r="CX6" s="4"/>
      <c r="CY6" s="4"/>
      <c r="DA6" s="208" t="s">
        <v>0</v>
      </c>
      <c r="DB6" s="5"/>
      <c r="DC6" s="28"/>
      <c r="DD6" s="28"/>
      <c r="DE6" s="28"/>
      <c r="DF6" s="106">
        <v>-3340.5820431405446</v>
      </c>
      <c r="DG6" s="107"/>
      <c r="DH6" s="107"/>
      <c r="DI6" s="107"/>
      <c r="DJ6" s="107"/>
      <c r="DK6" s="107"/>
      <c r="DL6" s="107"/>
      <c r="DM6" s="107"/>
      <c r="DN6" s="107"/>
      <c r="DO6" s="107"/>
      <c r="DP6" s="107"/>
      <c r="DQ6" s="107"/>
      <c r="DR6" s="107"/>
      <c r="DS6" s="107"/>
      <c r="DT6" s="107"/>
      <c r="DU6" s="107"/>
      <c r="DV6" s="107"/>
      <c r="DW6" s="107"/>
      <c r="DX6" s="107"/>
      <c r="DY6" s="107"/>
      <c r="DZ6" s="107"/>
      <c r="EA6" s="107"/>
    </row>
    <row r="7" spans="1:134" s="3" customFormat="1" ht="15" customHeight="1" x14ac:dyDescent="0.35">
      <c r="A7" s="208"/>
      <c r="B7" s="5" t="s">
        <v>9</v>
      </c>
      <c r="C7" s="21">
        <v>0</v>
      </c>
      <c r="D7" s="21">
        <v>0</v>
      </c>
      <c r="E7" s="21">
        <v>0</v>
      </c>
      <c r="F7" s="21">
        <v>0</v>
      </c>
      <c r="G7" s="21">
        <v>-189515</v>
      </c>
      <c r="H7" s="22">
        <v>-1872.22</v>
      </c>
      <c r="I7" s="22">
        <v>0</v>
      </c>
      <c r="J7" s="21">
        <v>0</v>
      </c>
      <c r="K7" s="21">
        <v>0</v>
      </c>
      <c r="L7" s="22">
        <f>-98663.75-98663.75-1872.22-1872.22</f>
        <v>-201071.94</v>
      </c>
      <c r="M7" s="21">
        <v>0</v>
      </c>
      <c r="N7" s="21">
        <v>0</v>
      </c>
      <c r="O7" s="21">
        <v>0</v>
      </c>
      <c r="P7" s="21">
        <v>0</v>
      </c>
      <c r="Q7" s="21">
        <f>-SUM(G7:P7)</f>
        <v>392459.16000000003</v>
      </c>
      <c r="AV7" s="116"/>
      <c r="AW7" s="208"/>
      <c r="AX7" s="5" t="s">
        <v>10</v>
      </c>
      <c r="AY7" s="22">
        <v>-36362.01</v>
      </c>
      <c r="AZ7" s="22">
        <v>124962.2</v>
      </c>
      <c r="BA7" s="22">
        <v>216142.69</v>
      </c>
      <c r="BB7" s="22">
        <v>164533.09</v>
      </c>
      <c r="BC7" s="22">
        <v>52414.7</v>
      </c>
      <c r="BD7" s="22">
        <v>41132.15</v>
      </c>
      <c r="BE7" s="22">
        <v>99790.34</v>
      </c>
      <c r="BF7" s="21">
        <v>162041.60999999999</v>
      </c>
      <c r="BG7" s="22">
        <v>143971.22</v>
      </c>
      <c r="BH7" s="22">
        <v>8571.3799999999992</v>
      </c>
      <c r="BI7" s="22">
        <v>-35370.6</v>
      </c>
      <c r="BJ7" s="22">
        <v>118298.99</v>
      </c>
      <c r="BK7" s="22">
        <v>171428.03</v>
      </c>
      <c r="BL7" s="22">
        <v>133296.92000000001</v>
      </c>
      <c r="BM7" s="22">
        <v>117655.75</v>
      </c>
      <c r="BN7" s="22">
        <v>130053.22</v>
      </c>
      <c r="BO7" s="22">
        <v>209735.52</v>
      </c>
      <c r="BP7" s="22">
        <v>197790.51</v>
      </c>
      <c r="BQ7" s="22">
        <v>179959.96</v>
      </c>
      <c r="BR7" s="22">
        <v>125626.02</v>
      </c>
      <c r="BS7" s="22">
        <v>131893.51</v>
      </c>
      <c r="BT7" s="22">
        <v>171081.87</v>
      </c>
      <c r="BU7" s="22">
        <v>221573.25</v>
      </c>
      <c r="BV7" s="22">
        <v>139999.91</v>
      </c>
      <c r="BW7" s="22">
        <v>69598.7</v>
      </c>
      <c r="CB7" s="105"/>
      <c r="CC7" s="209"/>
      <c r="CD7" s="16" t="s">
        <v>50</v>
      </c>
      <c r="CE7" s="170">
        <v>492875.96</v>
      </c>
      <c r="CF7" s="170">
        <v>588146.23</v>
      </c>
      <c r="CG7" s="170">
        <v>699374.74</v>
      </c>
      <c r="CH7" s="170">
        <v>432869.69</v>
      </c>
      <c r="CI7" s="170">
        <v>60881.03</v>
      </c>
      <c r="CJ7" s="170">
        <v>60189.59</v>
      </c>
      <c r="CK7" s="170">
        <v>52383.22</v>
      </c>
      <c r="CL7" s="2"/>
      <c r="CM7" s="2"/>
      <c r="CN7" s="209"/>
      <c r="CO7" s="16" t="s">
        <v>50</v>
      </c>
      <c r="CP7" s="170">
        <v>492875.96</v>
      </c>
      <c r="CQ7" s="170">
        <v>588146.23</v>
      </c>
      <c r="CR7" s="170">
        <v>699374.74</v>
      </c>
      <c r="CS7" s="170">
        <v>432869.69</v>
      </c>
      <c r="CT7" s="170">
        <v>60881.03</v>
      </c>
      <c r="CU7" s="170">
        <v>60189.59</v>
      </c>
      <c r="CV7" s="170">
        <v>52383.22</v>
      </c>
      <c r="CW7" s="2"/>
      <c r="CX7" s="2"/>
      <c r="CY7" s="2"/>
      <c r="CZ7" s="183"/>
      <c r="DA7" s="208"/>
      <c r="DB7" s="5" t="s">
        <v>9</v>
      </c>
      <c r="DC7" s="21">
        <v>-279762.15999999992</v>
      </c>
      <c r="DD7" s="21">
        <v>95606.290000000008</v>
      </c>
      <c r="DE7" s="21">
        <v>153442.74</v>
      </c>
      <c r="DF7" s="21">
        <v>225.280000000005</v>
      </c>
      <c r="DG7" s="21">
        <v>99299.199999999997</v>
      </c>
      <c r="DH7" s="21">
        <v>19536.79</v>
      </c>
      <c r="DI7" s="21">
        <v>3441.95</v>
      </c>
      <c r="DJ7" s="21">
        <v>-107676.22</v>
      </c>
      <c r="DK7" s="21">
        <v>405</v>
      </c>
      <c r="DL7" s="21">
        <v>0</v>
      </c>
      <c r="DM7" s="21">
        <v>0</v>
      </c>
      <c r="DN7" s="21">
        <v>73760.72</v>
      </c>
      <c r="DO7" s="21">
        <v>0</v>
      </c>
      <c r="DP7" s="21">
        <v>-96364.57</v>
      </c>
      <c r="DQ7" s="167"/>
      <c r="DR7" s="167"/>
      <c r="DS7" s="167"/>
      <c r="DT7" s="167"/>
      <c r="DU7" s="167"/>
      <c r="DV7" s="167"/>
      <c r="DW7" s="167"/>
      <c r="DX7" s="167"/>
      <c r="DY7" s="167"/>
      <c r="DZ7" s="167"/>
      <c r="EA7" s="167"/>
    </row>
    <row r="8" spans="1:134" s="3" customFormat="1" ht="14.5" x14ac:dyDescent="0.35">
      <c r="A8" s="208"/>
      <c r="B8" s="5" t="s">
        <v>10</v>
      </c>
      <c r="C8" s="22">
        <v>0</v>
      </c>
      <c r="D8" s="22">
        <v>0</v>
      </c>
      <c r="E8" s="22">
        <v>0</v>
      </c>
      <c r="F8" s="22">
        <v>0</v>
      </c>
      <c r="G8" s="22">
        <v>0</v>
      </c>
      <c r="H8" s="22">
        <v>0</v>
      </c>
      <c r="I8" s="22">
        <v>0</v>
      </c>
      <c r="J8" s="22">
        <v>0</v>
      </c>
      <c r="K8" s="22">
        <v>0</v>
      </c>
      <c r="L8" s="22">
        <v>0</v>
      </c>
      <c r="M8" s="22">
        <v>0</v>
      </c>
      <c r="N8" s="22">
        <v>0</v>
      </c>
      <c r="O8" s="22">
        <v>0</v>
      </c>
      <c r="P8" s="22">
        <v>0</v>
      </c>
      <c r="Q8" s="22">
        <v>0</v>
      </c>
      <c r="AV8" s="116"/>
      <c r="AW8" s="208"/>
      <c r="AX8" s="5" t="s">
        <v>11</v>
      </c>
      <c r="AY8" s="8">
        <v>7040785.3100000005</v>
      </c>
      <c r="AZ8" s="8">
        <v>69014.090000000011</v>
      </c>
      <c r="BA8" s="8">
        <v>42568.450000000012</v>
      </c>
      <c r="BB8" s="8">
        <v>45227.040000000008</v>
      </c>
      <c r="BC8" s="8">
        <v>1128465.6099999999</v>
      </c>
      <c r="BD8" s="8">
        <v>-1391755.89</v>
      </c>
      <c r="BE8" s="8">
        <v>-12440.11</v>
      </c>
      <c r="BF8" s="8">
        <v>297022.74</v>
      </c>
      <c r="BG8" s="8">
        <v>-102964.32</v>
      </c>
      <c r="BH8" s="8">
        <v>150309.44</v>
      </c>
      <c r="BI8" s="8">
        <v>118491.97999999998</v>
      </c>
      <c r="BJ8" s="8">
        <v>19835.430000000008</v>
      </c>
      <c r="BK8" s="8">
        <v>38513.100000000035</v>
      </c>
      <c r="BL8" s="8">
        <v>-134597.00000000006</v>
      </c>
      <c r="BM8" s="8">
        <v>-103400</v>
      </c>
      <c r="BN8" s="8">
        <v>123582.82999999999</v>
      </c>
      <c r="BO8" s="8">
        <v>-148933.88</v>
      </c>
      <c r="BP8" s="8">
        <v>502612.69000000018</v>
      </c>
      <c r="BQ8" s="8">
        <v>-53433.460000000021</v>
      </c>
      <c r="BR8" s="8">
        <v>-103777.32</v>
      </c>
      <c r="BS8" s="8">
        <v>-125896.65000000001</v>
      </c>
      <c r="BT8" s="8">
        <v>-450844.02999999991</v>
      </c>
      <c r="BU8" s="8">
        <v>-125966.95999999999</v>
      </c>
      <c r="BV8" s="8">
        <v>13442.829999999987</v>
      </c>
      <c r="BW8" s="8">
        <v>-69373.42</v>
      </c>
      <c r="CB8" s="104"/>
      <c r="CC8" s="209"/>
      <c r="CD8" s="16" t="s">
        <v>51</v>
      </c>
      <c r="CE8" s="170">
        <v>39949.280000000013</v>
      </c>
      <c r="CF8" s="170">
        <v>47264.200000000004</v>
      </c>
      <c r="CG8" s="170">
        <v>48344.990000000005</v>
      </c>
      <c r="CH8" s="170">
        <v>5724.8099999999795</v>
      </c>
      <c r="CI8" s="170">
        <v>1700.8699999999994</v>
      </c>
      <c r="CJ8" s="170">
        <v>1627.1099999999992</v>
      </c>
      <c r="CK8" s="170">
        <v>1634.7500000000036</v>
      </c>
      <c r="CL8" s="4"/>
      <c r="CM8" s="4"/>
      <c r="CN8" s="209"/>
      <c r="CO8" s="16" t="s">
        <v>51</v>
      </c>
      <c r="CP8" s="170">
        <v>39949.279999999992</v>
      </c>
      <c r="CQ8" s="170">
        <v>47264.199999999983</v>
      </c>
      <c r="CR8" s="170">
        <v>48344.99000000002</v>
      </c>
      <c r="CS8" s="170">
        <v>5724.8100000000086</v>
      </c>
      <c r="CT8" s="170">
        <v>1700.8699999999967</v>
      </c>
      <c r="CU8" s="170">
        <v>1627.1100000000006</v>
      </c>
      <c r="CV8" s="170">
        <v>1634.7500000000009</v>
      </c>
      <c r="CW8" s="4"/>
      <c r="CX8" s="4"/>
      <c r="CY8" s="4"/>
      <c r="CZ8" s="183"/>
      <c r="DA8" s="208"/>
      <c r="DB8" s="5" t="s">
        <v>10</v>
      </c>
      <c r="DC8" s="22">
        <v>171081.87</v>
      </c>
      <c r="DD8" s="22">
        <v>221573.25</v>
      </c>
      <c r="DE8" s="22">
        <v>139999.91</v>
      </c>
      <c r="DF8" s="22">
        <v>69598.7</v>
      </c>
      <c r="DG8" s="22">
        <v>79661.600000000006</v>
      </c>
      <c r="DH8" s="22">
        <v>83734.06</v>
      </c>
      <c r="DI8" s="22">
        <v>81721.8</v>
      </c>
      <c r="DJ8" s="22">
        <v>93432.28</v>
      </c>
      <c r="DK8" s="22">
        <v>87748.09</v>
      </c>
      <c r="DL8" s="22">
        <v>92364.89</v>
      </c>
      <c r="DM8" s="22">
        <v>92883.25</v>
      </c>
      <c r="DN8" s="22">
        <v>76286.48</v>
      </c>
      <c r="DO8" s="22">
        <v>85855.96</v>
      </c>
      <c r="DP8" s="22">
        <v>77650.67</v>
      </c>
      <c r="DQ8" s="12"/>
      <c r="DR8" s="12"/>
      <c r="DS8" s="12"/>
      <c r="DT8" s="12"/>
      <c r="DU8" s="12"/>
      <c r="DV8" s="12"/>
      <c r="DW8" s="12"/>
      <c r="DX8" s="12"/>
      <c r="DY8" s="12"/>
      <c r="DZ8" s="12"/>
      <c r="EA8" s="12"/>
    </row>
    <row r="9" spans="1:134" s="3" customFormat="1" ht="14.5" x14ac:dyDescent="0.35">
      <c r="A9" s="208"/>
      <c r="B9" s="5" t="s">
        <v>11</v>
      </c>
      <c r="C9" s="8">
        <v>0</v>
      </c>
      <c r="D9" s="8">
        <f t="shared" ref="D9:Q9" si="0">IF(OR(D7="",D8=""),"",D7-D8)</f>
        <v>0</v>
      </c>
      <c r="E9" s="8">
        <f t="shared" si="0"/>
        <v>0</v>
      </c>
      <c r="F9" s="8">
        <f t="shared" si="0"/>
        <v>0</v>
      </c>
      <c r="G9" s="8">
        <f t="shared" si="0"/>
        <v>-189515</v>
      </c>
      <c r="H9" s="8">
        <f>IF(OR(H7="",H8=""),"",H7-H8)</f>
        <v>-1872.22</v>
      </c>
      <c r="I9" s="8">
        <f t="shared" si="0"/>
        <v>0</v>
      </c>
      <c r="J9" s="8">
        <f t="shared" si="0"/>
        <v>0</v>
      </c>
      <c r="K9" s="8">
        <f t="shared" si="0"/>
        <v>0</v>
      </c>
      <c r="L9" s="8">
        <f t="shared" si="0"/>
        <v>-201071.94</v>
      </c>
      <c r="M9" s="8">
        <f t="shared" si="0"/>
        <v>0</v>
      </c>
      <c r="N9" s="8">
        <f t="shared" si="0"/>
        <v>0</v>
      </c>
      <c r="O9" s="8">
        <f t="shared" si="0"/>
        <v>0</v>
      </c>
      <c r="P9" s="8">
        <f t="shared" si="0"/>
        <v>0</v>
      </c>
      <c r="Q9" s="8">
        <f t="shared" si="0"/>
        <v>392459.16000000003</v>
      </c>
      <c r="AV9" s="116"/>
      <c r="AW9" s="208"/>
      <c r="AX9" s="5" t="s">
        <v>4</v>
      </c>
      <c r="AY9" s="23">
        <v>2.7878150000000001E-2</v>
      </c>
      <c r="AZ9" s="23">
        <v>2.6622739999999999E-2</v>
      </c>
      <c r="BA9" s="23">
        <v>2.677361E-2</v>
      </c>
      <c r="BB9" s="23">
        <v>2.6500570000000001E-2</v>
      </c>
      <c r="BC9" s="23">
        <v>2.594869E-2</v>
      </c>
      <c r="BD9" s="23">
        <v>2.3511899999999999E-2</v>
      </c>
      <c r="BE9" s="23">
        <v>2.21687E-2</v>
      </c>
      <c r="BF9" s="23">
        <v>2.113932E-2</v>
      </c>
      <c r="BG9" s="23">
        <v>1.8159890000000001E-2</v>
      </c>
      <c r="BH9" s="23">
        <v>1.9151990000000001E-2</v>
      </c>
      <c r="BI9" s="23">
        <v>1.8890779999999999E-2</v>
      </c>
      <c r="BJ9" s="23">
        <v>1.8035829999999999E-2</v>
      </c>
      <c r="BK9" s="23">
        <v>1.888592E-2</v>
      </c>
      <c r="BL9" s="23">
        <v>9.3845999999999999E-3</v>
      </c>
      <c r="BM9" s="23">
        <v>1.2906700000000001E-3</v>
      </c>
      <c r="BN9" s="23">
        <v>1.2563100000000001E-3</v>
      </c>
      <c r="BO9" s="23">
        <v>1.9366299999999999E-3</v>
      </c>
      <c r="BP9" s="23">
        <v>1.3658500000000001E-3</v>
      </c>
      <c r="BQ9" s="23">
        <v>1.23916E-3</v>
      </c>
      <c r="BR9" s="23">
        <v>2E-3</v>
      </c>
      <c r="BS9" s="23">
        <v>2.5244400000000002E-3</v>
      </c>
      <c r="BT9" s="23">
        <v>2.8469900000000002E-3</v>
      </c>
      <c r="BU9" s="23">
        <v>2.0613900000000002E-3</v>
      </c>
      <c r="BV9" s="23">
        <v>2.3221700000000001E-3</v>
      </c>
      <c r="BW9" s="23">
        <v>2.1367399999999998E-3</v>
      </c>
      <c r="CB9" s="104"/>
      <c r="CC9" s="209"/>
      <c r="CD9" s="16" t="s">
        <v>13</v>
      </c>
      <c r="CE9" s="170">
        <v>-19323.200000000405</v>
      </c>
      <c r="CF9" s="170">
        <v>-22488.900000001122</v>
      </c>
      <c r="CG9" s="170">
        <v>-22514.96999999859</v>
      </c>
      <c r="CH9" s="170">
        <v>15499.079999997357</v>
      </c>
      <c r="CI9" s="170">
        <v>-1700.8699999999994</v>
      </c>
      <c r="CJ9" s="170">
        <v>-1627.1099999999992</v>
      </c>
      <c r="CK9" s="170">
        <v>-1634.7500000000036</v>
      </c>
      <c r="CL9" s="4"/>
      <c r="CM9" s="4"/>
      <c r="CN9" s="209"/>
      <c r="CO9" s="16" t="s">
        <v>13</v>
      </c>
      <c r="CP9" s="170">
        <v>-19323.200000000383</v>
      </c>
      <c r="CQ9" s="170">
        <v>-22488.900000001093</v>
      </c>
      <c r="CR9" s="170">
        <v>-22514.969999998611</v>
      </c>
      <c r="CS9" s="170">
        <v>15499.079999997328</v>
      </c>
      <c r="CT9" s="170">
        <v>-1700.8699999999967</v>
      </c>
      <c r="CU9" s="170">
        <v>-1627.1100000000006</v>
      </c>
      <c r="CV9" s="170">
        <v>-1634.7500000000009</v>
      </c>
      <c r="CW9" s="4"/>
      <c r="CX9" s="4"/>
      <c r="CY9" s="4"/>
      <c r="CZ9" s="183"/>
      <c r="DA9" s="208"/>
      <c r="DB9" s="5" t="s">
        <v>11</v>
      </c>
      <c r="DC9" s="8">
        <v>-450844.02999999991</v>
      </c>
      <c r="DD9" s="8">
        <v>-125966.95999999999</v>
      </c>
      <c r="DE9" s="8">
        <v>13442.829999999987</v>
      </c>
      <c r="DF9" s="8">
        <v>-69373.42</v>
      </c>
      <c r="DG9" s="8">
        <v>19637.599999999991</v>
      </c>
      <c r="DH9" s="8">
        <v>-64197.27</v>
      </c>
      <c r="DI9" s="8">
        <v>-78279.850000000006</v>
      </c>
      <c r="DJ9" s="8">
        <v>-201108.5</v>
      </c>
      <c r="DK9" s="8">
        <v>-87343.09</v>
      </c>
      <c r="DL9" s="8">
        <v>-92364.89</v>
      </c>
      <c r="DM9" s="8">
        <v>-92883.25</v>
      </c>
      <c r="DN9" s="8">
        <v>-2525.7599999999948</v>
      </c>
      <c r="DO9" s="8">
        <v>-85855.96</v>
      </c>
      <c r="DP9" s="8">
        <v>-174015.24</v>
      </c>
      <c r="DQ9" s="12" t="s">
        <v>117</v>
      </c>
      <c r="DR9" s="12" t="s">
        <v>117</v>
      </c>
      <c r="DS9" s="12" t="s">
        <v>117</v>
      </c>
      <c r="DT9" s="12" t="s">
        <v>117</v>
      </c>
      <c r="DU9" s="12" t="s">
        <v>117</v>
      </c>
      <c r="DV9" s="12" t="s">
        <v>117</v>
      </c>
      <c r="DW9" s="12" t="s">
        <v>117</v>
      </c>
      <c r="DX9" s="12" t="s">
        <v>117</v>
      </c>
      <c r="DY9" s="12" t="s">
        <v>117</v>
      </c>
      <c r="DZ9" s="12" t="s">
        <v>117</v>
      </c>
      <c r="EA9" s="12" t="s">
        <v>117</v>
      </c>
    </row>
    <row r="10" spans="1:134" s="3" customFormat="1" ht="14.5" x14ac:dyDescent="0.35">
      <c r="A10" s="208"/>
      <c r="B10" s="5" t="s">
        <v>4</v>
      </c>
      <c r="C10" s="23">
        <v>7.5545970550536697E-3</v>
      </c>
      <c r="D10" s="23">
        <v>7.6017000000000003E-3</v>
      </c>
      <c r="E10" s="23">
        <v>7.6414500000000002E-3</v>
      </c>
      <c r="F10" s="23">
        <v>9.6220400000000001E-3</v>
      </c>
      <c r="G10" s="23">
        <v>8.9999999999999993E-3</v>
      </c>
      <c r="H10" s="23">
        <v>8.9999999999999993E-3</v>
      </c>
      <c r="I10" s="23">
        <v>1.15E-2</v>
      </c>
      <c r="J10" s="23">
        <v>1.15E-2</v>
      </c>
      <c r="K10" s="23">
        <v>1.15E-2</v>
      </c>
      <c r="L10" s="23">
        <v>1.41E-2</v>
      </c>
      <c r="M10" s="23">
        <v>1.39185E-2</v>
      </c>
      <c r="N10" s="23">
        <v>1.466976E-2</v>
      </c>
      <c r="O10" s="23">
        <v>1.4482760000000001E-2</v>
      </c>
      <c r="P10" s="23">
        <v>1.45083E-2</v>
      </c>
      <c r="Q10" s="23">
        <v>1.4428689E-2</v>
      </c>
      <c r="AV10" s="116"/>
      <c r="AW10" s="208"/>
      <c r="AX10" s="5" t="s">
        <v>5</v>
      </c>
      <c r="AY10" s="8">
        <v>975.68603367557773</v>
      </c>
      <c r="AZ10" s="8">
        <v>1087.0255341540258</v>
      </c>
      <c r="BA10" s="8">
        <v>1190.5868872923527</v>
      </c>
      <c r="BB10" s="8">
        <v>1280.9529585755447</v>
      </c>
      <c r="BC10" s="8">
        <v>3697.2304528205282</v>
      </c>
      <c r="BD10" s="8">
        <v>630.3728425712826</v>
      </c>
      <c r="BE10" s="8">
        <v>572.54336634096649</v>
      </c>
      <c r="BF10" s="8">
        <v>1070.2047513646482</v>
      </c>
      <c r="BG10" s="8">
        <v>765.16852073249026</v>
      </c>
      <c r="BH10" s="8">
        <v>1048.0856885197029</v>
      </c>
      <c r="BI10" s="8">
        <v>1221.9748230956698</v>
      </c>
      <c r="BJ10" s="8">
        <v>1198.3202447699666</v>
      </c>
      <c r="BK10" s="8">
        <v>1317.3000450301145</v>
      </c>
      <c r="BL10" s="8">
        <v>550.34800114798418</v>
      </c>
      <c r="BM10" s="8">
        <v>64.627630203054068</v>
      </c>
      <c r="BN10" s="8">
        <v>75.852085742545498</v>
      </c>
      <c r="BO10" s="8">
        <v>92.90411199252452</v>
      </c>
      <c r="BP10" s="8">
        <v>122.74099470059521</v>
      </c>
      <c r="BQ10" s="8">
        <v>105.85105877697275</v>
      </c>
      <c r="BR10" s="8">
        <v>153.56466852148051</v>
      </c>
      <c r="BS10" s="8">
        <v>167.37982304000002</v>
      </c>
      <c r="BT10" s="8">
        <v>81.843435917387481</v>
      </c>
      <c r="BU10" s="8">
        <v>37.634652770599523</v>
      </c>
      <c r="BV10" s="8">
        <v>45.004355839053062</v>
      </c>
      <c r="BW10" s="8">
        <v>29.065933206728971</v>
      </c>
      <c r="BX10" s="69" t="s">
        <v>78</v>
      </c>
      <c r="BY10" s="69" t="s">
        <v>77</v>
      </c>
      <c r="CB10" s="104"/>
      <c r="CC10" s="209"/>
      <c r="CD10" s="17" t="s">
        <v>8</v>
      </c>
      <c r="CE10" s="170">
        <v>-256.98413884328068</v>
      </c>
      <c r="CF10" s="170">
        <v>-314.16559918609727</v>
      </c>
      <c r="CG10" s="170">
        <v>-150.60802193166325</v>
      </c>
      <c r="CH10" s="170">
        <v>-79.545964253529533</v>
      </c>
      <c r="CI10" s="170">
        <v>-151.16564332316423</v>
      </c>
      <c r="CJ10" s="170">
        <v>-102.6392662555599</v>
      </c>
      <c r="CK10" s="170">
        <v>-122.26697962723581</v>
      </c>
      <c r="CL10" s="4"/>
      <c r="CM10" s="4"/>
      <c r="CN10" s="209"/>
      <c r="CO10" s="17" t="s">
        <v>8</v>
      </c>
      <c r="CP10" s="170">
        <v>-256.98413884328073</v>
      </c>
      <c r="CQ10" s="170">
        <v>-314.16559918609727</v>
      </c>
      <c r="CR10" s="170">
        <v>-150.60802193166325</v>
      </c>
      <c r="CS10" s="170">
        <v>-79.545964253529519</v>
      </c>
      <c r="CT10" s="170">
        <v>-151.16564332316423</v>
      </c>
      <c r="CU10" s="170">
        <v>-102.63926625555987</v>
      </c>
      <c r="CV10" s="170">
        <v>-122.26697962723584</v>
      </c>
      <c r="CW10" s="4"/>
      <c r="CX10" s="4"/>
      <c r="CY10" s="4"/>
      <c r="CZ10" s="183"/>
      <c r="DA10" s="208"/>
      <c r="DB10" s="5" t="s">
        <v>4</v>
      </c>
      <c r="DC10" s="177">
        <v>2E-3</v>
      </c>
      <c r="DD10" s="23">
        <v>2.0613900000000002E-3</v>
      </c>
      <c r="DE10" s="23">
        <v>2.3221700000000001E-3</v>
      </c>
      <c r="DF10" s="23">
        <v>2.1367399999999998E-3</v>
      </c>
      <c r="DG10" s="23">
        <v>2.2512299999999999E-3</v>
      </c>
      <c r="DH10" s="23">
        <v>2.2427200000000001E-3</v>
      </c>
      <c r="DI10" s="23">
        <v>2.01659E-3</v>
      </c>
      <c r="DJ10" s="23">
        <v>1.3954900000000001E-3</v>
      </c>
      <c r="DK10" s="23">
        <v>2.0509899999999999E-3</v>
      </c>
      <c r="DL10" s="23">
        <v>1.9323299999999999E-3</v>
      </c>
      <c r="DM10" s="23">
        <v>1.5E-3</v>
      </c>
      <c r="DN10" s="23">
        <v>1.5320900000000001E-3</v>
      </c>
      <c r="DO10" s="23">
        <v>2.6046400000000001E-3</v>
      </c>
      <c r="DP10" s="23">
        <v>2.3444999999999998E-3</v>
      </c>
      <c r="DQ10" s="23">
        <v>2.9584899999999998E-3</v>
      </c>
      <c r="DR10" s="23">
        <v>6.8829599999999996E-3</v>
      </c>
      <c r="DS10" s="23">
        <v>6.0041599999999997E-3</v>
      </c>
      <c r="DT10" s="23">
        <v>9.4970499999999999E-3</v>
      </c>
      <c r="DU10" s="23">
        <v>1.4858659999999999E-2</v>
      </c>
      <c r="DV10" s="23">
        <v>2.0566899999999999E-2</v>
      </c>
      <c r="DW10" s="23">
        <v>2.564054E-2</v>
      </c>
      <c r="DX10" s="23">
        <v>2.8416960000000002E-2</v>
      </c>
      <c r="DY10" s="23">
        <v>3.4701200000000001E-2</v>
      </c>
      <c r="DZ10" s="23">
        <v>4.286098E-2</v>
      </c>
      <c r="EA10" s="23">
        <v>4.617603E-2</v>
      </c>
    </row>
    <row r="11" spans="1:134" s="3" customFormat="1" ht="14.5" x14ac:dyDescent="0.35">
      <c r="A11" s="208"/>
      <c r="B11" s="5" t="s">
        <v>5</v>
      </c>
      <c r="C11" s="8">
        <v>0</v>
      </c>
      <c r="D11" s="8">
        <f>IF(OR(D10="",D9="",C14=""),"",((C14+D9)*D10)/12)</f>
        <v>0</v>
      </c>
      <c r="E11" s="8">
        <f t="shared" ref="E11:Q11" si="1">IF(OR(E10="",E9="",D14=""),"",((D14+E9)*E10)/12)</f>
        <v>0</v>
      </c>
      <c r="F11" s="8">
        <f>IF(OR(F10="",F9="",E14=""),"",((E14+F9)*F10)/12)</f>
        <v>0</v>
      </c>
      <c r="G11" s="8">
        <f>IF(OR(G10="",G9="",F14=""),"",((F14+G9)*G10)/12)</f>
        <v>-142.13624999999999</v>
      </c>
      <c r="H11" s="8">
        <f>IF(OR(H10="",H9="",G14=""),"",((G14+H6+H9)*H10)/12)</f>
        <v>-143.64701718749998</v>
      </c>
      <c r="I11" s="8">
        <f t="shared" si="1"/>
        <v>-183.6866281310547</v>
      </c>
      <c r="J11" s="8">
        <f t="shared" si="1"/>
        <v>-183.86266114968029</v>
      </c>
      <c r="K11" s="8">
        <f t="shared" si="1"/>
        <v>-184.0388628666154</v>
      </c>
      <c r="L11" s="8">
        <f t="shared" si="1"/>
        <v>-462.12342441771835</v>
      </c>
      <c r="M11" s="8">
        <f t="shared" si="1"/>
        <v>-456.7108197868975</v>
      </c>
      <c r="N11" s="8">
        <f t="shared" si="1"/>
        <v>-481.9204002163637</v>
      </c>
      <c r="O11" s="8">
        <f t="shared" si="1"/>
        <v>-476.35883889272668</v>
      </c>
      <c r="P11" s="8">
        <f t="shared" si="1"/>
        <v>-477.7748160284246</v>
      </c>
      <c r="Q11" s="8">
        <f t="shared" si="1"/>
        <v>-3.838343557334722</v>
      </c>
      <c r="AV11" s="116"/>
      <c r="AW11" s="208"/>
      <c r="AX11" s="6" t="s">
        <v>6</v>
      </c>
      <c r="AY11" s="8">
        <v>-275582.55886894098</v>
      </c>
      <c r="AZ11" s="8">
        <v>-274495.53333478695</v>
      </c>
      <c r="BA11" s="8">
        <v>-273304.94644749461</v>
      </c>
      <c r="BB11" s="8">
        <v>-272023.99348891905</v>
      </c>
      <c r="BC11" s="8">
        <v>-268326.76303609851</v>
      </c>
      <c r="BD11" s="8">
        <v>-267696.39019352722</v>
      </c>
      <c r="BE11" s="8">
        <v>-267123.84682718624</v>
      </c>
      <c r="BF11" s="8">
        <v>-266053.64207582158</v>
      </c>
      <c r="BG11" s="8">
        <v>-265288.47355508909</v>
      </c>
      <c r="BH11" s="8">
        <v>-264240.38786656939</v>
      </c>
      <c r="BI11" s="8">
        <v>-263018.41304347373</v>
      </c>
      <c r="BJ11" s="8">
        <v>-261820.09279870376</v>
      </c>
      <c r="BK11" s="8">
        <v>-260502.79275367365</v>
      </c>
      <c r="BL11" s="8">
        <v>-259952.44475252565</v>
      </c>
      <c r="BM11" s="8">
        <v>-259887.81712232259</v>
      </c>
      <c r="BN11" s="8">
        <v>-259811.96503658005</v>
      </c>
      <c r="BO11" s="8">
        <v>-259719.06092458751</v>
      </c>
      <c r="BP11" s="8">
        <v>-259596.3199298869</v>
      </c>
      <c r="BQ11" s="8">
        <v>-259490.46887110992</v>
      </c>
      <c r="BR11" s="8">
        <v>-259336.90420258843</v>
      </c>
      <c r="BS11" s="8">
        <v>-259169.52437954841</v>
      </c>
      <c r="BT11" s="8">
        <v>-259087.68094363101</v>
      </c>
      <c r="BU11" s="8">
        <v>-259050.04629086042</v>
      </c>
      <c r="BV11" s="8">
        <v>-259005.04193502138</v>
      </c>
      <c r="BW11" s="8">
        <v>-258975.97600181465</v>
      </c>
      <c r="BX11" s="120">
        <f>'MEEIA 2 calcs'!BL11</f>
        <v>-258938.43989187756</v>
      </c>
      <c r="BY11" s="121">
        <f>BV11-BX11</f>
        <v>-66.602043143822812</v>
      </c>
      <c r="CB11" s="104"/>
      <c r="CC11" s="209"/>
      <c r="CD11" s="17" t="s">
        <v>27</v>
      </c>
      <c r="CE11" s="170">
        <v>-35718.313144887157</v>
      </c>
      <c r="CF11" s="170">
        <v>-36032.478744073254</v>
      </c>
      <c r="CG11" s="170">
        <v>-36183.086766004919</v>
      </c>
      <c r="CH11" s="170">
        <v>-36262.632730258447</v>
      </c>
      <c r="CI11" s="170">
        <v>-36413.798373581609</v>
      </c>
      <c r="CJ11" s="170">
        <v>-36516.437639837168</v>
      </c>
      <c r="CK11" s="170">
        <v>-36638.704619464406</v>
      </c>
      <c r="CL11" s="4"/>
      <c r="CM11" s="4"/>
      <c r="CN11" s="209"/>
      <c r="CO11" s="17" t="s">
        <v>27</v>
      </c>
      <c r="CP11" s="170">
        <v>-35718.313144887157</v>
      </c>
      <c r="CQ11" s="170">
        <v>-36032.478744073254</v>
      </c>
      <c r="CR11" s="170">
        <v>-36183.086766004919</v>
      </c>
      <c r="CS11" s="170">
        <v>-36262.632730258447</v>
      </c>
      <c r="CT11" s="170">
        <v>-36413.798373581609</v>
      </c>
      <c r="CU11" s="170">
        <v>-36516.437639837168</v>
      </c>
      <c r="CV11" s="170">
        <v>-36638.704619464406</v>
      </c>
      <c r="CW11" s="4"/>
      <c r="CX11" s="4"/>
      <c r="CY11" s="4"/>
      <c r="CZ11" s="183"/>
      <c r="DA11" s="208"/>
      <c r="DB11" s="5" t="s">
        <v>5</v>
      </c>
      <c r="DC11" s="8">
        <v>58.051140936965787</v>
      </c>
      <c r="DD11" s="8">
        <v>38.204073571943958</v>
      </c>
      <c r="DE11" s="8">
        <v>45.64592247557826</v>
      </c>
      <c r="DF11" s="8">
        <v>-37.540489069865004</v>
      </c>
      <c r="DG11" s="8">
        <v>34.308234221388759</v>
      </c>
      <c r="DH11" s="8">
        <v>22.1869139520219</v>
      </c>
      <c r="DI11" s="8">
        <v>6.7987065568995568</v>
      </c>
      <c r="DJ11" s="8">
        <v>-18.681546720903437</v>
      </c>
      <c r="DK11" s="8">
        <v>-42.388292555739831</v>
      </c>
      <c r="DL11" s="8">
        <v>-54.816031441830397</v>
      </c>
      <c r="DM11" s="8">
        <v>-54.16902071828445</v>
      </c>
      <c r="DN11" s="8">
        <v>-55.657266922630306</v>
      </c>
      <c r="DO11" s="8">
        <v>-113.26791717600172</v>
      </c>
      <c r="DP11" s="8">
        <v>-135.97557247294469</v>
      </c>
      <c r="DQ11" s="12" t="s">
        <v>117</v>
      </c>
      <c r="DR11" s="12" t="s">
        <v>117</v>
      </c>
      <c r="DS11" s="12" t="s">
        <v>117</v>
      </c>
      <c r="DT11" s="12" t="s">
        <v>117</v>
      </c>
      <c r="DU11" s="12" t="s">
        <v>117</v>
      </c>
      <c r="DV11" s="12" t="s">
        <v>117</v>
      </c>
      <c r="DW11" s="12" t="s">
        <v>117</v>
      </c>
      <c r="DX11" s="12" t="s">
        <v>117</v>
      </c>
      <c r="DY11" s="12" t="s">
        <v>117</v>
      </c>
      <c r="DZ11" s="12" t="s">
        <v>117</v>
      </c>
      <c r="EA11" s="12" t="s">
        <v>117</v>
      </c>
    </row>
    <row r="12" spans="1:134" s="3" customFormat="1" ht="14.5" x14ac:dyDescent="0.35">
      <c r="A12" s="208"/>
      <c r="B12" s="6" t="s">
        <v>6</v>
      </c>
      <c r="C12" s="8">
        <v>0</v>
      </c>
      <c r="D12" s="8">
        <f t="shared" ref="D12:Q12" si="2">IF(OR(C12="",D11=""),"",C12+D11)</f>
        <v>0</v>
      </c>
      <c r="E12" s="8">
        <f t="shared" si="2"/>
        <v>0</v>
      </c>
      <c r="F12" s="8">
        <f t="shared" si="2"/>
        <v>0</v>
      </c>
      <c r="G12" s="8">
        <f t="shared" si="2"/>
        <v>-142.13624999999999</v>
      </c>
      <c r="H12" s="8">
        <f>IF(OR(G12="",H11=""),"",G12+H11)</f>
        <v>-285.78326718749997</v>
      </c>
      <c r="I12" s="8">
        <f t="shared" si="2"/>
        <v>-469.46989531855468</v>
      </c>
      <c r="J12" s="8">
        <f t="shared" si="2"/>
        <v>-653.332556468235</v>
      </c>
      <c r="K12" s="8">
        <f t="shared" si="2"/>
        <v>-837.37141933485043</v>
      </c>
      <c r="L12" s="8">
        <f t="shared" si="2"/>
        <v>-1299.4948437525688</v>
      </c>
      <c r="M12" s="8">
        <f t="shared" si="2"/>
        <v>-1756.2056635394663</v>
      </c>
      <c r="N12" s="8">
        <f t="shared" si="2"/>
        <v>-2238.1260637558298</v>
      </c>
      <c r="O12" s="8">
        <f t="shared" si="2"/>
        <v>-2714.4849026485563</v>
      </c>
      <c r="P12" s="8">
        <f>IF(OR(O12="",P11=""),"",O12+P11)</f>
        <v>-3192.2597186769808</v>
      </c>
      <c r="Q12" s="8">
        <f t="shared" si="2"/>
        <v>-3196.0980622343154</v>
      </c>
      <c r="AV12" s="116"/>
      <c r="AW12" s="208"/>
      <c r="AX12" s="5" t="s">
        <v>12</v>
      </c>
      <c r="AY12" s="8">
        <v>7041760.996033676</v>
      </c>
      <c r="AZ12" s="8">
        <v>70101.115534154043</v>
      </c>
      <c r="BA12" s="8">
        <v>43759.036887292365</v>
      </c>
      <c r="BB12" s="8">
        <v>46507.992958575553</v>
      </c>
      <c r="BC12" s="8">
        <v>1132162.8404528203</v>
      </c>
      <c r="BD12" s="8">
        <v>-1391125.5171574287</v>
      </c>
      <c r="BE12" s="8">
        <v>-11867.566633659035</v>
      </c>
      <c r="BF12" s="8">
        <v>298092.94475136464</v>
      </c>
      <c r="BG12" s="8">
        <v>-102199.15147926752</v>
      </c>
      <c r="BH12" s="8">
        <v>151357.5256885197</v>
      </c>
      <c r="BI12" s="8">
        <v>119713.95482309566</v>
      </c>
      <c r="BJ12" s="8">
        <v>21033.750244769974</v>
      </c>
      <c r="BK12" s="8">
        <v>39830.400045030146</v>
      </c>
      <c r="BL12" s="8">
        <v>-134046.65199885209</v>
      </c>
      <c r="BM12" s="8">
        <v>-103335.37236979694</v>
      </c>
      <c r="BN12" s="8">
        <v>123658.68208574253</v>
      </c>
      <c r="BO12" s="8">
        <v>-148840.97588800747</v>
      </c>
      <c r="BP12" s="8">
        <v>502735.43099470076</v>
      </c>
      <c r="BQ12" s="8">
        <v>-53327.60894122305</v>
      </c>
      <c r="BR12" s="8">
        <v>-103623.75533147853</v>
      </c>
      <c r="BS12" s="8">
        <v>-125729.27017696001</v>
      </c>
      <c r="BT12" s="8">
        <v>-450762.18656408251</v>
      </c>
      <c r="BU12" s="8">
        <v>-125929.32534722939</v>
      </c>
      <c r="BV12" s="8">
        <v>13487.834355839041</v>
      </c>
      <c r="BW12" s="8">
        <v>-69344.354066793268</v>
      </c>
      <c r="CB12" s="104"/>
      <c r="CC12" s="209"/>
      <c r="CD12" s="16" t="s">
        <v>14</v>
      </c>
      <c r="CE12" s="170">
        <v>-19580.184138843688</v>
      </c>
      <c r="CF12" s="170">
        <v>-22803.065599187223</v>
      </c>
      <c r="CG12" s="170">
        <v>-22665.578021930254</v>
      </c>
      <c r="CH12" s="170">
        <v>15419.534035743827</v>
      </c>
      <c r="CI12" s="170">
        <v>-1852.0356433231636</v>
      </c>
      <c r="CJ12" s="170">
        <v>-1729.7492662555592</v>
      </c>
      <c r="CK12" s="170">
        <v>-1757.0169796272394</v>
      </c>
      <c r="CL12" s="4"/>
      <c r="CM12" s="4"/>
      <c r="CN12" s="209"/>
      <c r="CO12" s="16" t="s">
        <v>14</v>
      </c>
      <c r="CP12" s="170">
        <v>-19580.184138843662</v>
      </c>
      <c r="CQ12" s="170">
        <v>-22803.065599187194</v>
      </c>
      <c r="CR12" s="170">
        <v>-22665.578021930276</v>
      </c>
      <c r="CS12" s="170">
        <v>15419.5340357438</v>
      </c>
      <c r="CT12" s="170">
        <v>-1852.0356433231609</v>
      </c>
      <c r="CU12" s="170">
        <v>-1729.7492662555605</v>
      </c>
      <c r="CV12" s="170">
        <v>-1757.0169796272367</v>
      </c>
      <c r="CW12" s="4"/>
      <c r="CX12" s="4"/>
      <c r="CY12" s="4"/>
      <c r="CZ12" s="183"/>
      <c r="DA12" s="208"/>
      <c r="DB12" s="6" t="s">
        <v>6</v>
      </c>
      <c r="DC12" s="8">
        <v>-259046.88323726106</v>
      </c>
      <c r="DD12" s="8">
        <v>-259008.67916368911</v>
      </c>
      <c r="DE12" s="8">
        <v>-258963.03324121353</v>
      </c>
      <c r="DF12" s="8">
        <v>-259000.57373028339</v>
      </c>
      <c r="DG12" s="8">
        <v>-258966.265496062</v>
      </c>
      <c r="DH12" s="8">
        <v>-258944.07858210997</v>
      </c>
      <c r="DI12" s="8">
        <v>-258937.27987555307</v>
      </c>
      <c r="DJ12" s="8">
        <v>-258955.96142227398</v>
      </c>
      <c r="DK12" s="8">
        <v>-258998.3497148297</v>
      </c>
      <c r="DL12" s="8">
        <v>-259053.16574627152</v>
      </c>
      <c r="DM12" s="8">
        <v>-259107.33476698981</v>
      </c>
      <c r="DN12" s="8">
        <v>-259162.99203391245</v>
      </c>
      <c r="DO12" s="8">
        <v>-259276.25995108846</v>
      </c>
      <c r="DP12" s="8">
        <v>-259412.23552356139</v>
      </c>
      <c r="DQ12" s="12" t="s">
        <v>117</v>
      </c>
      <c r="DR12" s="12" t="s">
        <v>117</v>
      </c>
      <c r="DS12" s="12" t="s">
        <v>117</v>
      </c>
      <c r="DT12" s="12" t="s">
        <v>117</v>
      </c>
      <c r="DU12" s="12" t="s">
        <v>117</v>
      </c>
      <c r="DV12" s="12" t="s">
        <v>117</v>
      </c>
      <c r="DW12" s="12" t="s">
        <v>117</v>
      </c>
      <c r="DX12" s="12" t="s">
        <v>117</v>
      </c>
      <c r="DY12" s="12" t="s">
        <v>117</v>
      </c>
      <c r="DZ12" s="12" t="s">
        <v>117</v>
      </c>
      <c r="EA12" s="12" t="s">
        <v>117</v>
      </c>
      <c r="EB12" s="120">
        <f>'MEEIA 2 calcs'!BW11</f>
        <v>-259387.5970339248</v>
      </c>
      <c r="EC12" s="120">
        <f>DP12-EB12</f>
        <v>-24.638489636592567</v>
      </c>
      <c r="ED12" s="46" t="s">
        <v>119</v>
      </c>
    </row>
    <row r="13" spans="1:134" s="3" customFormat="1" ht="14.5" x14ac:dyDescent="0.35">
      <c r="A13" s="208"/>
      <c r="B13" s="5" t="s">
        <v>12</v>
      </c>
      <c r="C13" s="8">
        <v>0</v>
      </c>
      <c r="D13" s="8">
        <f>IF(OR(D11="",D9=""),"",D9+D11)</f>
        <v>0</v>
      </c>
      <c r="E13" s="8">
        <f t="shared" ref="E13:F13" si="3">IF(OR(E11="",E9=""),"",E9+E11)</f>
        <v>0</v>
      </c>
      <c r="F13" s="8">
        <f t="shared" si="3"/>
        <v>0</v>
      </c>
      <c r="G13" s="8">
        <f>IF(OR(G11="",G9=""),"",G9+G11)</f>
        <v>-189657.13625000001</v>
      </c>
      <c r="H13" s="8">
        <f>IF(OR(H11="",H9=""),"",H9+H11)</f>
        <v>-2015.8670171875001</v>
      </c>
      <c r="I13" s="8">
        <f t="shared" ref="I13:Q13" si="4">IF(OR(I11="",I9=""),"",I9+I11)</f>
        <v>-183.6866281310547</v>
      </c>
      <c r="J13" s="8">
        <f t="shared" si="4"/>
        <v>-183.86266114968029</v>
      </c>
      <c r="K13" s="8">
        <f t="shared" si="4"/>
        <v>-184.0388628666154</v>
      </c>
      <c r="L13" s="8">
        <f t="shared" si="4"/>
        <v>-201534.06342441772</v>
      </c>
      <c r="M13" s="8">
        <f>IF(OR(M11="",M9=""),"",M9+M11)</f>
        <v>-456.7108197868975</v>
      </c>
      <c r="N13" s="8">
        <f t="shared" si="4"/>
        <v>-481.9204002163637</v>
      </c>
      <c r="O13" s="8">
        <f t="shared" si="4"/>
        <v>-476.35883889272668</v>
      </c>
      <c r="P13" s="8">
        <f t="shared" si="4"/>
        <v>-477.7748160284246</v>
      </c>
      <c r="Q13" s="8">
        <f t="shared" si="4"/>
        <v>392455.32165644271</v>
      </c>
      <c r="AV13" s="116"/>
      <c r="AW13" s="208"/>
      <c r="AX13" s="9" t="s">
        <v>3</v>
      </c>
      <c r="AY13" s="8">
        <v>420954.50113105215</v>
      </c>
      <c r="AZ13" s="8">
        <v>491055.61666520621</v>
      </c>
      <c r="BA13" s="8">
        <v>534814.65355249855</v>
      </c>
      <c r="BB13" s="8">
        <v>581322.64651107416</v>
      </c>
      <c r="BC13" s="8">
        <v>1713485.4869638945</v>
      </c>
      <c r="BD13" s="8">
        <v>322359.96980646579</v>
      </c>
      <c r="BE13" s="8">
        <v>310492.40317280678</v>
      </c>
      <c r="BF13" s="8">
        <v>608585.34792417148</v>
      </c>
      <c r="BG13" s="8">
        <v>506386.19644490397</v>
      </c>
      <c r="BH13" s="8">
        <v>657743.72213342367</v>
      </c>
      <c r="BI13" s="8">
        <v>777457.67695651937</v>
      </c>
      <c r="BJ13" s="8">
        <v>798491.42720128933</v>
      </c>
      <c r="BK13" s="8">
        <v>838321.8272463195</v>
      </c>
      <c r="BL13" s="8">
        <v>704275.17524746736</v>
      </c>
      <c r="BM13" s="8">
        <v>600939.80287767039</v>
      </c>
      <c r="BN13" s="8">
        <v>724598.48496341286</v>
      </c>
      <c r="BO13" s="8">
        <v>575757.50907540543</v>
      </c>
      <c r="BP13" s="8">
        <v>1078492.9400701062</v>
      </c>
      <c r="BQ13" s="8">
        <v>1025165.3311288832</v>
      </c>
      <c r="BR13" s="8">
        <v>921541.57579740463</v>
      </c>
      <c r="BS13" s="8">
        <v>795812.30562044459</v>
      </c>
      <c r="BT13" s="8">
        <v>345050.11905636208</v>
      </c>
      <c r="BU13" s="8">
        <v>219120.7937091327</v>
      </c>
      <c r="BV13" s="8">
        <v>232608.62806497174</v>
      </c>
      <c r="BW13" s="8">
        <v>163264.27399817848</v>
      </c>
      <c r="CB13" s="104"/>
      <c r="CC13" s="209"/>
      <c r="CD13" s="18" t="s">
        <v>2</v>
      </c>
      <c r="CE13" s="170">
        <v>-2013069.3294445162</v>
      </c>
      <c r="CF13" s="170">
        <v>-1447726.1650437033</v>
      </c>
      <c r="CG13" s="170">
        <v>-771017.0030656337</v>
      </c>
      <c r="CH13" s="170">
        <v>-322727.77902988991</v>
      </c>
      <c r="CI13" s="170">
        <v>-263698.78467321303</v>
      </c>
      <c r="CJ13" s="170">
        <v>-205238.94393946859</v>
      </c>
      <c r="CK13" s="170">
        <v>-154612.74091909587</v>
      </c>
      <c r="CL13" s="4"/>
      <c r="CM13" s="4"/>
      <c r="CN13" s="209"/>
      <c r="CO13" s="18" t="s">
        <v>2</v>
      </c>
      <c r="CP13" s="170">
        <v>-2013069.3294445162</v>
      </c>
      <c r="CQ13" s="170">
        <v>-1447726.1650437033</v>
      </c>
      <c r="CR13" s="170">
        <v>-771017.00306563359</v>
      </c>
      <c r="CS13" s="170">
        <v>-322727.77902988985</v>
      </c>
      <c r="CT13" s="170">
        <v>-263698.78467321297</v>
      </c>
      <c r="CU13" s="170">
        <v>-205238.94393946859</v>
      </c>
      <c r="CV13" s="170">
        <v>-154612.74091909581</v>
      </c>
      <c r="CW13" s="4"/>
      <c r="CX13" s="4"/>
      <c r="CY13" s="4"/>
      <c r="CZ13" s="183"/>
      <c r="DA13" s="208"/>
      <c r="DB13" s="5" t="s">
        <v>12</v>
      </c>
      <c r="DC13" s="8">
        <v>-450785.97885906295</v>
      </c>
      <c r="DD13" s="8">
        <v>-125928.75592642804</v>
      </c>
      <c r="DE13" s="8">
        <v>13488.475922475565</v>
      </c>
      <c r="DF13" s="8">
        <v>-72684.94048906659</v>
      </c>
      <c r="DG13" s="8">
        <v>19671.908234221381</v>
      </c>
      <c r="DH13" s="8">
        <v>-64175.083086047976</v>
      </c>
      <c r="DI13" s="8">
        <v>-78273.051293443103</v>
      </c>
      <c r="DJ13" s="8">
        <v>-201127.18154672091</v>
      </c>
      <c r="DK13" s="8">
        <v>-87385.478292555737</v>
      </c>
      <c r="DL13" s="8">
        <v>-92419.706031441834</v>
      </c>
      <c r="DM13" s="8">
        <v>-92937.419020718284</v>
      </c>
      <c r="DN13" s="8">
        <v>-2581.417266922625</v>
      </c>
      <c r="DO13" s="8">
        <v>-85969.227917176002</v>
      </c>
      <c r="DP13" s="8">
        <v>-174151.21557247292</v>
      </c>
      <c r="DQ13" s="12" t="s">
        <v>117</v>
      </c>
      <c r="DR13" s="12" t="s">
        <v>117</v>
      </c>
      <c r="DS13" s="12" t="s">
        <v>117</v>
      </c>
      <c r="DT13" s="12" t="s">
        <v>117</v>
      </c>
      <c r="DU13" s="12" t="s">
        <v>117</v>
      </c>
      <c r="DV13" s="12" t="s">
        <v>117</v>
      </c>
      <c r="DW13" s="12" t="s">
        <v>117</v>
      </c>
      <c r="DX13" s="12" t="s">
        <v>117</v>
      </c>
      <c r="DY13" s="12" t="s">
        <v>117</v>
      </c>
      <c r="DZ13" s="12" t="s">
        <v>117</v>
      </c>
      <c r="EA13" s="12" t="s">
        <v>117</v>
      </c>
    </row>
    <row r="14" spans="1:134" s="3" customFormat="1" ht="14.5" x14ac:dyDescent="0.35">
      <c r="A14" s="208"/>
      <c r="B14" s="9" t="s">
        <v>3</v>
      </c>
      <c r="C14" s="8">
        <v>0</v>
      </c>
      <c r="D14" s="8">
        <f>IF(OR(D13="",C14=""),"",D13+C14)</f>
        <v>0</v>
      </c>
      <c r="E14" s="8">
        <f t="shared" ref="E14:Q14" si="5">IF(OR(E13="",D14=""),"",E13+D14)</f>
        <v>0</v>
      </c>
      <c r="F14" s="8">
        <f t="shared" si="5"/>
        <v>0</v>
      </c>
      <c r="G14" s="8">
        <f>IF(OR(G13="",F14=""),"",G13+F14)</f>
        <v>-189657.13625000001</v>
      </c>
      <c r="H14" s="8">
        <f>IF(OR(H13="",G14=""),"",H13+G14+H6)</f>
        <v>-191673.00326718751</v>
      </c>
      <c r="I14" s="8">
        <f t="shared" si="5"/>
        <v>-191856.68989531856</v>
      </c>
      <c r="J14" s="8">
        <f t="shared" si="5"/>
        <v>-192040.55255646823</v>
      </c>
      <c r="K14" s="8">
        <f t="shared" si="5"/>
        <v>-192224.59141933484</v>
      </c>
      <c r="L14" s="8">
        <f t="shared" si="5"/>
        <v>-393758.65484375256</v>
      </c>
      <c r="M14" s="8">
        <f t="shared" si="5"/>
        <v>-394215.36566353944</v>
      </c>
      <c r="N14" s="8">
        <f t="shared" si="5"/>
        <v>-394697.2860637558</v>
      </c>
      <c r="O14" s="8">
        <f t="shared" si="5"/>
        <v>-395173.64490264852</v>
      </c>
      <c r="P14" s="8">
        <f t="shared" si="5"/>
        <v>-395651.41971867695</v>
      </c>
      <c r="Q14" s="8">
        <f t="shared" si="5"/>
        <v>-3196.0980622342322</v>
      </c>
      <c r="AV14" s="116"/>
      <c r="CB14" s="104"/>
      <c r="CC14" s="39"/>
      <c r="CD14" s="11"/>
      <c r="CE14" s="2"/>
      <c r="CF14" s="2"/>
      <c r="CG14" s="2"/>
      <c r="CH14" s="2"/>
      <c r="CI14" s="2"/>
      <c r="CJ14" s="2"/>
      <c r="CK14" s="2"/>
      <c r="CL14" s="4"/>
      <c r="CM14" s="4"/>
      <c r="CN14" s="39"/>
      <c r="CO14" s="11"/>
      <c r="CP14" s="2"/>
      <c r="CQ14" s="2"/>
      <c r="CR14" s="2"/>
      <c r="CS14" s="2"/>
      <c r="CT14" s="2"/>
      <c r="CU14" s="2"/>
      <c r="CV14" s="2"/>
      <c r="CW14" s="4"/>
      <c r="CX14" s="4"/>
      <c r="CY14" s="4"/>
      <c r="CZ14" s="183"/>
      <c r="DA14" s="208"/>
      <c r="DB14" s="9" t="s">
        <v>3</v>
      </c>
      <c r="DC14" s="8">
        <v>348364.89676273166</v>
      </c>
      <c r="DD14" s="8">
        <v>222436.14083630362</v>
      </c>
      <c r="DE14" s="8">
        <v>235924.61675877919</v>
      </c>
      <c r="DF14" s="8">
        <v>163239.6762697126</v>
      </c>
      <c r="DG14" s="8">
        <v>182911.58450393396</v>
      </c>
      <c r="DH14" s="8">
        <v>118736.50141788599</v>
      </c>
      <c r="DI14" s="8">
        <v>40463.450124442883</v>
      </c>
      <c r="DJ14" s="8">
        <v>-160663.73142227804</v>
      </c>
      <c r="DK14" s="8">
        <v>-248049.20971483376</v>
      </c>
      <c r="DL14" s="8">
        <v>-340468.91574627557</v>
      </c>
      <c r="DM14" s="8">
        <v>-433406.33476699388</v>
      </c>
      <c r="DN14" s="8">
        <v>-435987.75203391653</v>
      </c>
      <c r="DO14" s="8">
        <v>-521956.97995109251</v>
      </c>
      <c r="DP14" s="8">
        <v>-696108.1955235654</v>
      </c>
      <c r="DQ14" s="12" t="s">
        <v>117</v>
      </c>
      <c r="DR14" s="12" t="s">
        <v>117</v>
      </c>
      <c r="DS14" s="12" t="s">
        <v>117</v>
      </c>
      <c r="DT14" s="12" t="s">
        <v>117</v>
      </c>
      <c r="DU14" s="12" t="s">
        <v>117</v>
      </c>
      <c r="DV14" s="12" t="s">
        <v>117</v>
      </c>
      <c r="DW14" s="12" t="s">
        <v>117</v>
      </c>
      <c r="DX14" s="12" t="s">
        <v>117</v>
      </c>
      <c r="DY14" s="12" t="s">
        <v>117</v>
      </c>
      <c r="DZ14" s="12" t="s">
        <v>117</v>
      </c>
      <c r="EA14" s="12" t="s">
        <v>117</v>
      </c>
    </row>
    <row r="15" spans="1:134" s="4" customFormat="1" ht="8.25" customHeight="1" x14ac:dyDescent="0.35">
      <c r="A15" s="39"/>
      <c r="B15" s="11"/>
      <c r="C15" s="12"/>
      <c r="D15" s="12"/>
      <c r="E15" s="12"/>
      <c r="F15" s="12"/>
      <c r="G15" s="12"/>
      <c r="H15" s="12"/>
      <c r="I15" s="12"/>
      <c r="J15" s="12"/>
      <c r="K15" s="12"/>
      <c r="L15" s="12"/>
      <c r="M15" s="12"/>
      <c r="N15" s="12"/>
      <c r="O15" s="12"/>
      <c r="P15" s="12"/>
      <c r="Q15" s="12"/>
      <c r="AV15" s="117"/>
      <c r="CB15" s="104"/>
      <c r="CC15" s="209" t="s">
        <v>20</v>
      </c>
      <c r="CD15" s="15"/>
      <c r="CE15" s="2"/>
      <c r="CF15" s="2"/>
      <c r="CG15" s="2"/>
      <c r="CH15" s="2"/>
      <c r="CI15" s="2"/>
      <c r="CJ15" s="2"/>
      <c r="CK15" s="2"/>
      <c r="CN15" s="209" t="s">
        <v>20</v>
      </c>
      <c r="CO15" s="15"/>
      <c r="CP15" s="2"/>
      <c r="CQ15" s="2"/>
      <c r="CR15" s="2"/>
      <c r="CS15" s="2"/>
      <c r="CT15" s="2"/>
      <c r="CU15" s="2"/>
      <c r="CV15" s="2"/>
      <c r="CZ15" s="104"/>
      <c r="DA15" s="39"/>
      <c r="DB15" s="11"/>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row>
    <row r="16" spans="1:134" s="1" customFormat="1" ht="14.5" x14ac:dyDescent="0.35">
      <c r="B16"/>
      <c r="C16"/>
      <c r="D16"/>
      <c r="E16"/>
      <c r="F16"/>
      <c r="G16"/>
      <c r="H16"/>
      <c r="I16"/>
      <c r="J16"/>
      <c r="K16"/>
      <c r="L16"/>
      <c r="M16"/>
      <c r="N16"/>
      <c r="O16"/>
      <c r="P16"/>
      <c r="Q16"/>
      <c r="AV16" s="118"/>
      <c r="CB16" s="104"/>
      <c r="CC16" s="209"/>
      <c r="CD16" s="15" t="s">
        <v>28</v>
      </c>
      <c r="CE16" s="171">
        <v>0</v>
      </c>
      <c r="CF16" s="171">
        <v>0</v>
      </c>
      <c r="CG16" s="171">
        <v>0</v>
      </c>
      <c r="CH16" s="171">
        <v>0</v>
      </c>
      <c r="CI16" s="171">
        <v>0</v>
      </c>
      <c r="CJ16" s="171">
        <v>0</v>
      </c>
      <c r="CK16" s="171">
        <v>0</v>
      </c>
      <c r="CL16" s="4"/>
      <c r="CM16" s="4"/>
      <c r="CN16" s="209"/>
      <c r="CO16" s="15" t="s">
        <v>28</v>
      </c>
      <c r="CP16" s="171">
        <v>0</v>
      </c>
      <c r="CQ16" s="171">
        <v>0</v>
      </c>
      <c r="CR16" s="171">
        <v>0</v>
      </c>
      <c r="CS16" s="171">
        <v>0</v>
      </c>
      <c r="CT16" s="171">
        <v>0</v>
      </c>
      <c r="CU16" s="171">
        <v>0</v>
      </c>
      <c r="CV16" s="171">
        <v>0</v>
      </c>
      <c r="CW16" s="4"/>
      <c r="CX16" s="4"/>
      <c r="CY16" s="4"/>
      <c r="CZ16" s="138"/>
      <c r="DA16" s="209" t="s">
        <v>25</v>
      </c>
      <c r="DB16" s="15"/>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row>
    <row r="17" spans="1:131" s="1" customFormat="1" ht="14.5" x14ac:dyDescent="0.35">
      <c r="B17"/>
      <c r="C17"/>
      <c r="D17"/>
      <c r="E17"/>
      <c r="F17"/>
      <c r="G17"/>
      <c r="H17"/>
      <c r="I17"/>
      <c r="J17"/>
      <c r="K17"/>
      <c r="L17"/>
      <c r="M17"/>
      <c r="N17"/>
      <c r="O17"/>
      <c r="P17"/>
      <c r="Q17"/>
      <c r="AV17" s="118"/>
      <c r="CB17" s="105"/>
      <c r="CC17" s="209"/>
      <c r="CD17" s="16" t="s">
        <v>26</v>
      </c>
      <c r="CE17" s="171">
        <v>-236659.87723249063</v>
      </c>
      <c r="CF17" s="171">
        <v>-296177.30566513271</v>
      </c>
      <c r="CG17" s="171">
        <v>-381804.14898688439</v>
      </c>
      <c r="CH17" s="171">
        <v>-246708.5763060193</v>
      </c>
      <c r="CI17" s="171">
        <v>-14067.704131906468</v>
      </c>
      <c r="CJ17" s="171">
        <v>-8075.3701007850805</v>
      </c>
      <c r="CK17" s="171">
        <v>-8069.5010685150701</v>
      </c>
      <c r="CL17" s="2"/>
      <c r="CM17" s="2"/>
      <c r="CN17" s="209"/>
      <c r="CO17" s="16" t="s">
        <v>26</v>
      </c>
      <c r="CP17" s="171">
        <v>-237270.92053566518</v>
      </c>
      <c r="CQ17" s="171">
        <v>-297440.02156472043</v>
      </c>
      <c r="CR17" s="171">
        <v>-384027.55955538503</v>
      </c>
      <c r="CS17" s="171">
        <v>-248448.70779312411</v>
      </c>
      <c r="CT17" s="171">
        <v>-14142.518065753948</v>
      </c>
      <c r="CU17" s="171">
        <v>-8108.3955144196925</v>
      </c>
      <c r="CV17" s="171">
        <v>-8073.3360940229468</v>
      </c>
      <c r="CW17" s="2"/>
      <c r="CX17" s="2"/>
      <c r="CY17" s="2"/>
      <c r="CZ17" s="138"/>
      <c r="DA17" s="209"/>
      <c r="DB17" s="15" t="s">
        <v>28</v>
      </c>
      <c r="DC17" s="19">
        <v>17714.029999999329</v>
      </c>
      <c r="DD17" s="19">
        <v>20826.88000000082</v>
      </c>
      <c r="DE17" s="19">
        <v>19099.220000000671</v>
      </c>
      <c r="DF17" s="19">
        <v>21421.460000000894</v>
      </c>
      <c r="DG17" s="19">
        <v>19168.38000000082</v>
      </c>
      <c r="DH17" s="19">
        <v>25465.089999996126</v>
      </c>
      <c r="DI17" s="19">
        <v>70360.550000002608</v>
      </c>
      <c r="DJ17" s="19">
        <v>91202.140000000596</v>
      </c>
      <c r="DK17" s="19">
        <v>84499.239999998827</v>
      </c>
      <c r="DL17" s="19">
        <v>53951.849999999627</v>
      </c>
      <c r="DM17" s="19">
        <v>21911.110000000801</v>
      </c>
      <c r="DN17" s="19">
        <v>20626.079999999609</v>
      </c>
      <c r="DO17" s="19">
        <v>24775.299999998882</v>
      </c>
      <c r="DP17" s="19">
        <v>25830.020000001416</v>
      </c>
      <c r="DQ17" s="19">
        <v>21223.889999997336</v>
      </c>
      <c r="DR17" s="19">
        <v>0</v>
      </c>
      <c r="DS17" s="19">
        <v>0</v>
      </c>
      <c r="DT17" s="19">
        <v>0</v>
      </c>
      <c r="DU17" s="19">
        <v>0</v>
      </c>
      <c r="DV17" s="19">
        <v>0</v>
      </c>
      <c r="DW17" s="19">
        <v>0</v>
      </c>
      <c r="DX17" s="19">
        <v>0</v>
      </c>
      <c r="DY17" s="19">
        <v>0</v>
      </c>
      <c r="DZ17" s="19">
        <v>0</v>
      </c>
      <c r="EA17" s="19">
        <v>0</v>
      </c>
    </row>
    <row r="18" spans="1:131" s="1" customFormat="1" ht="14.5" x14ac:dyDescent="0.35">
      <c r="B18"/>
      <c r="C18"/>
      <c r="D18"/>
      <c r="E18"/>
      <c r="F18"/>
      <c r="G18"/>
      <c r="H18"/>
      <c r="I18"/>
      <c r="J18"/>
      <c r="K18"/>
      <c r="L18"/>
      <c r="M18"/>
      <c r="N18"/>
      <c r="O18"/>
      <c r="P18"/>
      <c r="Q18"/>
      <c r="AV18" s="118"/>
      <c r="CB18" s="104"/>
      <c r="CC18" s="209"/>
      <c r="CD18" s="16" t="s">
        <v>50</v>
      </c>
      <c r="CE18" s="171">
        <v>232427.07</v>
      </c>
      <c r="CF18" s="171">
        <v>290836.61</v>
      </c>
      <c r="CG18" s="171">
        <v>375935.37</v>
      </c>
      <c r="CH18" s="171">
        <v>242680.23</v>
      </c>
      <c r="CI18" s="171">
        <v>13830.45</v>
      </c>
      <c r="CJ18" s="171">
        <v>7909.14</v>
      </c>
      <c r="CK18" s="171">
        <v>7927.25</v>
      </c>
      <c r="CL18" s="4"/>
      <c r="CM18" s="4"/>
      <c r="CN18" s="209"/>
      <c r="CO18" s="16" t="s">
        <v>50</v>
      </c>
      <c r="CP18" s="171">
        <v>232427.07</v>
      </c>
      <c r="CQ18" s="171">
        <v>290836.61</v>
      </c>
      <c r="CR18" s="171">
        <v>375935.37</v>
      </c>
      <c r="CS18" s="171">
        <v>242680.23</v>
      </c>
      <c r="CT18" s="171">
        <v>13830.45</v>
      </c>
      <c r="CU18" s="171">
        <v>7909.14</v>
      </c>
      <c r="CV18" s="171">
        <v>7927.25</v>
      </c>
      <c r="CW18" s="4"/>
      <c r="CX18" s="4"/>
      <c r="CY18" s="4"/>
      <c r="CZ18" s="138"/>
      <c r="DA18" s="209"/>
      <c r="DB18" s="16" t="s">
        <v>26</v>
      </c>
      <c r="DC18" s="19">
        <v>686712.57000000007</v>
      </c>
      <c r="DD18" s="19">
        <v>753788.79</v>
      </c>
      <c r="DE18" s="19">
        <v>123252.23000000001</v>
      </c>
      <c r="DF18" s="19">
        <v>-572800.92000000004</v>
      </c>
      <c r="DG18" s="19">
        <v>-433116.61</v>
      </c>
      <c r="DH18" s="19">
        <v>-422296.81</v>
      </c>
      <c r="DI18" s="19">
        <v>-511624.21</v>
      </c>
      <c r="DJ18" s="19">
        <v>-644535.94999999995</v>
      </c>
      <c r="DK18" s="19">
        <v>-648872.89</v>
      </c>
      <c r="DL18" s="19">
        <v>-646588.66999999993</v>
      </c>
      <c r="DM18" s="19">
        <v>-495839.69999999995</v>
      </c>
      <c r="DN18" s="19">
        <v>-452926.68</v>
      </c>
      <c r="DO18" s="19">
        <v>-540882.03</v>
      </c>
      <c r="DP18" s="19">
        <v>-651029.75</v>
      </c>
      <c r="DQ18" s="19">
        <v>-427144.88</v>
      </c>
      <c r="DR18" s="19">
        <v>-59180.159999999996</v>
      </c>
      <c r="DS18" s="19">
        <v>-58562.48</v>
      </c>
      <c r="DT18" s="19">
        <v>-50748.47</v>
      </c>
      <c r="DU18" s="19">
        <v>-58661.299999999996</v>
      </c>
      <c r="DV18" s="19">
        <v>-68462.3</v>
      </c>
      <c r="DW18" s="19">
        <v>-66846.459999999992</v>
      </c>
      <c r="DX18" s="19">
        <v>-62475.11</v>
      </c>
      <c r="DY18" s="19">
        <v>-52251.13</v>
      </c>
      <c r="DZ18" s="19">
        <v>-49844.260000000009</v>
      </c>
      <c r="EA18" s="19">
        <v>-59378.83</v>
      </c>
    </row>
    <row r="19" spans="1:131" s="1" customFormat="1" ht="14.5" x14ac:dyDescent="0.35">
      <c r="B19"/>
      <c r="C19"/>
      <c r="D19"/>
      <c r="E19"/>
      <c r="F19"/>
      <c r="G19"/>
      <c r="H19"/>
      <c r="I19"/>
      <c r="J19"/>
      <c r="K19"/>
      <c r="L19"/>
      <c r="M19"/>
      <c r="N19"/>
      <c r="O19"/>
      <c r="P19"/>
      <c r="Q19"/>
      <c r="AV19" s="118"/>
      <c r="CB19" s="104"/>
      <c r="CC19" s="209"/>
      <c r="CD19" s="16" t="s">
        <v>51</v>
      </c>
      <c r="CE19" s="171">
        <v>-4232.8072324906243</v>
      </c>
      <c r="CF19" s="171">
        <v>-5340.69566513272</v>
      </c>
      <c r="CG19" s="171">
        <v>-5868.7789868843975</v>
      </c>
      <c r="CH19" s="171">
        <v>-4028.346306019288</v>
      </c>
      <c r="CI19" s="171">
        <v>-237.25413190646759</v>
      </c>
      <c r="CJ19" s="171">
        <v>-166.23010078508014</v>
      </c>
      <c r="CK19" s="171">
        <v>-142.25106851507007</v>
      </c>
      <c r="CL19" s="4"/>
      <c r="CM19" s="4"/>
      <c r="CN19" s="209"/>
      <c r="CO19" s="16" t="s">
        <v>51</v>
      </c>
      <c r="CP19" s="171">
        <v>-4843.8505356651731</v>
      </c>
      <c r="CQ19" s="171">
        <v>-6603.4115647204453</v>
      </c>
      <c r="CR19" s="171">
        <v>-8092.1895553850336</v>
      </c>
      <c r="CS19" s="171">
        <v>-5768.4777931240969</v>
      </c>
      <c r="CT19" s="171">
        <v>-312.06806575394694</v>
      </c>
      <c r="CU19" s="171">
        <v>-199.25551441969219</v>
      </c>
      <c r="CV19" s="171">
        <v>-146.08609402294678</v>
      </c>
      <c r="CW19" s="4" t="s">
        <v>105</v>
      </c>
      <c r="CX19" s="4" t="s">
        <v>106</v>
      </c>
      <c r="CY19" s="4" t="s">
        <v>107</v>
      </c>
      <c r="CZ19" s="138"/>
      <c r="DA19" s="209"/>
      <c r="DB19" s="16" t="s">
        <v>50</v>
      </c>
      <c r="DC19" s="19">
        <v>12811.640000000014</v>
      </c>
      <c r="DD19" s="19">
        <v>47263.67</v>
      </c>
      <c r="DE19" s="19">
        <v>-200239.46999999997</v>
      </c>
      <c r="DF19" s="19">
        <v>614417.39</v>
      </c>
      <c r="DG19" s="19">
        <v>473151.63</v>
      </c>
      <c r="DH19" s="19">
        <v>463923.9</v>
      </c>
      <c r="DI19" s="19">
        <v>554127.14</v>
      </c>
      <c r="DJ19" s="19">
        <v>697686.94</v>
      </c>
      <c r="DK19" s="19">
        <v>699968.13</v>
      </c>
      <c r="DL19" s="19">
        <v>698521.77</v>
      </c>
      <c r="DM19" s="19">
        <v>541136.61</v>
      </c>
      <c r="DN19" s="19">
        <v>492875.96</v>
      </c>
      <c r="DO19" s="19">
        <v>588146.23</v>
      </c>
      <c r="DP19" s="19">
        <v>699374.74</v>
      </c>
      <c r="DQ19" s="19">
        <v>432869.69</v>
      </c>
      <c r="DR19" s="19">
        <v>60881.03</v>
      </c>
      <c r="DS19" s="19">
        <v>60189.59</v>
      </c>
      <c r="DT19" s="19">
        <v>52383.22</v>
      </c>
      <c r="DU19" s="19">
        <v>60505.380000000005</v>
      </c>
      <c r="DV19" s="19">
        <v>70476.759999999995</v>
      </c>
      <c r="DW19" s="19">
        <v>68833.31</v>
      </c>
      <c r="DX19" s="19">
        <v>64386.179999999993</v>
      </c>
      <c r="DY19" s="19">
        <v>53918.12</v>
      </c>
      <c r="DZ19" s="19">
        <v>51472.34</v>
      </c>
      <c r="EA19" s="19">
        <v>61166.880000000005</v>
      </c>
    </row>
    <row r="20" spans="1:131" s="1" customFormat="1" ht="14.5" x14ac:dyDescent="0.35">
      <c r="B20"/>
      <c r="C20"/>
      <c r="D20"/>
      <c r="E20"/>
      <c r="F20"/>
      <c r="G20"/>
      <c r="H20"/>
      <c r="I20"/>
      <c r="J20"/>
      <c r="K20"/>
      <c r="L20"/>
      <c r="M20"/>
      <c r="N20"/>
      <c r="O20"/>
      <c r="P20"/>
      <c r="Q20"/>
      <c r="AV20" s="118"/>
      <c r="CB20" s="104"/>
      <c r="CC20" s="209"/>
      <c r="CD20" s="16" t="s">
        <v>13</v>
      </c>
      <c r="CE20" s="171">
        <v>4232.8072324906243</v>
      </c>
      <c r="CF20" s="171">
        <v>5340.69566513272</v>
      </c>
      <c r="CG20" s="171">
        <v>5868.7789868843975</v>
      </c>
      <c r="CH20" s="171">
        <v>4028.346306019288</v>
      </c>
      <c r="CI20" s="171">
        <v>237.25413190646759</v>
      </c>
      <c r="CJ20" s="171">
        <v>166.23010078508014</v>
      </c>
      <c r="CK20" s="171">
        <v>142.25106851507007</v>
      </c>
      <c r="CL20" s="4"/>
      <c r="CM20" s="4"/>
      <c r="CN20" s="209"/>
      <c r="CO20" s="16" t="s">
        <v>13</v>
      </c>
      <c r="CP20" s="171">
        <v>4843.8505356651731</v>
      </c>
      <c r="CQ20" s="171">
        <v>6603.4115647204453</v>
      </c>
      <c r="CR20" s="171">
        <v>8092.1895553850336</v>
      </c>
      <c r="CS20" s="171">
        <v>5768.4777931240969</v>
      </c>
      <c r="CT20" s="171">
        <v>312.06806575394694</v>
      </c>
      <c r="CU20" s="171">
        <v>199.25551441969219</v>
      </c>
      <c r="CV20" s="171">
        <v>146.08609402294678</v>
      </c>
      <c r="CW20" s="172">
        <f>SUM(CP20:CV20)</f>
        <v>25965.339123091337</v>
      </c>
      <c r="CX20" s="172">
        <f>SUM(CE20:CK20)</f>
        <v>20016.363491733649</v>
      </c>
      <c r="CY20" s="172">
        <f>CW20-CX20</f>
        <v>5948.9756313576872</v>
      </c>
      <c r="CZ20" s="138"/>
      <c r="DA20" s="209"/>
      <c r="DB20" s="16" t="s">
        <v>51</v>
      </c>
      <c r="DC20" s="19">
        <v>699524.21000000008</v>
      </c>
      <c r="DD20" s="19">
        <v>801052.46000000008</v>
      </c>
      <c r="DE20" s="19">
        <v>-76987.240000000005</v>
      </c>
      <c r="DF20" s="19">
        <v>41616.47</v>
      </c>
      <c r="DG20" s="19">
        <v>40035.020000000019</v>
      </c>
      <c r="DH20" s="19">
        <v>41627.089999999997</v>
      </c>
      <c r="DI20" s="19">
        <v>42502.93</v>
      </c>
      <c r="DJ20" s="19">
        <v>53150.990000000034</v>
      </c>
      <c r="DK20" s="19">
        <v>51095.24</v>
      </c>
      <c r="DL20" s="19">
        <v>51933.100000000079</v>
      </c>
      <c r="DM20" s="19">
        <v>45296.909999999989</v>
      </c>
      <c r="DN20" s="19">
        <v>39949.280000000013</v>
      </c>
      <c r="DO20" s="19">
        <v>47264.200000000004</v>
      </c>
      <c r="DP20" s="19">
        <v>48344.990000000005</v>
      </c>
      <c r="DQ20" s="19">
        <v>5724.8099999999795</v>
      </c>
      <c r="DR20" s="19">
        <v>1700.8699999999994</v>
      </c>
      <c r="DS20" s="19">
        <v>1627.1099999999992</v>
      </c>
      <c r="DT20" s="19">
        <v>1634.7500000000036</v>
      </c>
      <c r="DU20" s="19">
        <v>1844.0800000000004</v>
      </c>
      <c r="DV20" s="19">
        <v>2014.4600000000019</v>
      </c>
      <c r="DW20" s="19">
        <v>1986.8500000000031</v>
      </c>
      <c r="DX20" s="19">
        <v>1911.0699999999956</v>
      </c>
      <c r="DY20" s="19">
        <v>1666.990000000003</v>
      </c>
      <c r="DZ20" s="19">
        <v>1628.0799999999977</v>
      </c>
      <c r="EA20" s="19">
        <v>1788.0499999999997</v>
      </c>
    </row>
    <row r="21" spans="1:131" s="1" customFormat="1" ht="14.5" x14ac:dyDescent="0.35">
      <c r="B21"/>
      <c r="C21"/>
      <c r="D21"/>
      <c r="E21"/>
      <c r="F21"/>
      <c r="G21"/>
      <c r="H21"/>
      <c r="I21"/>
      <c r="J21"/>
      <c r="K21"/>
      <c r="L21"/>
      <c r="M21"/>
      <c r="N21"/>
      <c r="O21"/>
      <c r="P21"/>
      <c r="Q21"/>
      <c r="AV21" s="118"/>
      <c r="CB21" s="104"/>
      <c r="CC21" s="209"/>
      <c r="CD21" s="17" t="s">
        <v>8</v>
      </c>
      <c r="CE21" s="171">
        <v>-107.40502640789749</v>
      </c>
      <c r="CF21" s="171">
        <v>-118.33168507342872</v>
      </c>
      <c r="CG21" s="171">
        <v>-31.941369690225681</v>
      </c>
      <c r="CH21" s="171">
        <v>20.509519436720471</v>
      </c>
      <c r="CI21" s="171">
        <v>55.79634342978386</v>
      </c>
      <c r="CJ21" s="171">
        <v>52.740800728104723</v>
      </c>
      <c r="CK21" s="171">
        <v>89.850608756352003</v>
      </c>
      <c r="CL21" s="4"/>
      <c r="CM21" s="4"/>
      <c r="CN21" s="209"/>
      <c r="CO21" s="17" t="s">
        <v>8</v>
      </c>
      <c r="CP21" s="171">
        <v>-107.32701196336744</v>
      </c>
      <c r="CQ21" s="171">
        <v>-117.9249624593099</v>
      </c>
      <c r="CR21" s="171">
        <v>-31.140790440662332</v>
      </c>
      <c r="CS21" s="171">
        <v>21.948969436329914</v>
      </c>
      <c r="CT21" s="171">
        <v>59.188977333193556</v>
      </c>
      <c r="CU21" s="171">
        <v>55.718492833910751</v>
      </c>
      <c r="CV21" s="171">
        <v>94.56595005354167</v>
      </c>
      <c r="CW21" s="4"/>
      <c r="CX21" s="4"/>
      <c r="CY21" s="4"/>
      <c r="CZ21" s="138"/>
      <c r="DA21" s="209"/>
      <c r="DB21" s="16" t="s">
        <v>13</v>
      </c>
      <c r="DC21" s="19">
        <v>-681810.18000000075</v>
      </c>
      <c r="DD21" s="19">
        <v>-780225.57999999914</v>
      </c>
      <c r="DE21" s="19">
        <v>96086.460000000676</v>
      </c>
      <c r="DF21" s="19">
        <v>-20195.009999999103</v>
      </c>
      <c r="DG21" s="19">
        <v>-20866.639999999203</v>
      </c>
      <c r="DH21" s="19">
        <v>-16162.000000003867</v>
      </c>
      <c r="DI21" s="19">
        <v>27857.620000002607</v>
      </c>
      <c r="DJ21" s="19">
        <v>38051.150000000562</v>
      </c>
      <c r="DK21" s="19">
        <v>33403.999999998829</v>
      </c>
      <c r="DL21" s="19">
        <v>2018.7499999995471</v>
      </c>
      <c r="DM21" s="19">
        <v>-23385.799999999192</v>
      </c>
      <c r="DN21" s="19">
        <v>-19323.200000000405</v>
      </c>
      <c r="DO21" s="19">
        <v>-22488.900000001122</v>
      </c>
      <c r="DP21" s="19">
        <v>-22514.96999999859</v>
      </c>
      <c r="DQ21" s="19">
        <v>15499.079999997357</v>
      </c>
      <c r="DR21" s="19">
        <v>-1700.8699999999994</v>
      </c>
      <c r="DS21" s="19">
        <v>-1627.1099999999992</v>
      </c>
      <c r="DT21" s="19">
        <v>-1634.7500000000036</v>
      </c>
      <c r="DU21" s="19">
        <v>-1844.0800000000004</v>
      </c>
      <c r="DV21" s="19">
        <v>-2014.4600000000019</v>
      </c>
      <c r="DW21" s="19">
        <v>-1986.8500000000031</v>
      </c>
      <c r="DX21" s="19">
        <v>-1911.0699999999956</v>
      </c>
      <c r="DY21" s="19">
        <v>-1666.9899999999825</v>
      </c>
      <c r="DZ21" s="19">
        <v>-1628.0799999999977</v>
      </c>
      <c r="EA21" s="19">
        <v>-1788.0499999999997</v>
      </c>
    </row>
    <row r="22" spans="1:131" s="1" customFormat="1" ht="14.5" x14ac:dyDescent="0.35">
      <c r="B22"/>
      <c r="C22"/>
      <c r="D22"/>
      <c r="E22"/>
      <c r="F22"/>
      <c r="G22"/>
      <c r="H22"/>
      <c r="I22"/>
      <c r="J22"/>
      <c r="K22"/>
      <c r="L22"/>
      <c r="M22"/>
      <c r="N22"/>
      <c r="O22"/>
      <c r="P22"/>
      <c r="Q22"/>
      <c r="AV22" s="118"/>
      <c r="CB22" s="104"/>
      <c r="CC22" s="209"/>
      <c r="CD22" s="16" t="s">
        <v>14</v>
      </c>
      <c r="CE22" s="171">
        <v>4125.4022060827265</v>
      </c>
      <c r="CF22" s="171">
        <v>5222.363980059291</v>
      </c>
      <c r="CG22" s="171">
        <v>5836.8376171941718</v>
      </c>
      <c r="CH22" s="171">
        <v>4048.8558254560085</v>
      </c>
      <c r="CI22" s="171">
        <v>293.05047533625145</v>
      </c>
      <c r="CJ22" s="171">
        <v>218.97090151318486</v>
      </c>
      <c r="CK22" s="171">
        <v>232.10167727142209</v>
      </c>
      <c r="CL22" s="4"/>
      <c r="CM22" s="4"/>
      <c r="CN22" s="209"/>
      <c r="CO22" s="16" t="s">
        <v>14</v>
      </c>
      <c r="CP22" s="171">
        <v>4736.523523701806</v>
      </c>
      <c r="CQ22" s="171">
        <v>6485.486602261135</v>
      </c>
      <c r="CR22" s="171">
        <v>8061.0487649443712</v>
      </c>
      <c r="CS22" s="171">
        <v>5790.4267625604271</v>
      </c>
      <c r="CT22" s="171">
        <v>371.25704308714052</v>
      </c>
      <c r="CU22" s="171">
        <v>254.97400725360293</v>
      </c>
      <c r="CV22" s="171">
        <v>240.65204407648844</v>
      </c>
      <c r="CW22" s="4"/>
      <c r="CX22" s="4"/>
      <c r="CY22" s="4"/>
      <c r="CZ22" s="138"/>
      <c r="DA22" s="209"/>
      <c r="DB22" s="17" t="s">
        <v>8</v>
      </c>
      <c r="DC22" s="19">
        <v>-1067.0875374249529</v>
      </c>
      <c r="DD22" s="19">
        <v>-1225.9351256556843</v>
      </c>
      <c r="DE22" s="19">
        <v>-1401.4166619088783</v>
      </c>
      <c r="DF22" s="19">
        <v>-1183.9520008756031</v>
      </c>
      <c r="DG22" s="19">
        <v>-1162.7623897461733</v>
      </c>
      <c r="DH22" s="19">
        <v>-1074.9005653359347</v>
      </c>
      <c r="DI22" s="19">
        <v>-868.89858072018546</v>
      </c>
      <c r="DJ22" s="19">
        <v>-515.82345530398413</v>
      </c>
      <c r="DK22" s="19">
        <v>-632.86316034840559</v>
      </c>
      <c r="DL22" s="19">
        <v>-483.54449015623845</v>
      </c>
      <c r="DM22" s="19">
        <v>-310.70021856464894</v>
      </c>
      <c r="DN22" s="19">
        <v>-256.92634629293042</v>
      </c>
      <c r="DO22" s="19">
        <v>-314.06733602467597</v>
      </c>
      <c r="DP22" s="19">
        <v>-150.51955366493112</v>
      </c>
      <c r="DQ22" s="19">
        <v>-79.434305640423048</v>
      </c>
      <c r="DR22" s="19">
        <v>-150.90580426858051</v>
      </c>
      <c r="DS22" s="19">
        <v>-102.41247282528005</v>
      </c>
      <c r="DT22" s="19">
        <v>-121.90807076604845</v>
      </c>
      <c r="DU22" s="19">
        <v>-118.24717592086424</v>
      </c>
      <c r="DV22" s="19">
        <v>-46.538661005627148</v>
      </c>
      <c r="DW22" s="19">
        <v>84.712907340120296</v>
      </c>
      <c r="DX22" s="19">
        <v>242.03249230332318</v>
      </c>
      <c r="DY22" s="19">
        <v>447.3545015818936</v>
      </c>
      <c r="DZ22" s="19">
        <v>732.17623202080063</v>
      </c>
      <c r="EA22" s="19">
        <v>1020.113149793303</v>
      </c>
    </row>
    <row r="23" spans="1:131" s="1" customFormat="1" ht="14.5" x14ac:dyDescent="0.35">
      <c r="B23"/>
      <c r="C23"/>
      <c r="D23"/>
      <c r="E23"/>
      <c r="F23"/>
      <c r="G23"/>
      <c r="H23"/>
      <c r="I23"/>
      <c r="J23"/>
      <c r="K23"/>
      <c r="L23"/>
      <c r="M23"/>
      <c r="N23"/>
      <c r="O23"/>
      <c r="P23"/>
      <c r="Q23"/>
      <c r="AV23" s="118"/>
      <c r="CB23" s="104"/>
      <c r="CC23" s="209"/>
      <c r="CD23" s="18" t="s">
        <v>15</v>
      </c>
      <c r="CE23" s="171">
        <v>-841350.61978191836</v>
      </c>
      <c r="CF23" s="171">
        <v>-545291.64580185909</v>
      </c>
      <c r="CG23" s="171">
        <v>-163519.43818466493</v>
      </c>
      <c r="CH23" s="171">
        <v>83209.647640791081</v>
      </c>
      <c r="CI23" s="171">
        <v>97333.148116127326</v>
      </c>
      <c r="CJ23" s="171">
        <v>105461.25901764051</v>
      </c>
      <c r="CK23" s="171">
        <v>113620.61069491193</v>
      </c>
      <c r="CL23" s="4"/>
      <c r="CM23" s="4"/>
      <c r="CN23" s="209"/>
      <c r="CO23" s="18" t="s">
        <v>15</v>
      </c>
      <c r="CP23" s="171">
        <v>-840739.49846429913</v>
      </c>
      <c r="CQ23" s="171">
        <v>-543417.40186203807</v>
      </c>
      <c r="CR23" s="171">
        <v>-159420.9830970937</v>
      </c>
      <c r="CS23" s="171">
        <v>89049.673665466747</v>
      </c>
      <c r="CT23" s="171">
        <v>103251.38070855389</v>
      </c>
      <c r="CU23" s="171">
        <v>111415.49471580749</v>
      </c>
      <c r="CV23" s="171">
        <v>119583.39675988398</v>
      </c>
      <c r="CW23" s="4"/>
      <c r="CX23" s="4"/>
      <c r="CY23" s="4"/>
      <c r="CZ23" s="138"/>
      <c r="DA23" s="209"/>
      <c r="DB23" s="17" t="s">
        <v>27</v>
      </c>
      <c r="DC23" s="14">
        <v>-26147.875787511821</v>
      </c>
      <c r="DD23" s="14">
        <v>-27373.810913167505</v>
      </c>
      <c r="DE23" s="14">
        <v>-28775.227575076384</v>
      </c>
      <c r="DF23" s="14">
        <v>-29959.179575951988</v>
      </c>
      <c r="DG23" s="14">
        <v>-31121.941965698163</v>
      </c>
      <c r="DH23" s="14">
        <v>-32196.842531034097</v>
      </c>
      <c r="DI23" s="14">
        <v>-33065.74111175428</v>
      </c>
      <c r="DJ23" s="14">
        <v>-33581.564567058267</v>
      </c>
      <c r="DK23" s="14">
        <v>-34214.42772740667</v>
      </c>
      <c r="DL23" s="14">
        <v>-34697.972217562907</v>
      </c>
      <c r="DM23" s="14">
        <v>-35008.672436127556</v>
      </c>
      <c r="DN23" s="14">
        <v>-35265.598782420486</v>
      </c>
      <c r="DO23" s="14">
        <v>-35579.666118445159</v>
      </c>
      <c r="DP23" s="14">
        <v>-35730.185672110092</v>
      </c>
      <c r="DQ23" s="14">
        <v>-35809.619977750517</v>
      </c>
      <c r="DR23" s="14">
        <v>-35960.525782019096</v>
      </c>
      <c r="DS23" s="14">
        <v>-36062.938254844375</v>
      </c>
      <c r="DT23" s="14">
        <v>-36184.846325610422</v>
      </c>
      <c r="DU23" s="14">
        <v>-36303.093501531286</v>
      </c>
      <c r="DV23" s="14">
        <v>-36349.632162536916</v>
      </c>
      <c r="DW23" s="14">
        <v>-36264.919255196794</v>
      </c>
      <c r="DX23" s="14">
        <v>-36022.886762893468</v>
      </c>
      <c r="DY23" s="14">
        <v>-35575.532261311571</v>
      </c>
      <c r="DZ23" s="14">
        <v>-34843.356029290771</v>
      </c>
      <c r="EA23" s="14">
        <v>-33823.242879497469</v>
      </c>
    </row>
    <row r="24" spans="1:131" s="1" customFormat="1" ht="14.5" x14ac:dyDescent="0.35">
      <c r="B24"/>
      <c r="C24"/>
      <c r="D24"/>
      <c r="E24"/>
      <c r="F24"/>
      <c r="G24"/>
      <c r="H24"/>
      <c r="I24"/>
      <c r="J24"/>
      <c r="K24"/>
      <c r="L24"/>
      <c r="M24"/>
      <c r="N24"/>
      <c r="O24"/>
      <c r="P24"/>
      <c r="Q24"/>
      <c r="AV24" s="118"/>
      <c r="CB24" s="104"/>
      <c r="CC24" s="39"/>
      <c r="CD24" s="11"/>
      <c r="CE24" s="2"/>
      <c r="CF24" s="2"/>
      <c r="CG24" s="2"/>
      <c r="CH24" s="2"/>
      <c r="CI24" s="2"/>
      <c r="CJ24" s="2"/>
      <c r="CK24" s="2"/>
      <c r="CL24" s="4"/>
      <c r="CM24" s="4"/>
      <c r="CN24" s="39"/>
      <c r="CO24" s="11"/>
      <c r="CP24" s="2"/>
      <c r="CQ24" s="2"/>
      <c r="CR24" s="2"/>
      <c r="CS24" s="2"/>
      <c r="CT24" s="2"/>
      <c r="CU24" s="2"/>
      <c r="CV24" s="2"/>
      <c r="CW24" s="4"/>
      <c r="CX24" s="4"/>
      <c r="CY24" s="4"/>
      <c r="CZ24" s="138"/>
      <c r="DA24" s="209"/>
      <c r="DB24" s="16" t="s">
        <v>14</v>
      </c>
      <c r="DC24" s="19">
        <v>-682877.26753742574</v>
      </c>
      <c r="DD24" s="19">
        <v>-781451.51512565487</v>
      </c>
      <c r="DE24" s="19">
        <v>94685.043338091797</v>
      </c>
      <c r="DF24" s="19">
        <v>-21378.962000874708</v>
      </c>
      <c r="DG24" s="19">
        <v>-22029.402389745377</v>
      </c>
      <c r="DH24" s="19">
        <v>-17236.900565339802</v>
      </c>
      <c r="DI24" s="19">
        <v>26988.721419282418</v>
      </c>
      <c r="DJ24" s="19">
        <v>37535.326544696574</v>
      </c>
      <c r="DK24" s="19">
        <v>32771.136839650426</v>
      </c>
      <c r="DL24" s="19">
        <v>1535.2055098433084</v>
      </c>
      <c r="DM24" s="19">
        <v>-23696.50021856384</v>
      </c>
      <c r="DN24" s="19">
        <v>-19580.126346293338</v>
      </c>
      <c r="DO24" s="19">
        <v>-22802.967336025795</v>
      </c>
      <c r="DP24" s="19">
        <v>-22665.489553663523</v>
      </c>
      <c r="DQ24" s="19">
        <v>15419.645694356932</v>
      </c>
      <c r="DR24" s="19">
        <v>-1851.77580426858</v>
      </c>
      <c r="DS24" s="19">
        <v>-1729.5224728252795</v>
      </c>
      <c r="DT24" s="19">
        <v>-1756.6580707660519</v>
      </c>
      <c r="DU24" s="19">
        <v>-1962.3271759208646</v>
      </c>
      <c r="DV24" s="19">
        <v>-2060.9986610056294</v>
      </c>
      <c r="DW24" s="19">
        <v>-1902.1370926598829</v>
      </c>
      <c r="DX24" s="19">
        <v>-1669.0375076966725</v>
      </c>
      <c r="DY24" s="19">
        <v>-1219.6354984180889</v>
      </c>
      <c r="DZ24" s="19">
        <v>-895.90376797919703</v>
      </c>
      <c r="EA24" s="19">
        <v>-767.9368502066967</v>
      </c>
    </row>
    <row r="25" spans="1:131" s="1" customFormat="1" ht="14.5" x14ac:dyDescent="0.35">
      <c r="B25"/>
      <c r="C25"/>
      <c r="D25"/>
      <c r="E25"/>
      <c r="F25"/>
      <c r="G25"/>
      <c r="H25"/>
      <c r="I25"/>
      <c r="J25"/>
      <c r="K25"/>
      <c r="L25"/>
      <c r="M25"/>
      <c r="N25"/>
      <c r="O25"/>
      <c r="P25"/>
      <c r="Q25"/>
      <c r="AV25" s="118"/>
      <c r="CB25" s="104"/>
      <c r="CC25" s="209" t="s">
        <v>21</v>
      </c>
      <c r="CD25" s="15"/>
      <c r="CE25" s="2"/>
      <c r="CF25" s="2"/>
      <c r="CG25" s="2"/>
      <c r="CH25" s="2"/>
      <c r="CI25" s="2"/>
      <c r="CJ25" s="2"/>
      <c r="CK25" s="2"/>
      <c r="CL25" s="4"/>
      <c r="CM25" s="4"/>
      <c r="CN25" s="209" t="s">
        <v>21</v>
      </c>
      <c r="CO25" s="15"/>
      <c r="CP25" s="2"/>
      <c r="CQ25" s="2"/>
      <c r="CR25" s="2"/>
      <c r="CS25" s="2"/>
      <c r="CT25" s="2"/>
      <c r="CU25" s="2"/>
      <c r="CV25" s="2"/>
      <c r="CW25" s="4"/>
      <c r="CX25" s="4"/>
      <c r="CY25" s="4"/>
      <c r="CZ25" s="138"/>
      <c r="DA25" s="209"/>
      <c r="DB25" s="18" t="s">
        <v>2</v>
      </c>
      <c r="DC25" s="19">
        <v>-6403592.3120871419</v>
      </c>
      <c r="DD25" s="19">
        <v>-7137780.1572127966</v>
      </c>
      <c r="DE25" s="19">
        <v>-7243334.5838747043</v>
      </c>
      <c r="DF25" s="19">
        <v>-6650296.1558755804</v>
      </c>
      <c r="DG25" s="19">
        <v>-6199173.9282653257</v>
      </c>
      <c r="DH25" s="19">
        <v>-5752486.9288306646</v>
      </c>
      <c r="DI25" s="19">
        <v>-5171371.0674113818</v>
      </c>
      <c r="DJ25" s="19">
        <v>-4436148.8008666858</v>
      </c>
      <c r="DK25" s="19">
        <v>-3703409.5340270353</v>
      </c>
      <c r="DL25" s="19">
        <v>-3003352.558517192</v>
      </c>
      <c r="DM25" s="19">
        <v>-2485912.4487357559</v>
      </c>
      <c r="DN25" s="19">
        <v>-2012616.615082049</v>
      </c>
      <c r="DO25" s="19">
        <v>-1447273.3524180748</v>
      </c>
      <c r="DP25" s="19">
        <v>-770564.10197173851</v>
      </c>
      <c r="DQ25" s="19">
        <v>-322274.76627738157</v>
      </c>
      <c r="DR25" s="19">
        <v>-263245.5120816502</v>
      </c>
      <c r="DS25" s="19">
        <v>-204785.44455447549</v>
      </c>
      <c r="DT25" s="19">
        <v>-154158.88262524153</v>
      </c>
      <c r="DU25" s="19">
        <v>-95615.829801162385</v>
      </c>
      <c r="DV25" s="19">
        <v>-27200.068462167983</v>
      </c>
      <c r="DW25" s="19">
        <v>39731.104445172125</v>
      </c>
      <c r="DX25" s="19">
        <v>102448.24693747543</v>
      </c>
      <c r="DY25" s="19">
        <v>155146.73143905733</v>
      </c>
      <c r="DZ25" s="19">
        <v>205723.16767107815</v>
      </c>
      <c r="EA25" s="19">
        <v>266122.11082087149</v>
      </c>
    </row>
    <row r="26" spans="1:131" s="1" customFormat="1" ht="14.5" x14ac:dyDescent="0.35">
      <c r="B26"/>
      <c r="C26"/>
      <c r="D26"/>
      <c r="E26"/>
      <c r="F26"/>
      <c r="G26"/>
      <c r="H26"/>
      <c r="I26"/>
      <c r="J26"/>
      <c r="K26"/>
      <c r="L26"/>
      <c r="M26"/>
      <c r="N26"/>
      <c r="O26"/>
      <c r="P26"/>
      <c r="Q26"/>
      <c r="AV26" s="118"/>
      <c r="CB26" s="104"/>
      <c r="CC26" s="209"/>
      <c r="CD26" s="15" t="s">
        <v>28</v>
      </c>
      <c r="CE26" s="171">
        <v>993.04000000096858</v>
      </c>
      <c r="CF26" s="171">
        <v>1022.7099999990314</v>
      </c>
      <c r="CG26" s="171">
        <v>1061.0999999996275</v>
      </c>
      <c r="CH26" s="171">
        <v>818.65000000037253</v>
      </c>
      <c r="CI26" s="171">
        <v>0</v>
      </c>
      <c r="CJ26" s="171">
        <v>0</v>
      </c>
      <c r="CK26" s="171">
        <v>0</v>
      </c>
      <c r="CL26" s="4"/>
      <c r="CM26" s="4"/>
      <c r="CN26" s="209"/>
      <c r="CO26" s="15" t="s">
        <v>28</v>
      </c>
      <c r="CP26" s="171">
        <v>993.04000000096858</v>
      </c>
      <c r="CQ26" s="171">
        <v>1022.7099999990314</v>
      </c>
      <c r="CR26" s="171">
        <v>1061.0999999996275</v>
      </c>
      <c r="CS26" s="171">
        <v>818.65000000037253</v>
      </c>
      <c r="CT26" s="171">
        <v>0</v>
      </c>
      <c r="CU26" s="171">
        <v>0</v>
      </c>
      <c r="CV26" s="171">
        <v>0</v>
      </c>
      <c r="CW26" s="4"/>
      <c r="CX26" s="4"/>
      <c r="CY26" s="4"/>
      <c r="CZ26" s="138"/>
      <c r="DA26" s="39"/>
      <c r="DB26" s="11"/>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row>
    <row r="27" spans="1:131" ht="14.5" x14ac:dyDescent="0.35">
      <c r="CB27" s="105"/>
      <c r="CC27" s="209"/>
      <c r="CD27" s="16" t="s">
        <v>26</v>
      </c>
      <c r="CE27" s="171">
        <v>-85048.337899656035</v>
      </c>
      <c r="CF27" s="171">
        <v>-96923.929909834478</v>
      </c>
      <c r="CG27" s="171">
        <v>-114316.61954150567</v>
      </c>
      <c r="CH27" s="171">
        <v>-70347.05152582172</v>
      </c>
      <c r="CI27" s="171">
        <v>-3800.9561632831483</v>
      </c>
      <c r="CJ27" s="171">
        <v>-3430.8126987825262</v>
      </c>
      <c r="CK27" s="171">
        <v>-3159.8932354852132</v>
      </c>
      <c r="CL27" s="2"/>
      <c r="CM27" s="2"/>
      <c r="CN27" s="209"/>
      <c r="CO27" s="16" t="s">
        <v>26</v>
      </c>
      <c r="CP27" s="171">
        <v>-84913.526641125747</v>
      </c>
      <c r="CQ27" s="171">
        <v>-96636.184986975422</v>
      </c>
      <c r="CR27" s="171">
        <v>-113783.66949853272</v>
      </c>
      <c r="CS27" s="171">
        <v>-69912.247064021896</v>
      </c>
      <c r="CT27" s="171">
        <v>-3783.1481282858335</v>
      </c>
      <c r="CU27" s="171">
        <v>-3423.5497542955159</v>
      </c>
      <c r="CV27" s="171">
        <v>-3159.0651251823288</v>
      </c>
      <c r="CW27" s="2"/>
      <c r="CX27" s="2"/>
      <c r="CY27" s="2"/>
      <c r="DA27" s="209" t="s">
        <v>20</v>
      </c>
      <c r="DB27" s="15"/>
      <c r="DC27" s="7"/>
      <c r="DD27" s="7"/>
      <c r="DE27" s="7"/>
      <c r="DF27" s="7"/>
      <c r="DG27" s="7"/>
      <c r="DH27" s="7"/>
      <c r="DI27" s="7"/>
      <c r="DJ27" s="7"/>
      <c r="DK27" s="7"/>
      <c r="DL27" s="7"/>
      <c r="DM27" s="7"/>
      <c r="DN27" s="7"/>
      <c r="DO27" s="7"/>
      <c r="DP27" s="7"/>
      <c r="DQ27" s="7"/>
      <c r="DR27" s="7"/>
      <c r="DS27" s="7"/>
      <c r="DT27" s="7"/>
      <c r="DU27" s="7"/>
      <c r="DV27" s="7"/>
      <c r="DW27" s="7"/>
      <c r="DX27" s="7"/>
      <c r="DY27" s="81">
        <v>5948.9756313576872</v>
      </c>
      <c r="DZ27" s="7"/>
      <c r="EA27" s="7"/>
    </row>
    <row r="28" spans="1:131" ht="14.5" x14ac:dyDescent="0.35">
      <c r="A28" s="46" t="s">
        <v>70</v>
      </c>
      <c r="CB28" s="104"/>
      <c r="CC28" s="209"/>
      <c r="CD28" s="16" t="s">
        <v>50</v>
      </c>
      <c r="CE28" s="171">
        <v>86249.99</v>
      </c>
      <c r="CF28" s="171">
        <v>98347.18</v>
      </c>
      <c r="CG28" s="171">
        <v>116084.16</v>
      </c>
      <c r="CH28" s="171">
        <v>72696.31</v>
      </c>
      <c r="CI28" s="171">
        <v>3930.01</v>
      </c>
      <c r="CJ28" s="171">
        <v>3532.61</v>
      </c>
      <c r="CK28" s="171">
        <v>3250.65</v>
      </c>
      <c r="CL28" s="4"/>
      <c r="CM28" s="4"/>
      <c r="CN28" s="209"/>
      <c r="CO28" s="16" t="s">
        <v>50</v>
      </c>
      <c r="CP28" s="171">
        <v>86249.99</v>
      </c>
      <c r="CQ28" s="171">
        <v>98347.18</v>
      </c>
      <c r="CR28" s="171">
        <v>116084.16</v>
      </c>
      <c r="CS28" s="171">
        <v>72696.31</v>
      </c>
      <c r="CT28" s="171">
        <v>3930.01</v>
      </c>
      <c r="CU28" s="171">
        <v>3532.61</v>
      </c>
      <c r="CV28" s="171">
        <v>3250.65</v>
      </c>
      <c r="CW28" s="4"/>
      <c r="CX28" s="4"/>
      <c r="CY28" s="4"/>
      <c r="DA28" s="209"/>
      <c r="DB28" s="15" t="s">
        <v>28</v>
      </c>
      <c r="DC28" s="20">
        <v>0</v>
      </c>
      <c r="DD28" s="20">
        <v>0</v>
      </c>
      <c r="DE28" s="20">
        <v>0</v>
      </c>
      <c r="DF28" s="20">
        <v>0</v>
      </c>
      <c r="DG28" s="20">
        <v>0</v>
      </c>
      <c r="DH28" s="20">
        <v>0</v>
      </c>
      <c r="DI28" s="20">
        <v>0</v>
      </c>
      <c r="DJ28" s="20">
        <v>0</v>
      </c>
      <c r="DK28" s="20">
        <v>0</v>
      </c>
      <c r="DL28" s="20">
        <v>0</v>
      </c>
      <c r="DM28" s="20">
        <v>0</v>
      </c>
      <c r="DN28" s="20">
        <v>0</v>
      </c>
      <c r="DO28" s="20">
        <v>0</v>
      </c>
      <c r="DP28" s="20">
        <v>0</v>
      </c>
      <c r="DQ28" s="20">
        <v>0</v>
      </c>
      <c r="DR28" s="20">
        <v>0</v>
      </c>
      <c r="DS28" s="20">
        <v>0</v>
      </c>
      <c r="DT28" s="20">
        <v>0</v>
      </c>
      <c r="DU28" s="20">
        <v>0</v>
      </c>
      <c r="DV28" s="20">
        <v>0</v>
      </c>
      <c r="DW28" s="20">
        <v>0</v>
      </c>
      <c r="DX28" s="20">
        <v>0</v>
      </c>
      <c r="DY28" s="20">
        <v>0</v>
      </c>
      <c r="DZ28" s="20">
        <v>0</v>
      </c>
      <c r="EA28" s="20">
        <v>0</v>
      </c>
    </row>
    <row r="29" spans="1:131" ht="14.5" x14ac:dyDescent="0.35">
      <c r="C29" s="10">
        <v>42370</v>
      </c>
      <c r="D29" s="10">
        <v>42401</v>
      </c>
      <c r="E29" s="10">
        <v>42430</v>
      </c>
      <c r="F29" s="10">
        <v>42461</v>
      </c>
      <c r="G29" s="10">
        <v>42491</v>
      </c>
      <c r="H29" s="10">
        <v>42522</v>
      </c>
      <c r="I29" s="10">
        <v>42552</v>
      </c>
      <c r="J29" s="10">
        <v>42583</v>
      </c>
      <c r="K29" s="10">
        <v>42614</v>
      </c>
      <c r="L29" s="10">
        <v>42644</v>
      </c>
      <c r="M29" s="10">
        <v>42675</v>
      </c>
      <c r="N29" s="10">
        <v>42705</v>
      </c>
      <c r="O29" s="10">
        <v>42736</v>
      </c>
      <c r="P29" s="10">
        <v>42767</v>
      </c>
      <c r="Q29" s="10">
        <v>42795</v>
      </c>
      <c r="R29" s="10">
        <v>42826</v>
      </c>
      <c r="S29" s="10">
        <v>42856</v>
      </c>
      <c r="T29" s="10">
        <v>42887</v>
      </c>
      <c r="U29" s="10">
        <v>42917</v>
      </c>
      <c r="V29" s="10">
        <v>42948</v>
      </c>
      <c r="W29" s="10">
        <v>42979</v>
      </c>
      <c r="X29" s="10">
        <v>43009</v>
      </c>
      <c r="Y29" s="10">
        <v>43040</v>
      </c>
      <c r="Z29" s="10">
        <v>43070</v>
      </c>
      <c r="AA29" s="10">
        <v>43101</v>
      </c>
      <c r="AB29" s="10">
        <v>43132</v>
      </c>
      <c r="AC29" s="10">
        <v>43160</v>
      </c>
      <c r="AD29" s="10">
        <v>43191</v>
      </c>
      <c r="AE29" s="10">
        <v>43221</v>
      </c>
      <c r="AF29" s="10">
        <v>43252</v>
      </c>
      <c r="AG29" s="10">
        <v>43282</v>
      </c>
      <c r="AH29" s="10">
        <v>43313</v>
      </c>
      <c r="AI29" s="10">
        <v>43344</v>
      </c>
      <c r="AJ29" s="10">
        <v>43374</v>
      </c>
      <c r="AK29" s="10">
        <v>43405</v>
      </c>
      <c r="AL29" s="10">
        <v>43435</v>
      </c>
      <c r="AM29" s="10">
        <v>43466</v>
      </c>
      <c r="AN29" s="10">
        <v>43497</v>
      </c>
      <c r="AO29" s="10">
        <v>43525</v>
      </c>
      <c r="AP29" s="10">
        <v>43556</v>
      </c>
      <c r="AQ29" s="10">
        <v>43586</v>
      </c>
      <c r="AR29" s="10">
        <v>43617</v>
      </c>
      <c r="CB29" s="104"/>
      <c r="CC29" s="209"/>
      <c r="CD29" s="16" t="s">
        <v>51</v>
      </c>
      <c r="CE29" s="171">
        <v>1201.6521003439702</v>
      </c>
      <c r="CF29" s="171">
        <v>1423.2500901655148</v>
      </c>
      <c r="CG29" s="171">
        <v>1767.5404584943317</v>
      </c>
      <c r="CH29" s="171">
        <v>2349.2584741782775</v>
      </c>
      <c r="CI29" s="171">
        <v>129.05383671685195</v>
      </c>
      <c r="CJ29" s="171">
        <v>101.79730121747389</v>
      </c>
      <c r="CK29" s="171">
        <v>90.756764514786937</v>
      </c>
      <c r="CL29" s="4"/>
      <c r="CM29" s="4"/>
      <c r="CN29" s="209"/>
      <c r="CO29" s="16" t="s">
        <v>51</v>
      </c>
      <c r="CP29" s="171">
        <v>1336.4633588742581</v>
      </c>
      <c r="CQ29" s="171">
        <v>1710.9950130245707</v>
      </c>
      <c r="CR29" s="171">
        <v>2300.490501467284</v>
      </c>
      <c r="CS29" s="171">
        <v>2784.0629359781015</v>
      </c>
      <c r="CT29" s="171">
        <v>146.86187171416668</v>
      </c>
      <c r="CU29" s="171">
        <v>109.06024570448426</v>
      </c>
      <c r="CV29" s="171">
        <v>91.584874817671334</v>
      </c>
      <c r="CW29" s="4" t="s">
        <v>105</v>
      </c>
      <c r="CX29" s="4" t="s">
        <v>106</v>
      </c>
      <c r="CY29" s="4" t="s">
        <v>107</v>
      </c>
      <c r="DA29" s="209"/>
      <c r="DB29" s="16" t="s">
        <v>26</v>
      </c>
      <c r="DC29" s="20">
        <v>120857.06275512144</v>
      </c>
      <c r="DD29" s="20">
        <v>157131.76386056477</v>
      </c>
      <c r="DE29" s="20">
        <v>-115197.03218943029</v>
      </c>
      <c r="DF29" s="20">
        <v>-330846.44785598782</v>
      </c>
      <c r="DG29" s="20">
        <v>-223865.36362995688</v>
      </c>
      <c r="DH29" s="20">
        <v>-210176.78057078717</v>
      </c>
      <c r="DI29" s="20">
        <v>-274664.86631310626</v>
      </c>
      <c r="DJ29" s="20">
        <v>-362529.15554440091</v>
      </c>
      <c r="DK29" s="20">
        <v>-369792.94310600177</v>
      </c>
      <c r="DL29" s="20">
        <v>-363385.55298456381</v>
      </c>
      <c r="DM29" s="20">
        <v>-252118.8064792598</v>
      </c>
      <c r="DN29" s="20">
        <v>-236659.87723249063</v>
      </c>
      <c r="DO29" s="20">
        <v>-296177.30566513271</v>
      </c>
      <c r="DP29" s="20">
        <v>-381804.14898688439</v>
      </c>
      <c r="DQ29" s="20">
        <v>-246708.5763060193</v>
      </c>
      <c r="DR29" s="20">
        <v>-14067.704131906468</v>
      </c>
      <c r="DS29" s="20">
        <v>-8075.3701007850805</v>
      </c>
      <c r="DT29" s="20">
        <v>-8069.5010685150701</v>
      </c>
      <c r="DU29" s="20">
        <v>-10523.960092720119</v>
      </c>
      <c r="DV29" s="20">
        <v>-14468.941204805698</v>
      </c>
      <c r="DW29" s="20">
        <v>-13654.530108070918</v>
      </c>
      <c r="DX29" s="20">
        <v>-11445.528735503302</v>
      </c>
      <c r="DY29" s="20">
        <v>-8161.2905921701886</v>
      </c>
      <c r="DZ29" s="20">
        <v>-7466.1740536377019</v>
      </c>
      <c r="EA29" s="20">
        <v>-11799.60123590958</v>
      </c>
    </row>
    <row r="30" spans="1:131" ht="15" customHeight="1" x14ac:dyDescent="0.35">
      <c r="A30" s="209" t="s">
        <v>25</v>
      </c>
      <c r="B30" s="15"/>
      <c r="C30" s="29"/>
      <c r="D30" s="29"/>
      <c r="E30" s="7"/>
      <c r="F30" s="7"/>
      <c r="G30" s="7"/>
      <c r="H30" s="7"/>
      <c r="I30" s="7"/>
      <c r="J30" s="7"/>
      <c r="K30" s="7"/>
      <c r="L30" s="7"/>
      <c r="M30" s="7"/>
      <c r="N30" s="7"/>
      <c r="O30" s="7"/>
      <c r="P30" s="59">
        <v>13541921.743700374</v>
      </c>
      <c r="Q30" s="7"/>
      <c r="R30" s="7"/>
      <c r="S30" s="7"/>
      <c r="T30" s="7"/>
      <c r="U30" s="7"/>
      <c r="V30" s="7"/>
      <c r="W30" s="7"/>
      <c r="X30" s="7"/>
      <c r="Y30" s="7"/>
      <c r="Z30" s="7"/>
      <c r="AA30" s="7"/>
      <c r="AB30" s="7"/>
      <c r="AC30" s="7"/>
      <c r="AD30" s="7"/>
      <c r="AE30" s="7"/>
      <c r="AF30" s="7"/>
      <c r="AG30" s="7"/>
      <c r="AH30" s="7"/>
      <c r="AI30" s="7"/>
      <c r="AJ30" s="7"/>
      <c r="AK30" s="7"/>
      <c r="AL30" s="7"/>
      <c r="AM30" s="7"/>
      <c r="AN30" s="7"/>
      <c r="AO30" s="7"/>
      <c r="AP30" s="58"/>
      <c r="AQ30" s="58"/>
      <c r="AR30" s="58"/>
      <c r="CB30" s="104"/>
      <c r="CC30" s="209"/>
      <c r="CD30" s="16" t="s">
        <v>13</v>
      </c>
      <c r="CE30" s="171">
        <v>-208.61210034300166</v>
      </c>
      <c r="CF30" s="171">
        <v>-400.54009016648342</v>
      </c>
      <c r="CG30" s="171">
        <v>-706.44045849470422</v>
      </c>
      <c r="CH30" s="171">
        <v>-1530.608474177905</v>
      </c>
      <c r="CI30" s="171">
        <v>-129.05383671685195</v>
      </c>
      <c r="CJ30" s="171">
        <v>-101.79730121747389</v>
      </c>
      <c r="CK30" s="171">
        <v>-90.756764514786937</v>
      </c>
      <c r="CL30" s="4"/>
      <c r="CM30" s="4"/>
      <c r="CN30" s="209"/>
      <c r="CO30" s="16" t="s">
        <v>13</v>
      </c>
      <c r="CP30" s="171">
        <v>-343.42335887328954</v>
      </c>
      <c r="CQ30" s="171">
        <v>-688.28501302553923</v>
      </c>
      <c r="CR30" s="171">
        <v>-1239.3905014676566</v>
      </c>
      <c r="CS30" s="171">
        <v>-1965.4129359777289</v>
      </c>
      <c r="CT30" s="171">
        <v>-146.86187171416668</v>
      </c>
      <c r="CU30" s="171">
        <v>-109.06024570448426</v>
      </c>
      <c r="CV30" s="171">
        <v>-91.584874817671334</v>
      </c>
      <c r="CW30" s="172">
        <f>SUM(CP30:CV30)</f>
        <v>-4584.018801580537</v>
      </c>
      <c r="CX30" s="172">
        <f>SUM(CE30:CK30)</f>
        <v>-3167.8090256312071</v>
      </c>
      <c r="CY30" s="172">
        <f>CW30-CX30</f>
        <v>-1416.2097759493299</v>
      </c>
      <c r="DA30" s="209"/>
      <c r="DB30" s="16" t="s">
        <v>50</v>
      </c>
      <c r="DC30" s="20">
        <v>84398.080000000002</v>
      </c>
      <c r="DD30" s="20">
        <v>109860.73</v>
      </c>
      <c r="DE30" s="20">
        <v>113458.01</v>
      </c>
      <c r="DF30" s="20">
        <v>325175.89</v>
      </c>
      <c r="DG30" s="20">
        <v>219552.89</v>
      </c>
      <c r="DH30" s="20">
        <v>206267.22</v>
      </c>
      <c r="DI30" s="20">
        <v>270595.87</v>
      </c>
      <c r="DJ30" s="20">
        <v>357386.66</v>
      </c>
      <c r="DK30" s="20">
        <v>364675.44</v>
      </c>
      <c r="DL30" s="20">
        <v>358208.47</v>
      </c>
      <c r="DM30" s="20">
        <v>248050.58</v>
      </c>
      <c r="DN30" s="20">
        <v>232427.07</v>
      </c>
      <c r="DO30" s="20">
        <v>290836.61</v>
      </c>
      <c r="DP30" s="20">
        <v>375935.37</v>
      </c>
      <c r="DQ30" s="20">
        <v>242680.23</v>
      </c>
      <c r="DR30" s="20">
        <v>13830.45</v>
      </c>
      <c r="DS30" s="20">
        <v>7909.14</v>
      </c>
      <c r="DT30" s="20">
        <v>7927.25</v>
      </c>
      <c r="DU30" s="20">
        <v>10364.700000000001</v>
      </c>
      <c r="DV30" s="20">
        <v>14271.87</v>
      </c>
      <c r="DW30" s="20">
        <v>13453.18</v>
      </c>
      <c r="DX30" s="20">
        <v>11260.05</v>
      </c>
      <c r="DY30" s="20">
        <v>8003.94</v>
      </c>
      <c r="DZ30" s="20">
        <v>7297.68</v>
      </c>
      <c r="EA30" s="20">
        <v>11546.44</v>
      </c>
    </row>
    <row r="31" spans="1:131" s="3" customFormat="1" ht="15" customHeight="1" x14ac:dyDescent="0.35">
      <c r="A31" s="209"/>
      <c r="B31" s="15" t="s">
        <v>28</v>
      </c>
      <c r="C31" s="29"/>
      <c r="D31" s="29"/>
      <c r="E31" s="19">
        <f>+E57</f>
        <v>0</v>
      </c>
      <c r="F31" s="19">
        <f t="shared" ref="F31:AR31" si="6">+F57</f>
        <v>1315.62</v>
      </c>
      <c r="G31" s="19">
        <f t="shared" si="6"/>
        <v>9547.77</v>
      </c>
      <c r="H31" s="19">
        <f t="shared" si="6"/>
        <v>131836.54999999999</v>
      </c>
      <c r="I31" s="19">
        <f t="shared" si="6"/>
        <v>295613.25</v>
      </c>
      <c r="J31" s="19">
        <f t="shared" si="6"/>
        <v>620316.48999999987</v>
      </c>
      <c r="K31" s="19">
        <f t="shared" si="6"/>
        <v>555398.20999999985</v>
      </c>
      <c r="L31" s="19">
        <f t="shared" si="6"/>
        <v>198514.37000000011</v>
      </c>
      <c r="M31" s="19">
        <f t="shared" si="6"/>
        <v>277476.9599999999</v>
      </c>
      <c r="N31" s="19">
        <f t="shared" si="6"/>
        <v>434867.4</v>
      </c>
      <c r="O31" s="19">
        <f t="shared" si="6"/>
        <v>508459.40000000014</v>
      </c>
      <c r="P31" s="19">
        <f t="shared" si="6"/>
        <v>490745.49000000017</v>
      </c>
      <c r="Q31" s="19">
        <f t="shared" si="6"/>
        <v>527476.22000000009</v>
      </c>
      <c r="R31" s="19">
        <f t="shared" si="6"/>
        <v>258953.52000000025</v>
      </c>
      <c r="S31" s="19">
        <f t="shared" si="6"/>
        <v>394310.88999999978</v>
      </c>
      <c r="T31" s="19">
        <f t="shared" si="6"/>
        <v>1342259.4100000001</v>
      </c>
      <c r="U31" s="19">
        <f t="shared" si="6"/>
        <v>1962488.9300000002</v>
      </c>
      <c r="V31" s="19">
        <f t="shared" si="6"/>
        <v>2100865.73</v>
      </c>
      <c r="W31" s="19">
        <f t="shared" si="6"/>
        <v>1649752.0800000003</v>
      </c>
      <c r="X31" s="19">
        <f t="shared" si="6"/>
        <v>751621.14999999979</v>
      </c>
      <c r="Y31" s="19">
        <f t="shared" si="6"/>
        <v>841460.40999999968</v>
      </c>
      <c r="Z31" s="19">
        <f t="shared" si="6"/>
        <v>1085634.8200000005</v>
      </c>
      <c r="AA31" s="19">
        <f t="shared" si="6"/>
        <v>1183123.0699999994</v>
      </c>
      <c r="AB31" s="19">
        <f t="shared" si="6"/>
        <v>1041235.799999999</v>
      </c>
      <c r="AC31" s="19">
        <f t="shared" si="6"/>
        <v>1113426.4299999995</v>
      </c>
      <c r="AD31" s="19">
        <f t="shared" si="6"/>
        <v>1057341.1199999994</v>
      </c>
      <c r="AE31" s="19">
        <f t="shared" si="6"/>
        <v>1420849.9099999997</v>
      </c>
      <c r="AF31" s="19">
        <f t="shared" si="6"/>
        <v>3799102.3500000015</v>
      </c>
      <c r="AG31" s="19">
        <f t="shared" si="6"/>
        <v>5128806.18</v>
      </c>
      <c r="AH31" s="19">
        <f t="shared" si="6"/>
        <v>4697486.7700000005</v>
      </c>
      <c r="AI31" s="19">
        <f t="shared" si="6"/>
        <v>3577277.59</v>
      </c>
      <c r="AJ31" s="19">
        <f t="shared" si="6"/>
        <v>1552311.3900000006</v>
      </c>
      <c r="AK31" s="19">
        <f t="shared" si="6"/>
        <v>1560965.8799999983</v>
      </c>
      <c r="AL31" s="19">
        <f t="shared" si="6"/>
        <v>1902498.7800000007</v>
      </c>
      <c r="AM31" s="19">
        <f t="shared" si="6"/>
        <v>2044546.7300000009</v>
      </c>
      <c r="AN31" s="19">
        <f t="shared" si="6"/>
        <v>1819223.7300000016</v>
      </c>
      <c r="AO31" s="19">
        <f t="shared" si="6"/>
        <v>1991958.3199999982</v>
      </c>
      <c r="AP31" s="19">
        <f t="shared" si="6"/>
        <v>1852056.3300000017</v>
      </c>
      <c r="AQ31" s="19">
        <f t="shared" si="6"/>
        <v>2404199.6199999982</v>
      </c>
      <c r="AR31" s="19">
        <f t="shared" si="6"/>
        <v>6080629.2500000019</v>
      </c>
      <c r="AV31" s="116"/>
      <c r="CB31" s="104"/>
      <c r="CC31" s="209"/>
      <c r="CD31" s="17" t="s">
        <v>8</v>
      </c>
      <c r="CE31" s="171">
        <v>-33.896799027812584</v>
      </c>
      <c r="CF31" s="171">
        <v>-36.374195914962691</v>
      </c>
      <c r="CG31" s="171">
        <v>-10.206485686119455</v>
      </c>
      <c r="CH31" s="171">
        <v>4.6633211652036026</v>
      </c>
      <c r="CI31" s="171">
        <v>13.032095954644355</v>
      </c>
      <c r="CJ31" s="171">
        <v>13.091305131004477</v>
      </c>
      <c r="CK31" s="171">
        <v>23.218272374650894</v>
      </c>
      <c r="CL31" s="4"/>
      <c r="CM31" s="4"/>
      <c r="CN31" s="209"/>
      <c r="CO31" s="17" t="s">
        <v>8</v>
      </c>
      <c r="CP31" s="171">
        <v>-33.914010942902728</v>
      </c>
      <c r="CQ31" s="171">
        <v>-36.465916878557387</v>
      </c>
      <c r="CR31" s="171">
        <v>-10.39318899746541</v>
      </c>
      <c r="CS31" s="171">
        <v>4.3204799236523046</v>
      </c>
      <c r="CT31" s="171">
        <v>12.224061000676528</v>
      </c>
      <c r="CU31" s="171">
        <v>12.382399874886771</v>
      </c>
      <c r="CV31" s="171">
        <v>22.09574861116813</v>
      </c>
      <c r="CW31" s="4"/>
      <c r="CX31" s="4"/>
      <c r="CY31" s="4"/>
      <c r="CZ31" s="183"/>
      <c r="DA31" s="209"/>
      <c r="DB31" s="16" t="s">
        <v>51</v>
      </c>
      <c r="DC31" s="7">
        <v>205255.14275512146</v>
      </c>
      <c r="DD31" s="7">
        <v>266992.49386056478</v>
      </c>
      <c r="DE31" s="7">
        <v>-1739.0221894302958</v>
      </c>
      <c r="DF31" s="7">
        <v>-5670.5578559878049</v>
      </c>
      <c r="DG31" s="7">
        <v>-4312.4736299568613</v>
      </c>
      <c r="DH31" s="7">
        <v>-3909.5605707871728</v>
      </c>
      <c r="DI31" s="7">
        <v>-4068.9963131062686</v>
      </c>
      <c r="DJ31" s="7">
        <v>-5142.4955444009393</v>
      </c>
      <c r="DK31" s="7">
        <v>-5117.5031060017645</v>
      </c>
      <c r="DL31" s="7">
        <v>-5177.0829845638364</v>
      </c>
      <c r="DM31" s="7">
        <v>-4068.2264792598144</v>
      </c>
      <c r="DN31" s="7">
        <v>-4232.8072324906243</v>
      </c>
      <c r="DO31" s="7">
        <v>-5340.69566513272</v>
      </c>
      <c r="DP31" s="7">
        <v>-5868.7789868843975</v>
      </c>
      <c r="DQ31" s="7">
        <v>-4028.346306019288</v>
      </c>
      <c r="DR31" s="7">
        <v>-237.25413190646759</v>
      </c>
      <c r="DS31" s="7">
        <v>-166.23010078508014</v>
      </c>
      <c r="DT31" s="7">
        <v>-142.25106851507007</v>
      </c>
      <c r="DU31" s="7">
        <v>-159.26009272011834</v>
      </c>
      <c r="DV31" s="7">
        <v>-197.07120480569756</v>
      </c>
      <c r="DW31" s="7">
        <v>-201.35010807091749</v>
      </c>
      <c r="DX31" s="7">
        <v>-185.47873550330223</v>
      </c>
      <c r="DY31" s="7">
        <v>-157.35059217018897</v>
      </c>
      <c r="DZ31" s="7">
        <v>-168.49405363770165</v>
      </c>
      <c r="EA31" s="7">
        <v>-253.16123590957977</v>
      </c>
    </row>
    <row r="32" spans="1:131" s="3" customFormat="1" ht="14.5" x14ac:dyDescent="0.35">
      <c r="A32" s="209"/>
      <c r="B32" s="16" t="s">
        <v>26</v>
      </c>
      <c r="C32" s="24"/>
      <c r="D32" s="24"/>
      <c r="E32" s="19">
        <v>0</v>
      </c>
      <c r="F32" s="19">
        <v>0</v>
      </c>
      <c r="G32" s="19">
        <v>17393.11</v>
      </c>
      <c r="H32" s="19">
        <v>264954.01</v>
      </c>
      <c r="I32" s="19">
        <v>347680.79</v>
      </c>
      <c r="J32" s="19">
        <v>348292.31</v>
      </c>
      <c r="K32" s="19">
        <v>325763.31</v>
      </c>
      <c r="L32" s="19">
        <v>246495.91999999998</v>
      </c>
      <c r="M32" s="19">
        <v>210020.45</v>
      </c>
      <c r="N32" s="19">
        <v>286405.52</v>
      </c>
      <c r="O32" s="19">
        <v>537350.65</v>
      </c>
      <c r="P32" s="19">
        <v>2380685.19</v>
      </c>
      <c r="Q32" s="19">
        <v>1978228.74</v>
      </c>
      <c r="R32" s="19" t="e">
        <f>+#REF!</f>
        <v>#REF!</v>
      </c>
      <c r="S32" s="19" t="e">
        <f>+#REF!</f>
        <v>#REF!</v>
      </c>
      <c r="T32" s="19" t="e">
        <f>+#REF!</f>
        <v>#REF!</v>
      </c>
      <c r="U32" s="19" t="e">
        <f>+#REF!</f>
        <v>#REF!</v>
      </c>
      <c r="V32" s="19" t="e">
        <f>+#REF!</f>
        <v>#REF!</v>
      </c>
      <c r="W32" s="19" t="e">
        <f>+#REF!</f>
        <v>#REF!</v>
      </c>
      <c r="X32" s="19" t="e">
        <f>+#REF!</f>
        <v>#REF!</v>
      </c>
      <c r="Y32" s="19" t="e">
        <f>+#REF!</f>
        <v>#REF!</v>
      </c>
      <c r="Z32" s="19" t="e">
        <f>+#REF!</f>
        <v>#REF!</v>
      </c>
      <c r="AA32" s="19" t="e">
        <f>+#REF!</f>
        <v>#REF!</v>
      </c>
      <c r="AB32" s="19" t="e">
        <f>+#REF!</f>
        <v>#REF!</v>
      </c>
      <c r="AC32" s="19" t="e">
        <f>+#REF!</f>
        <v>#REF!</v>
      </c>
      <c r="AD32" s="19" t="e">
        <f>+#REF!</f>
        <v>#REF!</v>
      </c>
      <c r="AE32" s="19" t="e">
        <f>+#REF!</f>
        <v>#REF!</v>
      </c>
      <c r="AF32" s="19" t="e">
        <f>+#REF!</f>
        <v>#REF!</v>
      </c>
      <c r="AG32" s="19" t="e">
        <f>+#REF!</f>
        <v>#REF!</v>
      </c>
      <c r="AH32" s="19" t="e">
        <f>+#REF!</f>
        <v>#REF!</v>
      </c>
      <c r="AI32" s="19" t="e">
        <f>+#REF!</f>
        <v>#REF!</v>
      </c>
      <c r="AJ32" s="19" t="e">
        <f>+#REF!</f>
        <v>#REF!</v>
      </c>
      <c r="AK32" s="19" t="e">
        <f>+#REF!</f>
        <v>#REF!</v>
      </c>
      <c r="AL32" s="19" t="e">
        <f>+#REF!</f>
        <v>#REF!</v>
      </c>
      <c r="AM32" s="19" t="e">
        <f>+#REF!</f>
        <v>#REF!</v>
      </c>
      <c r="AN32" s="19" t="e">
        <f>+#REF!</f>
        <v>#REF!</v>
      </c>
      <c r="AO32" s="19" t="e">
        <f>+#REF!</f>
        <v>#REF!</v>
      </c>
      <c r="AP32" s="19" t="e">
        <f>+#REF!</f>
        <v>#REF!</v>
      </c>
      <c r="AQ32" s="19" t="e">
        <f>+#REF!</f>
        <v>#REF!</v>
      </c>
      <c r="AR32" s="19" t="e">
        <f>+#REF!</f>
        <v>#REF!</v>
      </c>
      <c r="AV32" s="116"/>
      <c r="CB32" s="104"/>
      <c r="CC32" s="209"/>
      <c r="CD32" s="16" t="s">
        <v>14</v>
      </c>
      <c r="CE32" s="171">
        <v>-242.50889937081425</v>
      </c>
      <c r="CF32" s="171">
        <v>-436.91428608144611</v>
      </c>
      <c r="CG32" s="171">
        <v>-716.64694418082365</v>
      </c>
      <c r="CH32" s="171">
        <v>-1525.9451530127014</v>
      </c>
      <c r="CI32" s="171">
        <v>-116.0217407622076</v>
      </c>
      <c r="CJ32" s="171">
        <v>-88.705996086469412</v>
      </c>
      <c r="CK32" s="171">
        <v>-67.538492140136043</v>
      </c>
      <c r="CL32" s="4"/>
      <c r="CM32" s="4"/>
      <c r="CN32" s="209"/>
      <c r="CO32" s="16" t="s">
        <v>14</v>
      </c>
      <c r="CP32" s="171">
        <v>-377.33736981619228</v>
      </c>
      <c r="CQ32" s="171">
        <v>-724.75092990409667</v>
      </c>
      <c r="CR32" s="171">
        <v>-1249.7836904651219</v>
      </c>
      <c r="CS32" s="171">
        <v>-1961.0924560540766</v>
      </c>
      <c r="CT32" s="171">
        <v>-134.63781071349015</v>
      </c>
      <c r="CU32" s="171">
        <v>-96.677845829597487</v>
      </c>
      <c r="CV32" s="171">
        <v>-69.489126206503201</v>
      </c>
      <c r="CW32" s="4"/>
      <c r="CX32" s="4"/>
      <c r="CY32" s="4"/>
      <c r="CZ32" s="183"/>
      <c r="DA32" s="209"/>
      <c r="DB32" s="16" t="s">
        <v>13</v>
      </c>
      <c r="DC32" s="7">
        <v>-205255.14275512146</v>
      </c>
      <c r="DD32" s="7">
        <v>-266992.49386056478</v>
      </c>
      <c r="DE32" s="7">
        <v>1739.0221894302958</v>
      </c>
      <c r="DF32" s="7">
        <v>5670.5578559878049</v>
      </c>
      <c r="DG32" s="7">
        <v>4312.4736299568613</v>
      </c>
      <c r="DH32" s="7">
        <v>3909.5605707871728</v>
      </c>
      <c r="DI32" s="7">
        <v>4068.9963131062686</v>
      </c>
      <c r="DJ32" s="7">
        <v>5142.4955444009393</v>
      </c>
      <c r="DK32" s="7">
        <v>5117.5031060017645</v>
      </c>
      <c r="DL32" s="7">
        <v>5177.0829845638364</v>
      </c>
      <c r="DM32" s="7">
        <v>4068.2264792598144</v>
      </c>
      <c r="DN32" s="7">
        <v>4232.8072324906243</v>
      </c>
      <c r="DO32" s="7">
        <v>5340.69566513272</v>
      </c>
      <c r="DP32" s="7">
        <v>5868.7789868843975</v>
      </c>
      <c r="DQ32" s="7">
        <v>4028.346306019288</v>
      </c>
      <c r="DR32" s="7">
        <v>237.25413190646759</v>
      </c>
      <c r="DS32" s="7">
        <v>166.23010078508014</v>
      </c>
      <c r="DT32" s="7">
        <v>142.25106851507007</v>
      </c>
      <c r="DU32" s="7">
        <v>159.26009272011834</v>
      </c>
      <c r="DV32" s="7">
        <v>197.07120480569756</v>
      </c>
      <c r="DW32" s="7">
        <v>201.35010807091749</v>
      </c>
      <c r="DX32" s="7">
        <v>185.47873550330223</v>
      </c>
      <c r="DY32" s="81">
        <v>6106.3262235278762</v>
      </c>
      <c r="DZ32" s="7">
        <v>168.49405363770165</v>
      </c>
      <c r="EA32" s="7">
        <v>253.16123590957977</v>
      </c>
    </row>
    <row r="33" spans="1:133" s="3" customFormat="1" ht="14.5" x14ac:dyDescent="0.35">
      <c r="A33" s="209"/>
      <c r="B33" s="16" t="s">
        <v>50</v>
      </c>
      <c r="C33" s="24"/>
      <c r="D33" s="24"/>
      <c r="E33" s="19"/>
      <c r="F33" s="19"/>
      <c r="G33" s="19"/>
      <c r="H33" s="19"/>
      <c r="I33" s="19"/>
      <c r="J33" s="19"/>
      <c r="K33" s="19"/>
      <c r="L33" s="19"/>
      <c r="M33" s="19"/>
      <c r="N33" s="19"/>
      <c r="O33" s="19" t="e">
        <f>+'MEEIA 2 calcs'!#REF!</f>
        <v>#REF!</v>
      </c>
      <c r="P33" s="19" t="e">
        <f>+'MEEIA 2 calcs'!#REF!</f>
        <v>#REF!</v>
      </c>
      <c r="Q33" s="19" t="e">
        <f>+'MEEIA 2 calcs'!#REF!</f>
        <v>#REF!</v>
      </c>
      <c r="R33" s="19" t="e">
        <f>+'MEEIA 2 calcs'!#REF!</f>
        <v>#REF!</v>
      </c>
      <c r="S33" s="19" t="e">
        <f>+'MEEIA 2 calcs'!#REF!</f>
        <v>#REF!</v>
      </c>
      <c r="T33" s="19" t="e">
        <f>+'MEEIA 2 calcs'!#REF!</f>
        <v>#REF!</v>
      </c>
      <c r="U33" s="19" t="e">
        <f>+'MEEIA 2 calcs'!#REF!</f>
        <v>#REF!</v>
      </c>
      <c r="V33" s="19" t="e">
        <f>+'MEEIA 2 calcs'!#REF!</f>
        <v>#REF!</v>
      </c>
      <c r="W33" s="19" t="e">
        <f>+'MEEIA 2 calcs'!#REF!</f>
        <v>#REF!</v>
      </c>
      <c r="X33" s="19" t="e">
        <f>+'MEEIA 2 calcs'!#REF!</f>
        <v>#REF!</v>
      </c>
      <c r="Y33" s="19" t="e">
        <f>+'MEEIA 2 calcs'!#REF!</f>
        <v>#REF!</v>
      </c>
      <c r="Z33" s="19" t="e">
        <f>+'MEEIA 2 calcs'!#REF!</f>
        <v>#REF!</v>
      </c>
      <c r="AA33" s="19" t="e">
        <f>+'MEEIA 2 calcs'!#REF!</f>
        <v>#REF!</v>
      </c>
      <c r="AB33" s="19" t="e">
        <f>+'MEEIA 2 calcs'!#REF!</f>
        <v>#REF!</v>
      </c>
      <c r="AC33" s="19" t="e">
        <f>+'MEEIA 2 calcs'!#REF!</f>
        <v>#REF!</v>
      </c>
      <c r="AD33" s="19" t="e">
        <f>+'MEEIA 2 calcs'!#REF!</f>
        <v>#REF!</v>
      </c>
      <c r="AE33" s="19" t="e">
        <f>+'MEEIA 2 calcs'!#REF!</f>
        <v>#REF!</v>
      </c>
      <c r="AF33" s="19" t="e">
        <f>+'MEEIA 2 calcs'!#REF!</f>
        <v>#REF!</v>
      </c>
      <c r="AG33" s="19" t="e">
        <f>+'MEEIA 2 calcs'!#REF!</f>
        <v>#REF!</v>
      </c>
      <c r="AH33" s="19" t="e">
        <f>+'MEEIA 2 calcs'!#REF!</f>
        <v>#REF!</v>
      </c>
      <c r="AI33" s="19" t="e">
        <f>+'MEEIA 2 calcs'!#REF!</f>
        <v>#REF!</v>
      </c>
      <c r="AJ33" s="19" t="e">
        <f>+'MEEIA 2 calcs'!#REF!</f>
        <v>#REF!</v>
      </c>
      <c r="AK33" s="19" t="e">
        <f>+'MEEIA 2 calcs'!#REF!</f>
        <v>#REF!</v>
      </c>
      <c r="AL33" s="19" t="e">
        <f>+'MEEIA 2 calcs'!#REF!</f>
        <v>#REF!</v>
      </c>
      <c r="AM33" s="19" t="e">
        <f>+'MEEIA 2 calcs'!#REF!</f>
        <v>#REF!</v>
      </c>
      <c r="AN33" s="19" t="e">
        <f>+'MEEIA 2 calcs'!#REF!</f>
        <v>#REF!</v>
      </c>
      <c r="AO33" s="19" t="e">
        <f>+'MEEIA 2 calcs'!#REF!</f>
        <v>#REF!</v>
      </c>
      <c r="AP33" s="19" t="e">
        <f>+'MEEIA 2 calcs'!#REF!</f>
        <v>#REF!</v>
      </c>
      <c r="AQ33" s="19" t="e">
        <f>+'MEEIA 2 calcs'!#REF!</f>
        <v>#REF!</v>
      </c>
      <c r="AR33" s="19" t="e">
        <f>+'MEEIA 2 calcs'!#REF!</f>
        <v>#REF!</v>
      </c>
      <c r="AV33" s="116"/>
      <c r="CB33" s="104"/>
      <c r="CC33" s="209"/>
      <c r="CD33" s="18" t="s">
        <v>16</v>
      </c>
      <c r="CE33" s="171">
        <v>-265528.47501163348</v>
      </c>
      <c r="CF33" s="171">
        <v>-167618.20929771493</v>
      </c>
      <c r="CG33" s="171">
        <v>-52250.696241895756</v>
      </c>
      <c r="CH33" s="171">
        <v>18919.668605091545</v>
      </c>
      <c r="CI33" s="171">
        <v>22733.656864329336</v>
      </c>
      <c r="CJ33" s="171">
        <v>26177.560868242865</v>
      </c>
      <c r="CK33" s="171">
        <v>29360.672376102728</v>
      </c>
      <c r="CL33" s="4"/>
      <c r="CM33" s="4"/>
      <c r="CN33" s="209"/>
      <c r="CO33" s="18" t="s">
        <v>16</v>
      </c>
      <c r="CP33" s="171">
        <v>-265663.30348207883</v>
      </c>
      <c r="CQ33" s="171">
        <v>-168040.87441198295</v>
      </c>
      <c r="CR33" s="171">
        <v>-53206.498102448066</v>
      </c>
      <c r="CS33" s="171">
        <v>17528.719441497858</v>
      </c>
      <c r="CT33" s="171">
        <v>21324.091630784369</v>
      </c>
      <c r="CU33" s="171">
        <v>24760.02378495477</v>
      </c>
      <c r="CV33" s="171">
        <v>27941.184658748269</v>
      </c>
      <c r="CW33" s="4"/>
      <c r="CX33" s="4"/>
      <c r="CY33" s="4"/>
      <c r="CZ33" s="183"/>
      <c r="DA33" s="209"/>
      <c r="DB33" s="17" t="s">
        <v>8</v>
      </c>
      <c r="DC33" s="8">
        <v>-569.72667885391422</v>
      </c>
      <c r="DD33" s="8">
        <v>-614.30479555992281</v>
      </c>
      <c r="DE33" s="8">
        <v>-669.84519243490524</v>
      </c>
      <c r="DF33" s="8">
        <v>-557.56489455284793</v>
      </c>
      <c r="DG33" s="8">
        <v>-545.54702596771358</v>
      </c>
      <c r="DH33" s="8">
        <v>-504.30609323968173</v>
      </c>
      <c r="DI33" s="8">
        <v>-407.38523366889325</v>
      </c>
      <c r="DJ33" s="8">
        <v>-239.80110286543649</v>
      </c>
      <c r="DK33" s="8">
        <v>-289.27978720617699</v>
      </c>
      <c r="DL33" s="8">
        <v>-214.0750237156893</v>
      </c>
      <c r="DM33" s="8">
        <v>-134.69084051732753</v>
      </c>
      <c r="DN33" s="8">
        <v>-107.37417049718839</v>
      </c>
      <c r="DO33" s="8">
        <v>-118.27922157568661</v>
      </c>
      <c r="DP33" s="8">
        <v>-31.894135766089558</v>
      </c>
      <c r="DQ33" s="8">
        <v>20.569134874610587</v>
      </c>
      <c r="DR33" s="8">
        <v>55.935073605531137</v>
      </c>
      <c r="DS33" s="8">
        <v>52.861887577390952</v>
      </c>
      <c r="DT33" s="8">
        <v>90.042233104237496</v>
      </c>
      <c r="DU33" s="8">
        <v>154.01854151257081</v>
      </c>
      <c r="DV33" s="8">
        <v>238.25013887866294</v>
      </c>
      <c r="DW33" s="8">
        <v>326.7088321027905</v>
      </c>
      <c r="DX33" s="8">
        <v>389.96325896842785</v>
      </c>
      <c r="DY33" s="8">
        <v>518.13257141092151</v>
      </c>
      <c r="DZ33" s="8">
        <v>668.48628600099914</v>
      </c>
      <c r="EA33" s="8">
        <v>768.16708288586085</v>
      </c>
      <c r="EB33" s="120" t="e">
        <f>SUM('MEEIA 2 calcs'!#REF!)</f>
        <v>#REF!</v>
      </c>
      <c r="EC33" s="120" t="e">
        <f>SUM(DC33:EA33)-EB33</f>
        <v>#REF!</v>
      </c>
    </row>
    <row r="34" spans="1:133" s="3" customFormat="1" ht="14.5" x14ac:dyDescent="0.35">
      <c r="A34" s="209"/>
      <c r="B34" s="16" t="s">
        <v>51</v>
      </c>
      <c r="C34" s="24"/>
      <c r="D34" s="24"/>
      <c r="E34" s="19"/>
      <c r="F34" s="19"/>
      <c r="G34" s="19"/>
      <c r="H34" s="19"/>
      <c r="I34" s="19"/>
      <c r="J34" s="19"/>
      <c r="K34" s="19"/>
      <c r="L34" s="19"/>
      <c r="M34" s="19"/>
      <c r="N34" s="19"/>
      <c r="O34" s="19" t="e">
        <f>+O32+O33</f>
        <v>#REF!</v>
      </c>
      <c r="P34" s="19" t="e">
        <f t="shared" ref="P34:AR34" si="7">+P32+P33</f>
        <v>#REF!</v>
      </c>
      <c r="Q34" s="19" t="e">
        <f t="shared" si="7"/>
        <v>#REF!</v>
      </c>
      <c r="R34" s="19" t="e">
        <f t="shared" si="7"/>
        <v>#REF!</v>
      </c>
      <c r="S34" s="19" t="e">
        <f t="shared" si="7"/>
        <v>#REF!</v>
      </c>
      <c r="T34" s="19" t="e">
        <f t="shared" si="7"/>
        <v>#REF!</v>
      </c>
      <c r="U34" s="19" t="e">
        <f t="shared" si="7"/>
        <v>#REF!</v>
      </c>
      <c r="V34" s="19" t="e">
        <f t="shared" si="7"/>
        <v>#REF!</v>
      </c>
      <c r="W34" s="19" t="e">
        <f t="shared" si="7"/>
        <v>#REF!</v>
      </c>
      <c r="X34" s="19" t="e">
        <f t="shared" si="7"/>
        <v>#REF!</v>
      </c>
      <c r="Y34" s="19" t="e">
        <f t="shared" si="7"/>
        <v>#REF!</v>
      </c>
      <c r="Z34" s="19" t="e">
        <f t="shared" si="7"/>
        <v>#REF!</v>
      </c>
      <c r="AA34" s="19" t="e">
        <f t="shared" si="7"/>
        <v>#REF!</v>
      </c>
      <c r="AB34" s="19" t="e">
        <f t="shared" si="7"/>
        <v>#REF!</v>
      </c>
      <c r="AC34" s="19" t="e">
        <f t="shared" si="7"/>
        <v>#REF!</v>
      </c>
      <c r="AD34" s="19" t="e">
        <f t="shared" si="7"/>
        <v>#REF!</v>
      </c>
      <c r="AE34" s="19" t="e">
        <f t="shared" si="7"/>
        <v>#REF!</v>
      </c>
      <c r="AF34" s="19" t="e">
        <f t="shared" si="7"/>
        <v>#REF!</v>
      </c>
      <c r="AG34" s="19" t="e">
        <f t="shared" si="7"/>
        <v>#REF!</v>
      </c>
      <c r="AH34" s="19" t="e">
        <f t="shared" si="7"/>
        <v>#REF!</v>
      </c>
      <c r="AI34" s="19" t="e">
        <f t="shared" si="7"/>
        <v>#REF!</v>
      </c>
      <c r="AJ34" s="19" t="e">
        <f t="shared" si="7"/>
        <v>#REF!</v>
      </c>
      <c r="AK34" s="19" t="e">
        <f t="shared" si="7"/>
        <v>#REF!</v>
      </c>
      <c r="AL34" s="19" t="e">
        <f t="shared" si="7"/>
        <v>#REF!</v>
      </c>
      <c r="AM34" s="19" t="e">
        <f t="shared" si="7"/>
        <v>#REF!</v>
      </c>
      <c r="AN34" s="19" t="e">
        <f t="shared" si="7"/>
        <v>#REF!</v>
      </c>
      <c r="AO34" s="19" t="e">
        <f t="shared" si="7"/>
        <v>#REF!</v>
      </c>
      <c r="AP34" s="19" t="e">
        <f t="shared" si="7"/>
        <v>#REF!</v>
      </c>
      <c r="AQ34" s="19" t="e">
        <f t="shared" si="7"/>
        <v>#REF!</v>
      </c>
      <c r="AR34" s="19" t="e">
        <f t="shared" si="7"/>
        <v>#REF!</v>
      </c>
      <c r="AV34" s="116"/>
      <c r="CB34" s="104"/>
      <c r="CC34" s="39"/>
      <c r="CD34" s="11"/>
      <c r="CE34" s="2"/>
      <c r="CF34" s="2"/>
      <c r="CG34" s="2"/>
      <c r="CH34" s="2"/>
      <c r="CI34" s="2"/>
      <c r="CJ34" s="2"/>
      <c r="CK34" s="2"/>
      <c r="CL34" s="4"/>
      <c r="CM34" s="4"/>
      <c r="CN34" s="39"/>
      <c r="CO34" s="11"/>
      <c r="CP34" s="2"/>
      <c r="CQ34" s="2"/>
      <c r="CR34" s="2"/>
      <c r="CS34" s="2"/>
      <c r="CT34" s="2"/>
      <c r="CU34" s="2"/>
      <c r="CV34" s="2"/>
      <c r="CW34" s="4"/>
      <c r="CX34" s="4"/>
      <c r="CY34" s="4"/>
      <c r="CZ34" s="183"/>
      <c r="DA34" s="209"/>
      <c r="DB34" s="16" t="s">
        <v>14</v>
      </c>
      <c r="DC34" s="7">
        <v>-205824.86943397537</v>
      </c>
      <c r="DD34" s="7">
        <v>-267606.79865612468</v>
      </c>
      <c r="DE34" s="7">
        <v>1069.1769969953907</v>
      </c>
      <c r="DF34" s="7">
        <v>5112.9929614349567</v>
      </c>
      <c r="DG34" s="7">
        <v>3766.9266039891477</v>
      </c>
      <c r="DH34" s="7">
        <v>3405.2544775474912</v>
      </c>
      <c r="DI34" s="7">
        <v>3661.6110794373753</v>
      </c>
      <c r="DJ34" s="7">
        <v>4902.6944415355028</v>
      </c>
      <c r="DK34" s="7">
        <v>4828.2233187955871</v>
      </c>
      <c r="DL34" s="7">
        <v>4963.0079608481474</v>
      </c>
      <c r="DM34" s="7">
        <v>3933.5356387424868</v>
      </c>
      <c r="DN34" s="7">
        <v>4125.4330619934362</v>
      </c>
      <c r="DO34" s="7">
        <v>5222.4164435570337</v>
      </c>
      <c r="DP34" s="7">
        <v>5836.8848511183078</v>
      </c>
      <c r="DQ34" s="7">
        <v>4048.9154408938984</v>
      </c>
      <c r="DR34" s="7">
        <v>293.18920551199875</v>
      </c>
      <c r="DS34" s="7">
        <v>219.09198836247108</v>
      </c>
      <c r="DT34" s="7">
        <v>232.29330161930756</v>
      </c>
      <c r="DU34" s="7">
        <v>313.27863423268911</v>
      </c>
      <c r="DV34" s="7">
        <v>435.3213436843605</v>
      </c>
      <c r="DW34" s="7">
        <v>528.05894017370792</v>
      </c>
      <c r="DX34" s="7">
        <v>575.44199447173014</v>
      </c>
      <c r="DY34" s="7">
        <v>6624.4587949387978</v>
      </c>
      <c r="DZ34" s="7">
        <v>836.9803396387008</v>
      </c>
      <c r="EA34" s="7">
        <v>1021.3283187954406</v>
      </c>
    </row>
    <row r="35" spans="1:133" s="3" customFormat="1" ht="14.5" x14ac:dyDescent="0.35">
      <c r="A35" s="209"/>
      <c r="B35" s="16" t="s">
        <v>13</v>
      </c>
      <c r="C35" s="24"/>
      <c r="D35" s="24"/>
      <c r="E35" s="19">
        <f>+E31-E32</f>
        <v>0</v>
      </c>
      <c r="F35" s="19">
        <f t="shared" ref="F35:N35" si="8">+F31-F32</f>
        <v>1315.62</v>
      </c>
      <c r="G35" s="19">
        <f t="shared" si="8"/>
        <v>-7845.34</v>
      </c>
      <c r="H35" s="19">
        <f t="shared" si="8"/>
        <v>-133117.46000000002</v>
      </c>
      <c r="I35" s="19">
        <f t="shared" si="8"/>
        <v>-52067.539999999979</v>
      </c>
      <c r="J35" s="19">
        <f t="shared" si="8"/>
        <v>272024.17999999988</v>
      </c>
      <c r="K35" s="19">
        <f t="shared" si="8"/>
        <v>229634.89999999985</v>
      </c>
      <c r="L35" s="19">
        <f t="shared" si="8"/>
        <v>-47981.549999999872</v>
      </c>
      <c r="M35" s="19">
        <f t="shared" si="8"/>
        <v>67456.509999999893</v>
      </c>
      <c r="N35" s="19">
        <f t="shared" si="8"/>
        <v>148461.88</v>
      </c>
      <c r="O35" s="19" t="e">
        <f>+O31-O34</f>
        <v>#REF!</v>
      </c>
      <c r="P35" s="19" t="e">
        <f t="shared" ref="P35:AR35" si="9">+P31-P34</f>
        <v>#REF!</v>
      </c>
      <c r="Q35" s="19" t="e">
        <f t="shared" si="9"/>
        <v>#REF!</v>
      </c>
      <c r="R35" s="19" t="e">
        <f t="shared" si="9"/>
        <v>#REF!</v>
      </c>
      <c r="S35" s="19" t="e">
        <f t="shared" si="9"/>
        <v>#REF!</v>
      </c>
      <c r="T35" s="19" t="e">
        <f t="shared" si="9"/>
        <v>#REF!</v>
      </c>
      <c r="U35" s="19" t="e">
        <f t="shared" si="9"/>
        <v>#REF!</v>
      </c>
      <c r="V35" s="19" t="e">
        <f t="shared" si="9"/>
        <v>#REF!</v>
      </c>
      <c r="W35" s="19" t="e">
        <f t="shared" si="9"/>
        <v>#REF!</v>
      </c>
      <c r="X35" s="19" t="e">
        <f t="shared" si="9"/>
        <v>#REF!</v>
      </c>
      <c r="Y35" s="19" t="e">
        <f t="shared" si="9"/>
        <v>#REF!</v>
      </c>
      <c r="Z35" s="19" t="e">
        <f t="shared" si="9"/>
        <v>#REF!</v>
      </c>
      <c r="AA35" s="19" t="e">
        <f t="shared" si="9"/>
        <v>#REF!</v>
      </c>
      <c r="AB35" s="19" t="e">
        <f t="shared" si="9"/>
        <v>#REF!</v>
      </c>
      <c r="AC35" s="19" t="e">
        <f t="shared" si="9"/>
        <v>#REF!</v>
      </c>
      <c r="AD35" s="19" t="e">
        <f t="shared" si="9"/>
        <v>#REF!</v>
      </c>
      <c r="AE35" s="19" t="e">
        <f t="shared" si="9"/>
        <v>#REF!</v>
      </c>
      <c r="AF35" s="19" t="e">
        <f t="shared" si="9"/>
        <v>#REF!</v>
      </c>
      <c r="AG35" s="19" t="e">
        <f t="shared" si="9"/>
        <v>#REF!</v>
      </c>
      <c r="AH35" s="19" t="e">
        <f t="shared" si="9"/>
        <v>#REF!</v>
      </c>
      <c r="AI35" s="19" t="e">
        <f t="shared" si="9"/>
        <v>#REF!</v>
      </c>
      <c r="AJ35" s="19" t="e">
        <f t="shared" si="9"/>
        <v>#REF!</v>
      </c>
      <c r="AK35" s="19" t="e">
        <f t="shared" si="9"/>
        <v>#REF!</v>
      </c>
      <c r="AL35" s="19" t="e">
        <f t="shared" si="9"/>
        <v>#REF!</v>
      </c>
      <c r="AM35" s="19" t="e">
        <f t="shared" si="9"/>
        <v>#REF!</v>
      </c>
      <c r="AN35" s="19" t="e">
        <f t="shared" si="9"/>
        <v>#REF!</v>
      </c>
      <c r="AO35" s="19" t="e">
        <f t="shared" si="9"/>
        <v>#REF!</v>
      </c>
      <c r="AP35" s="19" t="e">
        <f t="shared" si="9"/>
        <v>#REF!</v>
      </c>
      <c r="AQ35" s="19" t="e">
        <f t="shared" si="9"/>
        <v>#REF!</v>
      </c>
      <c r="AR35" s="19" t="e">
        <f t="shared" si="9"/>
        <v>#REF!</v>
      </c>
      <c r="AV35" s="116"/>
      <c r="CB35" s="104"/>
      <c r="CC35" s="209" t="s">
        <v>22</v>
      </c>
      <c r="CD35" s="15"/>
      <c r="CE35" s="2"/>
      <c r="CF35" s="2"/>
      <c r="CG35" s="2"/>
      <c r="CH35" s="2"/>
      <c r="CI35" s="2"/>
      <c r="CJ35" s="2"/>
      <c r="CK35" s="2"/>
      <c r="CL35" s="4"/>
      <c r="CM35" s="4"/>
      <c r="CN35" s="209" t="s">
        <v>22</v>
      </c>
      <c r="CO35" s="15"/>
      <c r="CP35" s="2"/>
      <c r="CQ35" s="2"/>
      <c r="CR35" s="2"/>
      <c r="CS35" s="2"/>
      <c r="CT35" s="2"/>
      <c r="CU35" s="2"/>
      <c r="CV35" s="2"/>
      <c r="CW35" s="4"/>
      <c r="CX35" s="4"/>
      <c r="CY35" s="4"/>
      <c r="CZ35" s="183"/>
      <c r="DA35" s="209"/>
      <c r="DB35" s="18" t="s">
        <v>15</v>
      </c>
      <c r="DC35" s="7">
        <v>-3418929.7998023392</v>
      </c>
      <c r="DD35" s="7">
        <v>-3576675.8684584638</v>
      </c>
      <c r="DE35" s="7">
        <v>-3462148.6814614683</v>
      </c>
      <c r="DF35" s="7">
        <v>-3131859.7985000336</v>
      </c>
      <c r="DG35" s="7">
        <v>-2908539.9818960442</v>
      </c>
      <c r="DH35" s="7">
        <v>-2698867.5074184965</v>
      </c>
      <c r="DI35" s="7">
        <v>-2424610.0263390592</v>
      </c>
      <c r="DJ35" s="7">
        <v>-2062320.6718975238</v>
      </c>
      <c r="DK35" s="7">
        <v>-1692817.0085787282</v>
      </c>
      <c r="DL35" s="7">
        <v>-1329645.5306178802</v>
      </c>
      <c r="DM35" s="7">
        <v>-1077661.4149791377</v>
      </c>
      <c r="DN35" s="7">
        <v>-841108.9119171442</v>
      </c>
      <c r="DO35" s="7">
        <v>-545049.8854735872</v>
      </c>
      <c r="DP35" s="7">
        <v>-163277.63062246889</v>
      </c>
      <c r="DQ35" s="7">
        <v>83451.514818425028</v>
      </c>
      <c r="DR35" s="7">
        <v>97575.154023937022</v>
      </c>
      <c r="DS35" s="7">
        <v>105703.3860122995</v>
      </c>
      <c r="DT35" s="7">
        <v>113862.92931391881</v>
      </c>
      <c r="DU35" s="7">
        <v>124540.90794815149</v>
      </c>
      <c r="DV35" s="7">
        <v>139248.09929183585</v>
      </c>
      <c r="DW35" s="7">
        <v>153229.33823200956</v>
      </c>
      <c r="DX35" s="7">
        <v>165064.83022648128</v>
      </c>
      <c r="DY35" s="7">
        <v>179693.22902142009</v>
      </c>
      <c r="DZ35" s="7">
        <v>187827.8893610588</v>
      </c>
      <c r="EA35" s="7">
        <v>200395.65767985425</v>
      </c>
    </row>
    <row r="36" spans="1:133" s="3" customFormat="1" ht="14.5" x14ac:dyDescent="0.35">
      <c r="A36" s="209"/>
      <c r="B36" s="17" t="s">
        <v>8</v>
      </c>
      <c r="C36" s="27"/>
      <c r="D36" s="27"/>
      <c r="E36" s="19">
        <f>+(D39+E35)*'MEEIA 2 calcs'!E9/12</f>
        <v>0</v>
      </c>
      <c r="F36" s="19">
        <f>+(E39+F35)*'MEEIA 2 calcs'!F9/12</f>
        <v>0.81740457315000004</v>
      </c>
      <c r="G36" s="19">
        <f>+(F39+G35)*'MEEIA 2 calcs'!G9/12</f>
        <v>-4.1120878401733671</v>
      </c>
      <c r="H36" s="19">
        <f>+(G39+H35)*'MEEIA 2 calcs'!H9/12</f>
        <v>-72.888470503810979</v>
      </c>
      <c r="I36" s="19">
        <f>+(H39+I35)*'MEEIA 2 calcs'!I9/12</f>
        <v>-100.53727091046454</v>
      </c>
      <c r="J36" s="19">
        <f>+(I39+J35)*'MEEIA 2 calcs'!J9/12</f>
        <v>51.055640138452524</v>
      </c>
      <c r="K36" s="19">
        <f>+(J39+K35)*'MEEIA 2 calcs'!K9/12</f>
        <v>195.04628353960507</v>
      </c>
      <c r="L36" s="19">
        <f>+(K39+L35)*'MEEIA 2 calcs'!L9/12</f>
        <v>165.9908425098269</v>
      </c>
      <c r="M36" s="19">
        <f>+(L39+M35)*'MEEIA 2 calcs'!M9/12</f>
        <v>209.91998739941698</v>
      </c>
      <c r="N36" s="19">
        <f>+(M39+N35)*'MEEIA 2 calcs'!N9/12</f>
        <v>383.53972018736869</v>
      </c>
      <c r="O36" s="19" t="e">
        <f>+(N39+O35)*'MEEIA 2 calcs'!O9/12</f>
        <v>#REF!</v>
      </c>
      <c r="P36" s="19" t="e">
        <f>+(O39+P35+P33+P30)*'MEEIA 2 calcs'!P9/12</f>
        <v>#REF!</v>
      </c>
      <c r="Q36" s="19" t="e">
        <f>+(P39+Q35+Q33+Q30)*'MEEIA 2 calcs'!Q9/12</f>
        <v>#REF!</v>
      </c>
      <c r="R36" s="19" t="e">
        <f>+(Q39+R35+R33+R30)*'MEEIA 2 calcs'!R9/12</f>
        <v>#REF!</v>
      </c>
      <c r="S36" s="19" t="e">
        <f>+(R39+S35+S33+S30)*'MEEIA 2 calcs'!S9/12</f>
        <v>#REF!</v>
      </c>
      <c r="T36" s="19" t="e">
        <f>+(S39+T35+T33+T30)*'MEEIA 2 calcs'!T9/12</f>
        <v>#REF!</v>
      </c>
      <c r="U36" s="19" t="e">
        <f>+(T39+U35+U33+U30)*'MEEIA 2 calcs'!U9/12</f>
        <v>#REF!</v>
      </c>
      <c r="V36" s="19" t="e">
        <f>+(U39+V35+V33+V30)*'MEEIA 2 calcs'!V9/12</f>
        <v>#REF!</v>
      </c>
      <c r="W36" s="19" t="e">
        <f>+(V39+W35+W33+W30)*'MEEIA 2 calcs'!W9/12</f>
        <v>#REF!</v>
      </c>
      <c r="X36" s="19" t="e">
        <f>+(W39+X35+X33+X30)*'MEEIA 2 calcs'!X9/12</f>
        <v>#REF!</v>
      </c>
      <c r="Y36" s="19" t="e">
        <f>+(X39+Y35+Y33+Y30)*'MEEIA 2 calcs'!Y9/12</f>
        <v>#REF!</v>
      </c>
      <c r="Z36" s="19" t="e">
        <f>+(Y39+Z35+Z33+Z30)*'MEEIA 2 calcs'!Z9/12</f>
        <v>#REF!</v>
      </c>
      <c r="AA36" s="19" t="e">
        <f>+(Z39+AA35+AA33+AA30)*'MEEIA 2 calcs'!AA9/12</f>
        <v>#REF!</v>
      </c>
      <c r="AB36" s="19" t="e">
        <f>+(AA39+AB35+AB33+AB30)*'MEEIA 2 calcs'!AB9/12</f>
        <v>#REF!</v>
      </c>
      <c r="AC36" s="19" t="e">
        <f>+(AB39+AC35+AC33+AC30)*'MEEIA 2 calcs'!AC9/12</f>
        <v>#REF!</v>
      </c>
      <c r="AD36" s="19" t="e">
        <f>+(AC39+AD35+AD33+AD30)*'MEEIA 2 calcs'!AD9/12</f>
        <v>#REF!</v>
      </c>
      <c r="AE36" s="19" t="e">
        <f>+(AD39+AE35+AE33+AE30)*'MEEIA 2 calcs'!AE9/12</f>
        <v>#REF!</v>
      </c>
      <c r="AF36" s="19" t="e">
        <f>+(AE39+AF35+AF33+AF30)*'MEEIA 2 calcs'!AF9/12</f>
        <v>#REF!</v>
      </c>
      <c r="AG36" s="19" t="e">
        <f>+(AF39+AG35+AG33+AG30)*'MEEIA 2 calcs'!AG9/12</f>
        <v>#REF!</v>
      </c>
      <c r="AH36" s="19" t="e">
        <f>+(AG39+AH35+AH33+AH30)*'MEEIA 2 calcs'!AH9/12</f>
        <v>#REF!</v>
      </c>
      <c r="AI36" s="19" t="e">
        <f>+(AH39+AI35+AI33+AI30)*'MEEIA 2 calcs'!AI9/12</f>
        <v>#REF!</v>
      </c>
      <c r="AJ36" s="19" t="e">
        <f>+(AI39+AJ35+AJ33+AJ30)*'MEEIA 2 calcs'!AJ9/12</f>
        <v>#REF!</v>
      </c>
      <c r="AK36" s="19" t="e">
        <f>+(AJ39+AK35+AK33+AK30)*'MEEIA 2 calcs'!AK9/12</f>
        <v>#REF!</v>
      </c>
      <c r="AL36" s="19" t="e">
        <f>+(AK39+AL35+AL33+AL30)*'MEEIA 2 calcs'!AL9/12</f>
        <v>#REF!</v>
      </c>
      <c r="AM36" s="19" t="e">
        <f>+(AL39+AM35+AM33+AM30)*'MEEIA 2 calcs'!AM9/12</f>
        <v>#REF!</v>
      </c>
      <c r="AN36" s="19" t="e">
        <f>+(AM39+AN35+AN33+AN30)*'MEEIA 2 calcs'!AN9/12</f>
        <v>#REF!</v>
      </c>
      <c r="AO36" s="19" t="e">
        <f>+(AN39+AO35+AO33+AO30)*'MEEIA 2 calcs'!AO9/12</f>
        <v>#REF!</v>
      </c>
      <c r="AP36" s="19" t="e">
        <f>+(AO39+AP35+AP33+AP30)*'MEEIA 2 calcs'!AP9/12</f>
        <v>#REF!</v>
      </c>
      <c r="AQ36" s="19" t="e">
        <f>+(AP39+AQ35+AQ33+AQ30)*'MEEIA 2 calcs'!AQ9/12</f>
        <v>#REF!</v>
      </c>
      <c r="AR36" s="19" t="e">
        <f>+(AQ39+AR35+AR33+AR30)*'MEEIA 2 calcs'!AR9/12</f>
        <v>#REF!</v>
      </c>
      <c r="AS36" s="69" t="s">
        <v>72</v>
      </c>
      <c r="AT36" s="69" t="s">
        <v>73</v>
      </c>
      <c r="AV36" s="116"/>
      <c r="CB36" s="104"/>
      <c r="CC36" s="209"/>
      <c r="CD36" s="15" t="s">
        <v>28</v>
      </c>
      <c r="CE36" s="171">
        <v>9312.6499999985099</v>
      </c>
      <c r="CF36" s="171">
        <v>11751.719999998808</v>
      </c>
      <c r="CG36" s="171">
        <v>12005.310000002384</v>
      </c>
      <c r="CH36" s="171">
        <v>10126.529999997467</v>
      </c>
      <c r="CI36" s="171">
        <v>0</v>
      </c>
      <c r="CJ36" s="171">
        <v>0</v>
      </c>
      <c r="CK36" s="171">
        <v>0</v>
      </c>
      <c r="CL36" s="4"/>
      <c r="CM36" s="4"/>
      <c r="CN36" s="209"/>
      <c r="CO36" s="15" t="s">
        <v>28</v>
      </c>
      <c r="CP36" s="171">
        <v>9312.6499999985099</v>
      </c>
      <c r="CQ36" s="171">
        <v>11751.719999998808</v>
      </c>
      <c r="CR36" s="171">
        <v>12005.310000002384</v>
      </c>
      <c r="CS36" s="171">
        <v>10126.529999997467</v>
      </c>
      <c r="CT36" s="171">
        <v>0</v>
      </c>
      <c r="CU36" s="171">
        <v>0</v>
      </c>
      <c r="CV36" s="171">
        <v>0</v>
      </c>
      <c r="CW36" s="4"/>
      <c r="CX36" s="4"/>
      <c r="CY36" s="4"/>
      <c r="CZ36" s="183"/>
      <c r="DA36" s="39"/>
      <c r="DB36" s="11"/>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row>
    <row r="37" spans="1:133" s="3" customFormat="1" ht="14.5" x14ac:dyDescent="0.35">
      <c r="A37" s="209"/>
      <c r="B37" s="17" t="s">
        <v>27</v>
      </c>
      <c r="C37" s="27"/>
      <c r="D37" s="27"/>
      <c r="E37" s="19">
        <f>+E36</f>
        <v>0</v>
      </c>
      <c r="F37" s="14">
        <f>+E37+F36</f>
        <v>0.81740457315000004</v>
      </c>
      <c r="G37" s="14">
        <f t="shared" ref="G37:AR37" si="10">+F37+G36</f>
        <v>-3.294683267023367</v>
      </c>
      <c r="H37" s="14">
        <f t="shared" si="10"/>
        <v>-76.183153770834352</v>
      </c>
      <c r="I37" s="14">
        <f t="shared" si="10"/>
        <v>-176.72042468129888</v>
      </c>
      <c r="J37" s="14">
        <f t="shared" si="10"/>
        <v>-125.66478454284635</v>
      </c>
      <c r="K37" s="14">
        <f t="shared" si="10"/>
        <v>69.381498996758722</v>
      </c>
      <c r="L37" s="14">
        <f t="shared" si="10"/>
        <v>235.37234150658563</v>
      </c>
      <c r="M37" s="14">
        <f t="shared" si="10"/>
        <v>445.29232890600258</v>
      </c>
      <c r="N37" s="14">
        <f t="shared" si="10"/>
        <v>828.83204909337132</v>
      </c>
      <c r="O37" s="14" t="e">
        <f t="shared" si="10"/>
        <v>#REF!</v>
      </c>
      <c r="P37" s="14" t="e">
        <f t="shared" si="10"/>
        <v>#REF!</v>
      </c>
      <c r="Q37" s="14" t="e">
        <f t="shared" si="10"/>
        <v>#REF!</v>
      </c>
      <c r="R37" s="14" t="e">
        <f t="shared" si="10"/>
        <v>#REF!</v>
      </c>
      <c r="S37" s="14" t="e">
        <f t="shared" si="10"/>
        <v>#REF!</v>
      </c>
      <c r="T37" s="14" t="e">
        <f t="shared" si="10"/>
        <v>#REF!</v>
      </c>
      <c r="U37" s="14" t="e">
        <f t="shared" si="10"/>
        <v>#REF!</v>
      </c>
      <c r="V37" s="14" t="e">
        <f t="shared" si="10"/>
        <v>#REF!</v>
      </c>
      <c r="W37" s="14" t="e">
        <f t="shared" si="10"/>
        <v>#REF!</v>
      </c>
      <c r="X37" s="14" t="e">
        <f t="shared" si="10"/>
        <v>#REF!</v>
      </c>
      <c r="Y37" s="14" t="e">
        <f t="shared" si="10"/>
        <v>#REF!</v>
      </c>
      <c r="Z37" s="14" t="e">
        <f t="shared" si="10"/>
        <v>#REF!</v>
      </c>
      <c r="AA37" s="14" t="e">
        <f t="shared" si="10"/>
        <v>#REF!</v>
      </c>
      <c r="AB37" s="14" t="e">
        <f t="shared" si="10"/>
        <v>#REF!</v>
      </c>
      <c r="AC37" s="14" t="e">
        <f t="shared" si="10"/>
        <v>#REF!</v>
      </c>
      <c r="AD37" s="14" t="e">
        <f t="shared" si="10"/>
        <v>#REF!</v>
      </c>
      <c r="AE37" s="14" t="e">
        <f t="shared" si="10"/>
        <v>#REF!</v>
      </c>
      <c r="AF37" s="14" t="e">
        <f t="shared" si="10"/>
        <v>#REF!</v>
      </c>
      <c r="AG37" s="14" t="e">
        <f t="shared" si="10"/>
        <v>#REF!</v>
      </c>
      <c r="AH37" s="14" t="e">
        <f t="shared" si="10"/>
        <v>#REF!</v>
      </c>
      <c r="AI37" s="14" t="e">
        <f t="shared" si="10"/>
        <v>#REF!</v>
      </c>
      <c r="AJ37" s="14" t="e">
        <f t="shared" si="10"/>
        <v>#REF!</v>
      </c>
      <c r="AK37" s="14" t="e">
        <f t="shared" si="10"/>
        <v>#REF!</v>
      </c>
      <c r="AL37" s="14" t="e">
        <f t="shared" si="10"/>
        <v>#REF!</v>
      </c>
      <c r="AM37" s="14" t="e">
        <f t="shared" si="10"/>
        <v>#REF!</v>
      </c>
      <c r="AN37" s="14" t="e">
        <f t="shared" si="10"/>
        <v>#REF!</v>
      </c>
      <c r="AO37" s="14" t="e">
        <f t="shared" si="10"/>
        <v>#REF!</v>
      </c>
      <c r="AP37" s="14" t="e">
        <f t="shared" si="10"/>
        <v>#REF!</v>
      </c>
      <c r="AQ37" s="14" t="e">
        <f t="shared" si="10"/>
        <v>#REF!</v>
      </c>
      <c r="AR37" s="14" t="e">
        <f t="shared" si="10"/>
        <v>#REF!</v>
      </c>
      <c r="AS37" s="70" t="e">
        <f>+'MEEIA 2 calcs'!#REF!</f>
        <v>#REF!</v>
      </c>
      <c r="AT37" s="71" t="e">
        <f>+AR37-AS37</f>
        <v>#REF!</v>
      </c>
      <c r="AV37" s="116"/>
      <c r="CB37" s="105"/>
      <c r="CC37" s="209"/>
      <c r="CD37" s="16" t="s">
        <v>26</v>
      </c>
      <c r="CE37" s="171">
        <v>-109523.64277962862</v>
      </c>
      <c r="CF37" s="171">
        <v>-119570.42005814648</v>
      </c>
      <c r="CG37" s="171">
        <v>-127589.09913487616</v>
      </c>
      <c r="CH37" s="171">
        <v>-90032.567630487814</v>
      </c>
      <c r="CI37" s="171">
        <v>-29850.366428408659</v>
      </c>
      <c r="CJ37" s="171">
        <v>-27677.731835119779</v>
      </c>
      <c r="CK37" s="171">
        <v>-28367.49080792554</v>
      </c>
      <c r="CL37" s="2"/>
      <c r="CM37" s="2"/>
      <c r="CN37" s="209"/>
      <c r="CO37" s="16" t="s">
        <v>26</v>
      </c>
      <c r="CP37" s="171">
        <v>-109213.44913716688</v>
      </c>
      <c r="CQ37" s="171">
        <v>-118950.08683599679</v>
      </c>
      <c r="CR37" s="171">
        <v>-126522.54456751024</v>
      </c>
      <c r="CS37" s="171">
        <v>-89191.627690175315</v>
      </c>
      <c r="CT37" s="171">
        <v>-29813.934940734485</v>
      </c>
      <c r="CU37" s="171">
        <v>-27661.804594547866</v>
      </c>
      <c r="CV37" s="171">
        <v>-28365.583171593844</v>
      </c>
      <c r="CW37" s="2"/>
      <c r="CX37" s="2"/>
      <c r="CY37" s="2"/>
      <c r="CZ37" s="183"/>
      <c r="DA37" s="209" t="s">
        <v>21</v>
      </c>
      <c r="DB37" s="15"/>
      <c r="DC37" s="7"/>
      <c r="DD37" s="7"/>
      <c r="DE37" s="7"/>
      <c r="DF37" s="7"/>
      <c r="DG37" s="7"/>
      <c r="DH37" s="7"/>
      <c r="DI37" s="7"/>
      <c r="DJ37" s="7"/>
      <c r="DK37" s="7"/>
      <c r="DL37" s="7"/>
      <c r="DM37" s="7"/>
      <c r="DN37" s="7"/>
      <c r="DO37" s="7"/>
      <c r="DP37" s="7"/>
      <c r="DQ37" s="7"/>
      <c r="DR37" s="7"/>
      <c r="DS37" s="7"/>
      <c r="DT37" s="7"/>
      <c r="DU37" s="7"/>
      <c r="DV37" s="7"/>
      <c r="DW37" s="7"/>
      <c r="DX37" s="7"/>
      <c r="DY37" s="81">
        <v>-1416.2097759493299</v>
      </c>
      <c r="DZ37" s="7"/>
      <c r="EA37" s="7"/>
    </row>
    <row r="38" spans="1:133" s="3" customFormat="1" ht="14.5" x14ac:dyDescent="0.35">
      <c r="A38" s="209"/>
      <c r="B38" s="16" t="s">
        <v>14</v>
      </c>
      <c r="C38" s="24"/>
      <c r="D38" s="24"/>
      <c r="E38" s="19">
        <f>+E35+E36</f>
        <v>0</v>
      </c>
      <c r="F38" s="19">
        <f t="shared" ref="F38:AR38" si="11">+F35+F36</f>
        <v>1316.4374045731499</v>
      </c>
      <c r="G38" s="19">
        <f t="shared" si="11"/>
        <v>-7849.4520878401736</v>
      </c>
      <c r="H38" s="19">
        <f t="shared" si="11"/>
        <v>-133190.34847050384</v>
      </c>
      <c r="I38" s="19">
        <f t="shared" si="11"/>
        <v>-52168.077270910442</v>
      </c>
      <c r="J38" s="19">
        <f t="shared" si="11"/>
        <v>272075.23564013833</v>
      </c>
      <c r="K38" s="19">
        <f t="shared" si="11"/>
        <v>229829.94628353947</v>
      </c>
      <c r="L38" s="19">
        <f t="shared" si="11"/>
        <v>-47815.559157490046</v>
      </c>
      <c r="M38" s="19">
        <f t="shared" si="11"/>
        <v>67666.429987399315</v>
      </c>
      <c r="N38" s="19">
        <f t="shared" si="11"/>
        <v>148845.41972018738</v>
      </c>
      <c r="O38" s="19" t="e">
        <f t="shared" si="11"/>
        <v>#REF!</v>
      </c>
      <c r="P38" s="19" t="e">
        <f t="shared" si="11"/>
        <v>#REF!</v>
      </c>
      <c r="Q38" s="19" t="e">
        <f t="shared" si="11"/>
        <v>#REF!</v>
      </c>
      <c r="R38" s="19" t="e">
        <f t="shared" si="11"/>
        <v>#REF!</v>
      </c>
      <c r="S38" s="19" t="e">
        <f t="shared" si="11"/>
        <v>#REF!</v>
      </c>
      <c r="T38" s="19" t="e">
        <f t="shared" si="11"/>
        <v>#REF!</v>
      </c>
      <c r="U38" s="19" t="e">
        <f t="shared" si="11"/>
        <v>#REF!</v>
      </c>
      <c r="V38" s="19" t="e">
        <f t="shared" si="11"/>
        <v>#REF!</v>
      </c>
      <c r="W38" s="19" t="e">
        <f t="shared" si="11"/>
        <v>#REF!</v>
      </c>
      <c r="X38" s="19" t="e">
        <f t="shared" si="11"/>
        <v>#REF!</v>
      </c>
      <c r="Y38" s="19" t="e">
        <f t="shared" si="11"/>
        <v>#REF!</v>
      </c>
      <c r="Z38" s="19" t="e">
        <f t="shared" si="11"/>
        <v>#REF!</v>
      </c>
      <c r="AA38" s="19" t="e">
        <f t="shared" si="11"/>
        <v>#REF!</v>
      </c>
      <c r="AB38" s="19" t="e">
        <f t="shared" si="11"/>
        <v>#REF!</v>
      </c>
      <c r="AC38" s="19" t="e">
        <f t="shared" si="11"/>
        <v>#REF!</v>
      </c>
      <c r="AD38" s="19" t="e">
        <f t="shared" si="11"/>
        <v>#REF!</v>
      </c>
      <c r="AE38" s="19" t="e">
        <f t="shared" si="11"/>
        <v>#REF!</v>
      </c>
      <c r="AF38" s="19" t="e">
        <f t="shared" si="11"/>
        <v>#REF!</v>
      </c>
      <c r="AG38" s="19" t="e">
        <f t="shared" si="11"/>
        <v>#REF!</v>
      </c>
      <c r="AH38" s="19" t="e">
        <f t="shared" si="11"/>
        <v>#REF!</v>
      </c>
      <c r="AI38" s="19" t="e">
        <f t="shared" si="11"/>
        <v>#REF!</v>
      </c>
      <c r="AJ38" s="19" t="e">
        <f t="shared" si="11"/>
        <v>#REF!</v>
      </c>
      <c r="AK38" s="19" t="e">
        <f t="shared" si="11"/>
        <v>#REF!</v>
      </c>
      <c r="AL38" s="19" t="e">
        <f t="shared" si="11"/>
        <v>#REF!</v>
      </c>
      <c r="AM38" s="19" t="e">
        <f t="shared" si="11"/>
        <v>#REF!</v>
      </c>
      <c r="AN38" s="19" t="e">
        <f t="shared" si="11"/>
        <v>#REF!</v>
      </c>
      <c r="AO38" s="19" t="e">
        <f t="shared" si="11"/>
        <v>#REF!</v>
      </c>
      <c r="AP38" s="19" t="e">
        <f t="shared" si="11"/>
        <v>#REF!</v>
      </c>
      <c r="AQ38" s="19" t="e">
        <f t="shared" si="11"/>
        <v>#REF!</v>
      </c>
      <c r="AR38" s="19" t="e">
        <f t="shared" si="11"/>
        <v>#REF!</v>
      </c>
      <c r="AV38" s="116"/>
      <c r="CB38" s="104"/>
      <c r="CC38" s="209"/>
      <c r="CD38" s="16" t="s">
        <v>50</v>
      </c>
      <c r="CE38" s="171">
        <v>135146.15</v>
      </c>
      <c r="CF38" s="171">
        <v>147703.67000000001</v>
      </c>
      <c r="CG38" s="171">
        <v>157813.82</v>
      </c>
      <c r="CH38" s="171">
        <v>94457.73</v>
      </c>
      <c r="CI38" s="171">
        <v>30773.360000000001</v>
      </c>
      <c r="CJ38" s="171">
        <v>28505.86</v>
      </c>
      <c r="CK38" s="171">
        <v>29204.54</v>
      </c>
      <c r="CL38" s="4"/>
      <c r="CM38" s="4"/>
      <c r="CN38" s="209"/>
      <c r="CO38" s="16" t="s">
        <v>50</v>
      </c>
      <c r="CP38" s="171">
        <v>135146.15</v>
      </c>
      <c r="CQ38" s="171">
        <v>147703.67000000001</v>
      </c>
      <c r="CR38" s="171">
        <v>157813.82</v>
      </c>
      <c r="CS38" s="171">
        <v>94457.73</v>
      </c>
      <c r="CT38" s="171">
        <v>30773.360000000001</v>
      </c>
      <c r="CU38" s="171">
        <v>28505.86</v>
      </c>
      <c r="CV38" s="171">
        <v>29204.54</v>
      </c>
      <c r="CW38" s="4"/>
      <c r="CX38" s="4"/>
      <c r="CY38" s="4"/>
      <c r="CZ38" s="183"/>
      <c r="DA38" s="209"/>
      <c r="DB38" s="15" t="s">
        <v>28</v>
      </c>
      <c r="DC38" s="20">
        <v>0</v>
      </c>
      <c r="DD38" s="20">
        <v>0</v>
      </c>
      <c r="DE38" s="20">
        <v>255.64000000059605</v>
      </c>
      <c r="DF38" s="20">
        <v>592.33999999985099</v>
      </c>
      <c r="DG38" s="20">
        <v>632.41000000014901</v>
      </c>
      <c r="DH38" s="20">
        <v>892.52999999932945</v>
      </c>
      <c r="DI38" s="20">
        <v>1958.390000000596</v>
      </c>
      <c r="DJ38" s="20">
        <v>2575.9900000002235</v>
      </c>
      <c r="DK38" s="20">
        <v>2901.589999999851</v>
      </c>
      <c r="DL38" s="20">
        <v>2255.2100000008941</v>
      </c>
      <c r="DM38" s="20">
        <v>1201.0499999988824</v>
      </c>
      <c r="DN38" s="20">
        <v>993.04000000096858</v>
      </c>
      <c r="DO38" s="20">
        <v>1022.7099999990314</v>
      </c>
      <c r="DP38" s="20">
        <v>1061.0999999996275</v>
      </c>
      <c r="DQ38" s="20">
        <v>818.65000000037253</v>
      </c>
      <c r="DR38" s="20">
        <v>0</v>
      </c>
      <c r="DS38" s="20">
        <v>0</v>
      </c>
      <c r="DT38" s="20">
        <v>0</v>
      </c>
      <c r="DU38" s="20">
        <v>0</v>
      </c>
      <c r="DV38" s="20">
        <v>0</v>
      </c>
      <c r="DW38" s="20">
        <v>0</v>
      </c>
      <c r="DX38" s="20">
        <v>0</v>
      </c>
      <c r="DY38" s="20">
        <v>0</v>
      </c>
      <c r="DZ38" s="20">
        <v>0</v>
      </c>
      <c r="EA38" s="20">
        <v>0</v>
      </c>
    </row>
    <row r="39" spans="1:133" s="4" customFormat="1" ht="14.5" x14ac:dyDescent="0.35">
      <c r="A39" s="209"/>
      <c r="B39" s="18" t="s">
        <v>2</v>
      </c>
      <c r="C39" s="25"/>
      <c r="D39" s="25"/>
      <c r="E39" s="19">
        <f>+D39+E38</f>
        <v>0</v>
      </c>
      <c r="F39" s="19">
        <f t="shared" ref="F39:O39" si="12">+E39+F38</f>
        <v>1316.4374045731499</v>
      </c>
      <c r="G39" s="19">
        <f t="shared" si="12"/>
        <v>-6533.0146832670234</v>
      </c>
      <c r="H39" s="19">
        <f t="shared" si="12"/>
        <v>-139723.36315377086</v>
      </c>
      <c r="I39" s="19">
        <f t="shared" si="12"/>
        <v>-191891.44042468129</v>
      </c>
      <c r="J39" s="19">
        <f t="shared" si="12"/>
        <v>80183.795215457038</v>
      </c>
      <c r="K39" s="19">
        <f t="shared" si="12"/>
        <v>310013.7414989965</v>
      </c>
      <c r="L39" s="19">
        <f t="shared" si="12"/>
        <v>262198.18234150647</v>
      </c>
      <c r="M39" s="19">
        <f t="shared" si="12"/>
        <v>329864.61232890579</v>
      </c>
      <c r="N39" s="19">
        <f t="shared" si="12"/>
        <v>478710.03204909316</v>
      </c>
      <c r="O39" s="19" t="e">
        <f t="shared" si="12"/>
        <v>#REF!</v>
      </c>
      <c r="P39" s="19" t="e">
        <f>+O39+P38+P30+P33</f>
        <v>#REF!</v>
      </c>
      <c r="Q39" s="19" t="e">
        <f t="shared" ref="Q39:AR39" si="13">+P39+Q38+Q30+Q33</f>
        <v>#REF!</v>
      </c>
      <c r="R39" s="19" t="e">
        <f t="shared" si="13"/>
        <v>#REF!</v>
      </c>
      <c r="S39" s="19" t="e">
        <f t="shared" si="13"/>
        <v>#REF!</v>
      </c>
      <c r="T39" s="19" t="e">
        <f t="shared" si="13"/>
        <v>#REF!</v>
      </c>
      <c r="U39" s="19" t="e">
        <f t="shared" si="13"/>
        <v>#REF!</v>
      </c>
      <c r="V39" s="19" t="e">
        <f t="shared" si="13"/>
        <v>#REF!</v>
      </c>
      <c r="W39" s="19" t="e">
        <f t="shared" si="13"/>
        <v>#REF!</v>
      </c>
      <c r="X39" s="19" t="e">
        <f t="shared" si="13"/>
        <v>#REF!</v>
      </c>
      <c r="Y39" s="19" t="e">
        <f t="shared" si="13"/>
        <v>#REF!</v>
      </c>
      <c r="Z39" s="19" t="e">
        <f t="shared" si="13"/>
        <v>#REF!</v>
      </c>
      <c r="AA39" s="19" t="e">
        <f t="shared" si="13"/>
        <v>#REF!</v>
      </c>
      <c r="AB39" s="19" t="e">
        <f t="shared" si="13"/>
        <v>#REF!</v>
      </c>
      <c r="AC39" s="19" t="e">
        <f t="shared" si="13"/>
        <v>#REF!</v>
      </c>
      <c r="AD39" s="19" t="e">
        <f t="shared" si="13"/>
        <v>#REF!</v>
      </c>
      <c r="AE39" s="19" t="e">
        <f t="shared" si="13"/>
        <v>#REF!</v>
      </c>
      <c r="AF39" s="19" t="e">
        <f t="shared" si="13"/>
        <v>#REF!</v>
      </c>
      <c r="AG39" s="19" t="e">
        <f t="shared" si="13"/>
        <v>#REF!</v>
      </c>
      <c r="AH39" s="19" t="e">
        <f t="shared" si="13"/>
        <v>#REF!</v>
      </c>
      <c r="AI39" s="19" t="e">
        <f t="shared" si="13"/>
        <v>#REF!</v>
      </c>
      <c r="AJ39" s="19" t="e">
        <f t="shared" si="13"/>
        <v>#REF!</v>
      </c>
      <c r="AK39" s="19" t="e">
        <f t="shared" si="13"/>
        <v>#REF!</v>
      </c>
      <c r="AL39" s="19" t="e">
        <f t="shared" si="13"/>
        <v>#REF!</v>
      </c>
      <c r="AM39" s="19" t="e">
        <f t="shared" si="13"/>
        <v>#REF!</v>
      </c>
      <c r="AN39" s="19" t="e">
        <f t="shared" si="13"/>
        <v>#REF!</v>
      </c>
      <c r="AO39" s="19" t="e">
        <f t="shared" si="13"/>
        <v>#REF!</v>
      </c>
      <c r="AP39" s="19" t="e">
        <f t="shared" si="13"/>
        <v>#REF!</v>
      </c>
      <c r="AQ39" s="19" t="e">
        <f t="shared" si="13"/>
        <v>#REF!</v>
      </c>
      <c r="AR39" s="19" t="e">
        <f t="shared" si="13"/>
        <v>#REF!</v>
      </c>
      <c r="AV39" s="117"/>
      <c r="CB39" s="104"/>
      <c r="CC39" s="209"/>
      <c r="CD39" s="16" t="s">
        <v>51</v>
      </c>
      <c r="CE39" s="171">
        <v>25622.507220371379</v>
      </c>
      <c r="CF39" s="171">
        <v>28133.24994185353</v>
      </c>
      <c r="CG39" s="171">
        <v>30224.720865123847</v>
      </c>
      <c r="CH39" s="171">
        <v>4425.1623695121816</v>
      </c>
      <c r="CI39" s="171">
        <v>922.99357159134161</v>
      </c>
      <c r="CJ39" s="171">
        <v>828.12816488022145</v>
      </c>
      <c r="CK39" s="171">
        <v>837.04919207446073</v>
      </c>
      <c r="CN39" s="209"/>
      <c r="CO39" s="16" t="s">
        <v>51</v>
      </c>
      <c r="CP39" s="171">
        <v>25932.70086283311</v>
      </c>
      <c r="CQ39" s="171">
        <v>28753.583164003227</v>
      </c>
      <c r="CR39" s="171">
        <v>31291.275432489769</v>
      </c>
      <c r="CS39" s="171">
        <v>5266.1023098246806</v>
      </c>
      <c r="CT39" s="171">
        <v>959.4250592655153</v>
      </c>
      <c r="CU39" s="171">
        <v>844.05540545213444</v>
      </c>
      <c r="CV39" s="171">
        <v>838.956828406157</v>
      </c>
      <c r="CW39" s="4" t="s">
        <v>105</v>
      </c>
      <c r="CX39" s="4" t="s">
        <v>106</v>
      </c>
      <c r="CY39" s="4" t="s">
        <v>107</v>
      </c>
      <c r="CZ39" s="104"/>
      <c r="DA39" s="209"/>
      <c r="DB39" s="16" t="s">
        <v>26</v>
      </c>
      <c r="DC39" s="20">
        <v>80360.687024982573</v>
      </c>
      <c r="DD39" s="20">
        <v>95761.440926806667</v>
      </c>
      <c r="DE39" s="20">
        <v>-1907.9937762007746</v>
      </c>
      <c r="DF39" s="20">
        <v>-102362.10040602235</v>
      </c>
      <c r="DG39" s="20">
        <v>-81659.759942022312</v>
      </c>
      <c r="DH39" s="20">
        <v>-80583.41964173934</v>
      </c>
      <c r="DI39" s="20">
        <v>-95520.020947600293</v>
      </c>
      <c r="DJ39" s="20">
        <v>-112468.59809397052</v>
      </c>
      <c r="DK39" s="20">
        <v>-112970.29647430769</v>
      </c>
      <c r="DL39" s="20">
        <v>-114176.56432782451</v>
      </c>
      <c r="DM39" s="20">
        <v>-95359.199900074542</v>
      </c>
      <c r="DN39" s="20">
        <v>-85048.337899656035</v>
      </c>
      <c r="DO39" s="20">
        <v>-96923.929909834478</v>
      </c>
      <c r="DP39" s="20">
        <v>-114316.61954150567</v>
      </c>
      <c r="DQ39" s="20">
        <v>-70347.05152582172</v>
      </c>
      <c r="DR39" s="20">
        <v>-3800.9561632831483</v>
      </c>
      <c r="DS39" s="20">
        <v>-3430.8126987825262</v>
      </c>
      <c r="DT39" s="20">
        <v>-3159.8932354852132</v>
      </c>
      <c r="DU39" s="20">
        <v>-3581.5162113053066</v>
      </c>
      <c r="DV39" s="20">
        <v>-4119.5944291965261</v>
      </c>
      <c r="DW39" s="20">
        <v>-4322.0730845019007</v>
      </c>
      <c r="DX39" s="20">
        <v>-3929.9254185913205</v>
      </c>
      <c r="DY39" s="20">
        <v>-3276.9745441742421</v>
      </c>
      <c r="DZ39" s="20">
        <v>-3126.7202336261671</v>
      </c>
      <c r="EA39" s="20">
        <v>-3790.1875290561552</v>
      </c>
    </row>
    <row r="40" spans="1:133" ht="14.5" x14ac:dyDescent="0.35">
      <c r="CB40" s="104"/>
      <c r="CC40" s="209"/>
      <c r="CD40" s="16" t="s">
        <v>13</v>
      </c>
      <c r="CE40" s="171">
        <v>-16309.857220372869</v>
      </c>
      <c r="CF40" s="171">
        <v>-16381.529941854722</v>
      </c>
      <c r="CG40" s="171">
        <v>-18219.410865121463</v>
      </c>
      <c r="CH40" s="171">
        <v>5701.3676304852852</v>
      </c>
      <c r="CI40" s="171">
        <v>-922.99357159134161</v>
      </c>
      <c r="CJ40" s="171">
        <v>-828.12816488022145</v>
      </c>
      <c r="CK40" s="171">
        <v>-837.04919207446073</v>
      </c>
      <c r="CL40" s="4"/>
      <c r="CM40" s="4"/>
      <c r="CN40" s="209"/>
      <c r="CO40" s="16" t="s">
        <v>13</v>
      </c>
      <c r="CP40" s="171">
        <v>-16620.0508628346</v>
      </c>
      <c r="CQ40" s="171">
        <v>-17001.863164004419</v>
      </c>
      <c r="CR40" s="171">
        <v>-19285.965432487385</v>
      </c>
      <c r="CS40" s="171">
        <v>4860.4276901727862</v>
      </c>
      <c r="CT40" s="171">
        <v>-959.4250592655153</v>
      </c>
      <c r="CU40" s="171">
        <v>-844.05540545213444</v>
      </c>
      <c r="CV40" s="171">
        <v>-838.956828406157</v>
      </c>
      <c r="CW40" s="172">
        <f>SUM(CP40:CV40)</f>
        <v>-50689.88906227742</v>
      </c>
      <c r="CX40" s="172">
        <f>SUM(CE40:CK40)</f>
        <v>-47797.6013254098</v>
      </c>
      <c r="CY40" s="172">
        <f>CW40-CX40</f>
        <v>-2892.28773686762</v>
      </c>
      <c r="DA40" s="209"/>
      <c r="DB40" s="16" t="s">
        <v>50</v>
      </c>
      <c r="DC40" s="20">
        <v>49988.83</v>
      </c>
      <c r="DD40" s="20">
        <v>59615.22</v>
      </c>
      <c r="DE40" s="20">
        <v>2335.62</v>
      </c>
      <c r="DF40" s="20">
        <v>104083.7</v>
      </c>
      <c r="DG40" s="20">
        <v>82832.47</v>
      </c>
      <c r="DH40" s="20">
        <v>81630.89</v>
      </c>
      <c r="DI40" s="20">
        <v>96732.3</v>
      </c>
      <c r="DJ40" s="20">
        <v>113949.84</v>
      </c>
      <c r="DK40" s="20">
        <v>114477</v>
      </c>
      <c r="DL40" s="20">
        <v>115688.1</v>
      </c>
      <c r="DM40" s="20">
        <v>96527.89</v>
      </c>
      <c r="DN40" s="20">
        <v>86249.99</v>
      </c>
      <c r="DO40" s="20">
        <v>98347.18</v>
      </c>
      <c r="DP40" s="20">
        <v>116084.16</v>
      </c>
      <c r="DQ40" s="20">
        <v>72696.31</v>
      </c>
      <c r="DR40" s="20">
        <v>3930.01</v>
      </c>
      <c r="DS40" s="20">
        <v>3532.61</v>
      </c>
      <c r="DT40" s="20">
        <v>3250.65</v>
      </c>
      <c r="DU40" s="20">
        <v>3684.79</v>
      </c>
      <c r="DV40" s="20">
        <v>4244.25</v>
      </c>
      <c r="DW40" s="20">
        <v>4450.8100000000004</v>
      </c>
      <c r="DX40" s="20">
        <v>4045.9</v>
      </c>
      <c r="DY40" s="20">
        <v>3372.86</v>
      </c>
      <c r="DZ40" s="20">
        <v>3221.24</v>
      </c>
      <c r="EA40" s="20">
        <v>3921.68</v>
      </c>
    </row>
    <row r="41" spans="1:133" ht="14.5" x14ac:dyDescent="0.35">
      <c r="A41" s="35" t="s">
        <v>37</v>
      </c>
      <c r="B41" s="35"/>
      <c r="C41" s="31"/>
      <c r="D41" s="31"/>
      <c r="E41" s="68" t="s">
        <v>71</v>
      </c>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CB41" s="104"/>
      <c r="CC41" s="209"/>
      <c r="CD41" s="17" t="s">
        <v>8</v>
      </c>
      <c r="CE41" s="171">
        <v>-84.941653771023212</v>
      </c>
      <c r="CF41" s="171">
        <v>-115.92016346648461</v>
      </c>
      <c r="CG41" s="171">
        <v>-77.091957039179292</v>
      </c>
      <c r="CH41" s="171">
        <v>-72.606903432645424</v>
      </c>
      <c r="CI41" s="171">
        <v>-151.84084377784714</v>
      </c>
      <c r="CJ41" s="171">
        <v>-118.68167734782816</v>
      </c>
      <c r="CK41" s="171">
        <v>-165.36745250356313</v>
      </c>
      <c r="CL41" s="4"/>
      <c r="CM41" s="4"/>
      <c r="CN41" s="209"/>
      <c r="CO41" s="17" t="s">
        <v>8</v>
      </c>
      <c r="CP41" s="171">
        <v>-84.981257485829829</v>
      </c>
      <c r="CQ41" s="171">
        <v>-116.12214602032306</v>
      </c>
      <c r="CR41" s="171">
        <v>-77.482184023869124</v>
      </c>
      <c r="CS41" s="171">
        <v>-73.306747354553593</v>
      </c>
      <c r="CT41" s="171">
        <v>-153.49033626118796</v>
      </c>
      <c r="CU41" s="171">
        <v>-120.12936100482553</v>
      </c>
      <c r="CV41" s="171">
        <v>-167.6599743454681</v>
      </c>
      <c r="CW41" s="4"/>
      <c r="CX41" s="4"/>
      <c r="CY41" s="4"/>
      <c r="DA41" s="209"/>
      <c r="DB41" s="16" t="s">
        <v>51</v>
      </c>
      <c r="DC41" s="7">
        <v>130349.51702498258</v>
      </c>
      <c r="DD41" s="7">
        <v>155376.66092680668</v>
      </c>
      <c r="DE41" s="7">
        <v>427.62622379922527</v>
      </c>
      <c r="DF41" s="7">
        <v>1721.5995939776476</v>
      </c>
      <c r="DG41" s="7">
        <v>1172.7100579776888</v>
      </c>
      <c r="DH41" s="7">
        <v>1047.4703582606599</v>
      </c>
      <c r="DI41" s="7">
        <v>1212.2790523997101</v>
      </c>
      <c r="DJ41" s="7">
        <v>1481.2419060294778</v>
      </c>
      <c r="DK41" s="7">
        <v>1506.7035256923118</v>
      </c>
      <c r="DL41" s="7">
        <v>1511.5356721754943</v>
      </c>
      <c r="DM41" s="7">
        <v>1168.6900999254576</v>
      </c>
      <c r="DN41" s="7">
        <v>1201.6521003439702</v>
      </c>
      <c r="DO41" s="7">
        <v>1423.2500901655148</v>
      </c>
      <c r="DP41" s="7">
        <v>1767.5404584943317</v>
      </c>
      <c r="DQ41" s="7">
        <v>2349.2584741782775</v>
      </c>
      <c r="DR41" s="7">
        <v>129.05383671685195</v>
      </c>
      <c r="DS41" s="7">
        <v>101.79730121747389</v>
      </c>
      <c r="DT41" s="7">
        <v>90.756764514786937</v>
      </c>
      <c r="DU41" s="7">
        <v>103.27378869469339</v>
      </c>
      <c r="DV41" s="7">
        <v>124.65557080347389</v>
      </c>
      <c r="DW41" s="7">
        <v>128.73691549809973</v>
      </c>
      <c r="DX41" s="7">
        <v>115.97458140867957</v>
      </c>
      <c r="DY41" s="7">
        <v>95.885455825758072</v>
      </c>
      <c r="DZ41" s="7">
        <v>94.519766373832681</v>
      </c>
      <c r="EA41" s="7">
        <v>131.49247094384464</v>
      </c>
    </row>
    <row r="42" spans="1:133" ht="14.5" x14ac:dyDescent="0.35">
      <c r="A42" t="s">
        <v>32</v>
      </c>
      <c r="C42" s="36"/>
      <c r="D42" s="36"/>
      <c r="E42" s="40">
        <v>0</v>
      </c>
      <c r="F42" s="40">
        <v>1315.62</v>
      </c>
      <c r="G42" s="40">
        <v>10863.39</v>
      </c>
      <c r="H42" s="40">
        <v>131166.53999999998</v>
      </c>
      <c r="I42" s="40">
        <v>387036.02</v>
      </c>
      <c r="J42" s="40">
        <v>954427.99</v>
      </c>
      <c r="K42" s="40">
        <v>1422347.46</v>
      </c>
      <c r="L42" s="40">
        <v>1541935.33</v>
      </c>
      <c r="M42" s="40">
        <v>1724075.76</v>
      </c>
      <c r="N42" s="40">
        <v>2021006.24</v>
      </c>
      <c r="O42" s="40">
        <v>2345067.64</v>
      </c>
      <c r="P42" s="40">
        <v>2665179.0900000003</v>
      </c>
      <c r="Q42" s="40">
        <v>2980723.6900000004</v>
      </c>
      <c r="R42" s="40">
        <v>3131477.4300000006</v>
      </c>
      <c r="S42" s="40">
        <v>3331069.0200000005</v>
      </c>
      <c r="T42" s="40">
        <v>4201806.9000000004</v>
      </c>
      <c r="U42" s="40">
        <v>5473047.7200000007</v>
      </c>
      <c r="V42" s="40">
        <v>6865154.2600000007</v>
      </c>
      <c r="W42" s="40">
        <v>7768433.6700000009</v>
      </c>
      <c r="X42" s="41">
        <v>8046566.0200000005</v>
      </c>
      <c r="Y42" s="41">
        <v>8430171.9900000002</v>
      </c>
      <c r="Z42" s="41">
        <v>8973651.790000001</v>
      </c>
      <c r="AA42" s="41">
        <v>9526672.7300000004</v>
      </c>
      <c r="AB42" s="41">
        <v>10016175.68</v>
      </c>
      <c r="AC42" s="41">
        <v>10476907.279999999</v>
      </c>
      <c r="AD42" s="41">
        <v>10845217.629999999</v>
      </c>
      <c r="AE42" s="41">
        <v>11326489.399999999</v>
      </c>
      <c r="AF42" s="41">
        <v>13319448.119999999</v>
      </c>
      <c r="AG42" s="41">
        <v>16025105.289999999</v>
      </c>
      <c r="AH42" s="41">
        <v>18630918.66</v>
      </c>
      <c r="AI42" s="41">
        <v>20159549.379999999</v>
      </c>
      <c r="AJ42" s="41">
        <v>20538767.649999999</v>
      </c>
      <c r="AK42" s="41">
        <v>21025291.689999998</v>
      </c>
      <c r="AL42" s="41">
        <v>21687799.919999998</v>
      </c>
      <c r="AM42" s="41">
        <v>22350456.27</v>
      </c>
      <c r="AN42" s="41">
        <v>22942873.07</v>
      </c>
      <c r="AO42" s="41">
        <v>23494830.52</v>
      </c>
      <c r="AP42" s="41">
        <v>23930455.640000001</v>
      </c>
      <c r="AQ42" s="41">
        <v>24520866.27</v>
      </c>
      <c r="AR42" s="41">
        <v>27144259.460000001</v>
      </c>
      <c r="CB42" s="104"/>
      <c r="CC42" s="209"/>
      <c r="CD42" s="16" t="s">
        <v>14</v>
      </c>
      <c r="CE42" s="171">
        <v>-16394.798874143893</v>
      </c>
      <c r="CF42" s="171">
        <v>-16497.450105321208</v>
      </c>
      <c r="CG42" s="171">
        <v>-18296.502822160641</v>
      </c>
      <c r="CH42" s="171">
        <v>5628.7607270526396</v>
      </c>
      <c r="CI42" s="171">
        <v>-1074.8344153691887</v>
      </c>
      <c r="CJ42" s="171">
        <v>-946.80984222804955</v>
      </c>
      <c r="CK42" s="171">
        <v>-1002.4166445780238</v>
      </c>
      <c r="CL42" s="4"/>
      <c r="CM42" s="4"/>
      <c r="CN42" s="209"/>
      <c r="CO42" s="16" t="s">
        <v>14</v>
      </c>
      <c r="CP42" s="171">
        <v>-16705.032120320429</v>
      </c>
      <c r="CQ42" s="171">
        <v>-17117.985310024742</v>
      </c>
      <c r="CR42" s="171">
        <v>-19363.447616511254</v>
      </c>
      <c r="CS42" s="171">
        <v>4787.1209428182328</v>
      </c>
      <c r="CT42" s="171">
        <v>-1112.9153955267034</v>
      </c>
      <c r="CU42" s="171">
        <v>-964.18476645696001</v>
      </c>
      <c r="CV42" s="171">
        <v>-1006.6168027516251</v>
      </c>
      <c r="CW42" s="4"/>
      <c r="CX42" s="4"/>
      <c r="CY42" s="4"/>
      <c r="DA42" s="209"/>
      <c r="DB42" s="16" t="s">
        <v>13</v>
      </c>
      <c r="DC42" s="7">
        <v>-130349.51702498258</v>
      </c>
      <c r="DD42" s="7">
        <v>-155376.66092680668</v>
      </c>
      <c r="DE42" s="7">
        <v>-171.98622379862923</v>
      </c>
      <c r="DF42" s="7">
        <v>-1129.2595939777966</v>
      </c>
      <c r="DG42" s="7">
        <v>-540.30005797753984</v>
      </c>
      <c r="DH42" s="7">
        <v>-154.9403582613304</v>
      </c>
      <c r="DI42" s="7">
        <v>746.11094760088599</v>
      </c>
      <c r="DJ42" s="7">
        <v>1094.7480939707457</v>
      </c>
      <c r="DK42" s="7">
        <v>1394.8864743075392</v>
      </c>
      <c r="DL42" s="7">
        <v>743.67432782539981</v>
      </c>
      <c r="DM42" s="7">
        <v>32.359900073424797</v>
      </c>
      <c r="DN42" s="7">
        <v>-208.61210034300166</v>
      </c>
      <c r="DO42" s="7">
        <v>-400.54009016648342</v>
      </c>
      <c r="DP42" s="7">
        <v>-706.44045849470422</v>
      </c>
      <c r="DQ42" s="7">
        <v>-1530.608474177905</v>
      </c>
      <c r="DR42" s="7">
        <v>-129.05383671685195</v>
      </c>
      <c r="DS42" s="7">
        <v>-101.79730121747389</v>
      </c>
      <c r="DT42" s="7">
        <v>-90.756764514786937</v>
      </c>
      <c r="DU42" s="7">
        <v>-103.27378869469339</v>
      </c>
      <c r="DV42" s="7">
        <v>-124.65557080347389</v>
      </c>
      <c r="DW42" s="7">
        <v>-128.73691549809973</v>
      </c>
      <c r="DX42" s="7">
        <v>-115.97458140867957</v>
      </c>
      <c r="DY42" s="81">
        <v>-1512.095231775088</v>
      </c>
      <c r="DZ42" s="7">
        <v>-94.519766373832681</v>
      </c>
      <c r="EA42" s="7">
        <v>-131.49247094384464</v>
      </c>
    </row>
    <row r="43" spans="1:133" ht="14.5" x14ac:dyDescent="0.35">
      <c r="A43" t="s">
        <v>33</v>
      </c>
      <c r="C43" s="36"/>
      <c r="D43" s="36"/>
      <c r="E43" s="40">
        <v>0</v>
      </c>
      <c r="F43" s="40">
        <v>0</v>
      </c>
      <c r="G43" s="40">
        <v>0</v>
      </c>
      <c r="H43" s="40">
        <v>4137.67</v>
      </c>
      <c r="I43" s="40">
        <v>17379.89</v>
      </c>
      <c r="J43" s="40">
        <v>31710.98</v>
      </c>
      <c r="K43" s="40">
        <v>53901.279999999999</v>
      </c>
      <c r="L43" s="40">
        <v>77392.58</v>
      </c>
      <c r="M43" s="40">
        <v>104809.43</v>
      </c>
      <c r="N43" s="40">
        <v>141632.76</v>
      </c>
      <c r="O43" s="40">
        <v>189180.89</v>
      </c>
      <c r="P43" s="40">
        <v>231631.52000000002</v>
      </c>
      <c r="Q43" s="40">
        <v>284317.06</v>
      </c>
      <c r="R43" s="40">
        <v>308249.02</v>
      </c>
      <c r="S43" s="40">
        <v>353276.86</v>
      </c>
      <c r="T43" s="40">
        <v>437936.68</v>
      </c>
      <c r="U43" s="40">
        <v>570057.93999999994</v>
      </c>
      <c r="V43" s="40">
        <v>694339.08</v>
      </c>
      <c r="W43" s="40">
        <v>837878.04999999993</v>
      </c>
      <c r="X43" s="41">
        <v>948910.29999999993</v>
      </c>
      <c r="Y43" s="41">
        <v>1055083.5899999999</v>
      </c>
      <c r="Z43" s="41">
        <v>1178710.0299999998</v>
      </c>
      <c r="AA43" s="41">
        <v>1324771.1099999999</v>
      </c>
      <c r="AB43" s="41">
        <v>1450947.7499999998</v>
      </c>
      <c r="AC43" s="41">
        <v>1608620.2299999997</v>
      </c>
      <c r="AD43" s="41">
        <v>1789739.7799999998</v>
      </c>
      <c r="AE43" s="41">
        <v>2044452.3199999998</v>
      </c>
      <c r="AF43" s="41">
        <v>2426232.96</v>
      </c>
      <c r="AG43" s="41">
        <v>2956688.29</v>
      </c>
      <c r="AH43" s="41">
        <v>3400127.59</v>
      </c>
      <c r="AI43" s="41">
        <v>3902289.12</v>
      </c>
      <c r="AJ43" s="41">
        <v>4245964.8900000006</v>
      </c>
      <c r="AK43" s="41">
        <v>4556973.95</v>
      </c>
      <c r="AL43" s="41">
        <v>4900967.08</v>
      </c>
      <c r="AM43" s="41">
        <v>5271737.41</v>
      </c>
      <c r="AN43" s="41">
        <v>5586511.8100000005</v>
      </c>
      <c r="AO43" s="41">
        <v>5965803.6600000001</v>
      </c>
      <c r="AP43" s="41">
        <v>6353214.2999999998</v>
      </c>
      <c r="AQ43" s="41">
        <v>6845511.75</v>
      </c>
      <c r="AR43" s="41">
        <v>7542708.96</v>
      </c>
      <c r="CB43" s="104"/>
      <c r="CC43" s="209"/>
      <c r="CD43" s="18" t="s">
        <v>17</v>
      </c>
      <c r="CE43" s="171">
        <v>-665385.1820132006</v>
      </c>
      <c r="CF43" s="171">
        <v>-534178.9621185218</v>
      </c>
      <c r="CG43" s="171">
        <v>-394661.64494068245</v>
      </c>
      <c r="CH43" s="171">
        <v>-294575.15421362984</v>
      </c>
      <c r="CI43" s="171">
        <v>-264876.62862899899</v>
      </c>
      <c r="CJ43" s="171">
        <v>-237317.57847122705</v>
      </c>
      <c r="CK43" s="171">
        <v>-209115.45511580509</v>
      </c>
      <c r="CL43" s="4"/>
      <c r="CM43" s="4"/>
      <c r="CN43" s="209"/>
      <c r="CO43" s="18" t="s">
        <v>17</v>
      </c>
      <c r="CP43" s="171">
        <v>-665695.41525937722</v>
      </c>
      <c r="CQ43" s="171">
        <v>-535109.73056940199</v>
      </c>
      <c r="CR43" s="171">
        <v>-396659.35818591324</v>
      </c>
      <c r="CS43" s="171">
        <v>-297414.50724309502</v>
      </c>
      <c r="CT43" s="171">
        <v>-267754.06263862172</v>
      </c>
      <c r="CU43" s="171">
        <v>-240212.38740507868</v>
      </c>
      <c r="CV43" s="171">
        <v>-212014.46420783031</v>
      </c>
      <c r="CW43" s="4"/>
      <c r="CX43" s="4"/>
      <c r="CY43" s="4"/>
      <c r="DA43" s="209"/>
      <c r="DB43" s="17" t="s">
        <v>8</v>
      </c>
      <c r="DC43" s="8">
        <v>-177.40149058971369</v>
      </c>
      <c r="DD43" s="8">
        <v>-199.32744354093134</v>
      </c>
      <c r="DE43" s="8">
        <v>-224.16361373968195</v>
      </c>
      <c r="DF43" s="8">
        <v>-187.97136871804545</v>
      </c>
      <c r="DG43" s="8">
        <v>-182.64022707120466</v>
      </c>
      <c r="DH43" s="8">
        <v>-166.75664099481352</v>
      </c>
      <c r="DI43" s="8">
        <v>-133.58968355873412</v>
      </c>
      <c r="DJ43" s="8">
        <v>-79.081609163004686</v>
      </c>
      <c r="DK43" s="8">
        <v>-96.4375903515933</v>
      </c>
      <c r="DL43" s="8">
        <v>-72.125006368987826</v>
      </c>
      <c r="DM43" s="8">
        <v>-43.927096953677818</v>
      </c>
      <c r="DN43" s="8">
        <v>-33.887191114480679</v>
      </c>
      <c r="DO43" s="8">
        <v>-36.357859831281786</v>
      </c>
      <c r="DP43" s="8">
        <v>-10.191777987043457</v>
      </c>
      <c r="DQ43" s="8">
        <v>4.681884219974255</v>
      </c>
      <c r="DR43" s="8">
        <v>13.075293756117951</v>
      </c>
      <c r="DS43" s="8">
        <v>13.129009153567369</v>
      </c>
      <c r="DT43" s="8">
        <v>23.277940363196844</v>
      </c>
      <c r="DU43" s="8">
        <v>40.883159406817875</v>
      </c>
      <c r="DV43" s="8">
        <v>63.719888565561348</v>
      </c>
      <c r="DW43" s="8">
        <v>88.81009636544762</v>
      </c>
      <c r="DX43" s="8">
        <v>107.94335668388864</v>
      </c>
      <c r="DY43" s="8">
        <v>137.50742611817807</v>
      </c>
      <c r="DZ43" s="8">
        <v>181.50047609901944</v>
      </c>
      <c r="EA43" s="8">
        <v>210.82155817846206</v>
      </c>
      <c r="EB43" s="120" t="e">
        <f>SUM('MEEIA 2 calcs'!#REF!)</f>
        <v>#REF!</v>
      </c>
      <c r="EC43" s="120" t="e">
        <f>SUM(DC43:EA43)-EB43</f>
        <v>#REF!</v>
      </c>
    </row>
    <row r="44" spans="1:133" ht="14.5" x14ac:dyDescent="0.35">
      <c r="A44" t="s">
        <v>34</v>
      </c>
      <c r="C44" s="36"/>
      <c r="D44" s="36"/>
      <c r="E44" s="40">
        <v>0</v>
      </c>
      <c r="F44" s="40">
        <v>0</v>
      </c>
      <c r="G44" s="40">
        <v>0</v>
      </c>
      <c r="H44" s="40">
        <v>6869.5</v>
      </c>
      <c r="I44" s="40">
        <v>31303.59</v>
      </c>
      <c r="J44" s="40">
        <v>64748.7</v>
      </c>
      <c r="K44" s="40">
        <v>121255.72</v>
      </c>
      <c r="L44" s="40">
        <v>169552.81</v>
      </c>
      <c r="M44" s="40">
        <v>225508.91</v>
      </c>
      <c r="N44" s="40">
        <v>301145.52</v>
      </c>
      <c r="O44" s="40">
        <v>398580.96</v>
      </c>
      <c r="P44" s="40">
        <v>490208.33</v>
      </c>
      <c r="Q44" s="40">
        <v>604857.14</v>
      </c>
      <c r="R44" s="40">
        <v>666314.65</v>
      </c>
      <c r="S44" s="40">
        <v>770470.61</v>
      </c>
      <c r="T44" s="40">
        <v>994805.05</v>
      </c>
      <c r="U44" s="40">
        <v>1330352.24</v>
      </c>
      <c r="V44" s="40">
        <v>1652784.7</v>
      </c>
      <c r="W44" s="40">
        <v>2007406.74</v>
      </c>
      <c r="X44" s="41">
        <v>2239872.39</v>
      </c>
      <c r="Y44" s="41">
        <v>2463589.64</v>
      </c>
      <c r="Z44" s="41">
        <v>2730371.64</v>
      </c>
      <c r="AA44" s="41">
        <v>3042506.19</v>
      </c>
      <c r="AB44" s="41">
        <v>3314030.7199999997</v>
      </c>
      <c r="AC44" s="41">
        <v>3633532.4899999998</v>
      </c>
      <c r="AD44" s="41">
        <v>3968022.1199999996</v>
      </c>
      <c r="AE44" s="41">
        <v>4418193.97</v>
      </c>
      <c r="AF44" s="41">
        <v>5292598.74</v>
      </c>
      <c r="AG44" s="41">
        <v>6473842.0099999998</v>
      </c>
      <c r="AH44" s="41">
        <v>7487104.5899999999</v>
      </c>
      <c r="AI44" s="41">
        <v>8491574.9000000004</v>
      </c>
      <c r="AJ44" s="41">
        <v>9047137.040000001</v>
      </c>
      <c r="AK44" s="41">
        <v>9551899.1300000008</v>
      </c>
      <c r="AL44" s="41">
        <v>10140818.360000001</v>
      </c>
      <c r="AM44" s="41">
        <v>10806286.970000001</v>
      </c>
      <c r="AN44" s="41">
        <v>11396408.860000001</v>
      </c>
      <c r="AO44" s="41">
        <v>12084453.48</v>
      </c>
      <c r="AP44" s="41">
        <v>12758882.860000001</v>
      </c>
      <c r="AQ44" s="41">
        <v>13617205.550000001</v>
      </c>
      <c r="AR44" s="41">
        <v>15282414.110000001</v>
      </c>
      <c r="CB44" s="104"/>
      <c r="CC44" s="39"/>
      <c r="CD44" s="11"/>
      <c r="CE44" s="2"/>
      <c r="CF44" s="2"/>
      <c r="CG44" s="2"/>
      <c r="CH44" s="2"/>
      <c r="CI44" s="2"/>
      <c r="CJ44" s="2"/>
      <c r="CK44" s="2"/>
      <c r="CL44" s="4"/>
      <c r="CM44" s="4"/>
      <c r="CN44" s="39"/>
      <c r="CO44" s="11"/>
      <c r="CP44" s="2"/>
      <c r="CQ44" s="2"/>
      <c r="CR44" s="2"/>
      <c r="CS44" s="2"/>
      <c r="CT44" s="2"/>
      <c r="CU44" s="2"/>
      <c r="CV44" s="2"/>
      <c r="CW44" s="4"/>
      <c r="CX44" s="4"/>
      <c r="CY44" s="4"/>
      <c r="DA44" s="209"/>
      <c r="DB44" s="16" t="s">
        <v>14</v>
      </c>
      <c r="DC44" s="7">
        <v>-130526.9185155723</v>
      </c>
      <c r="DD44" s="7">
        <v>-155575.98837034762</v>
      </c>
      <c r="DE44" s="7">
        <v>-396.1498375383112</v>
      </c>
      <c r="DF44" s="7">
        <v>-1317.230962695842</v>
      </c>
      <c r="DG44" s="7">
        <v>-722.9402850487445</v>
      </c>
      <c r="DH44" s="7">
        <v>-321.69699925614395</v>
      </c>
      <c r="DI44" s="7">
        <v>612.52126404215187</v>
      </c>
      <c r="DJ44" s="7">
        <v>1015.666484807741</v>
      </c>
      <c r="DK44" s="7">
        <v>1298.4488839559458</v>
      </c>
      <c r="DL44" s="7">
        <v>671.54932145641203</v>
      </c>
      <c r="DM44" s="7">
        <v>-11.567196880253022</v>
      </c>
      <c r="DN44" s="7">
        <v>-242.49929145748234</v>
      </c>
      <c r="DO44" s="7">
        <v>-436.89794999776518</v>
      </c>
      <c r="DP44" s="7">
        <v>-716.63223648174767</v>
      </c>
      <c r="DQ44" s="7">
        <v>-1525.9265899579307</v>
      </c>
      <c r="DR44" s="7">
        <v>-115.97854296073399</v>
      </c>
      <c r="DS44" s="7">
        <v>-88.66829206390652</v>
      </c>
      <c r="DT44" s="7">
        <v>-67.478824151590089</v>
      </c>
      <c r="DU44" s="7">
        <v>-62.39062928787552</v>
      </c>
      <c r="DV44" s="7">
        <v>-60.935682237912545</v>
      </c>
      <c r="DW44" s="7">
        <v>-39.926819132652113</v>
      </c>
      <c r="DX44" s="7">
        <v>-8.0312247247909312</v>
      </c>
      <c r="DY44" s="7">
        <v>-1374.5878056569099</v>
      </c>
      <c r="DZ44" s="7">
        <v>86.980709725186756</v>
      </c>
      <c r="EA44" s="7">
        <v>79.329087234617418</v>
      </c>
    </row>
    <row r="45" spans="1:133" ht="14.5" x14ac:dyDescent="0.35">
      <c r="A45" t="s">
        <v>35</v>
      </c>
      <c r="C45" s="36"/>
      <c r="D45" s="36"/>
      <c r="E45" s="40">
        <v>0</v>
      </c>
      <c r="F45" s="40">
        <v>0</v>
      </c>
      <c r="G45" s="40">
        <v>0</v>
      </c>
      <c r="H45" s="40">
        <v>526.23</v>
      </c>
      <c r="I45" s="40">
        <v>2233.4700000000003</v>
      </c>
      <c r="J45" s="40">
        <v>4262.4400000000005</v>
      </c>
      <c r="K45" s="40">
        <v>8761.7000000000007</v>
      </c>
      <c r="L45" s="40">
        <v>13045.740000000002</v>
      </c>
      <c r="M45" s="40">
        <v>20273.660000000003</v>
      </c>
      <c r="N45" s="40">
        <v>37885.900000000009</v>
      </c>
      <c r="O45" s="40">
        <v>65178.16</v>
      </c>
      <c r="P45" s="40">
        <v>88883.11</v>
      </c>
      <c r="Q45" s="40">
        <v>117758.75</v>
      </c>
      <c r="R45" s="40">
        <v>128287.45</v>
      </c>
      <c r="S45" s="40">
        <v>156969.91999999998</v>
      </c>
      <c r="T45" s="40">
        <v>283745.70999999996</v>
      </c>
      <c r="U45" s="40">
        <v>460465.1</v>
      </c>
      <c r="V45" s="40">
        <v>676481.38</v>
      </c>
      <c r="W45" s="40">
        <v>878807.12</v>
      </c>
      <c r="X45" s="41">
        <v>979154.54</v>
      </c>
      <c r="Y45" s="41">
        <v>1074451.24</v>
      </c>
      <c r="Z45" s="41">
        <v>1186616.24</v>
      </c>
      <c r="AA45" s="41">
        <v>1315454.6599999999</v>
      </c>
      <c r="AB45" s="41">
        <v>1428559.95</v>
      </c>
      <c r="AC45" s="41">
        <v>1557915.5699999998</v>
      </c>
      <c r="AD45" s="41">
        <v>1686488.2399999998</v>
      </c>
      <c r="AE45" s="41">
        <v>1862900.9999999998</v>
      </c>
      <c r="AF45" s="41">
        <v>2278664.34</v>
      </c>
      <c r="AG45" s="41">
        <v>2813126</v>
      </c>
      <c r="AH45" s="41">
        <v>3289771.59</v>
      </c>
      <c r="AI45" s="41">
        <v>3697831.11</v>
      </c>
      <c r="AJ45" s="41">
        <v>3900717.4</v>
      </c>
      <c r="AK45" s="41">
        <v>4087079.7399999998</v>
      </c>
      <c r="AL45" s="41">
        <v>4305525.0999999996</v>
      </c>
      <c r="AM45" s="41">
        <v>4552393.01</v>
      </c>
      <c r="AN45" s="41">
        <v>4778787.0999999996</v>
      </c>
      <c r="AO45" s="41">
        <v>5045402.72</v>
      </c>
      <c r="AP45" s="41">
        <v>5300788.51</v>
      </c>
      <c r="AQ45" s="41">
        <v>5635365.4399999995</v>
      </c>
      <c r="AR45" s="41">
        <v>6411912.9499999993</v>
      </c>
      <c r="CB45" s="104"/>
      <c r="CC45" s="209" t="s">
        <v>23</v>
      </c>
      <c r="CD45" s="15"/>
      <c r="CE45" s="2"/>
      <c r="CF45" s="2"/>
      <c r="CG45" s="2"/>
      <c r="CH45" s="2"/>
      <c r="CI45" s="2"/>
      <c r="CJ45" s="2"/>
      <c r="CK45" s="2"/>
      <c r="CL45" s="4"/>
      <c r="CM45" s="4"/>
      <c r="CN45" s="209" t="s">
        <v>23</v>
      </c>
      <c r="CO45" s="15"/>
      <c r="CP45" s="2"/>
      <c r="CQ45" s="2"/>
      <c r="CR45" s="2"/>
      <c r="CS45" s="2"/>
      <c r="CT45" s="2"/>
      <c r="CU45" s="2"/>
      <c r="CV45" s="2"/>
      <c r="CW45" s="4"/>
      <c r="CX45" s="4"/>
      <c r="CY45" s="4"/>
      <c r="DA45" s="209"/>
      <c r="DB45" s="18" t="s">
        <v>16</v>
      </c>
      <c r="DC45" s="7">
        <v>-1064586.3450288717</v>
      </c>
      <c r="DD45" s="7">
        <v>-1160547.1133992192</v>
      </c>
      <c r="DE45" s="7">
        <v>-1158607.6432367575</v>
      </c>
      <c r="DF45" s="7">
        <v>-1055841.1741994533</v>
      </c>
      <c r="DG45" s="7">
        <v>-973731.64448450203</v>
      </c>
      <c r="DH45" s="7">
        <v>-892422.45148375817</v>
      </c>
      <c r="DI45" s="7">
        <v>-795077.630219716</v>
      </c>
      <c r="DJ45" s="7">
        <v>-680112.12373490829</v>
      </c>
      <c r="DK45" s="7">
        <v>-564336.67485095235</v>
      </c>
      <c r="DL45" s="7">
        <v>-447977.02552949591</v>
      </c>
      <c r="DM45" s="7">
        <v>-351460.70272637613</v>
      </c>
      <c r="DN45" s="7">
        <v>-265453.2120178336</v>
      </c>
      <c r="DO45" s="7">
        <v>-167542.92996783138</v>
      </c>
      <c r="DP45" s="7">
        <v>-52175.402204313126</v>
      </c>
      <c r="DQ45" s="7">
        <v>18994.981205728938</v>
      </c>
      <c r="DR45" s="7">
        <v>22809.012662768204</v>
      </c>
      <c r="DS45" s="7">
        <v>26252.954370704298</v>
      </c>
      <c r="DT45" s="7">
        <v>29436.125546552707</v>
      </c>
      <c r="DU45" s="7">
        <v>33058.524917264833</v>
      </c>
      <c r="DV45" s="7">
        <v>37241.839235026921</v>
      </c>
      <c r="DW45" s="7">
        <v>41652.72241589427</v>
      </c>
      <c r="DX45" s="7">
        <v>45690.591191169478</v>
      </c>
      <c r="DY45" s="7">
        <v>47688.863385512566</v>
      </c>
      <c r="DZ45" s="7">
        <v>50997.084095237755</v>
      </c>
      <c r="EA45" s="7">
        <v>54998.093182472374</v>
      </c>
    </row>
    <row r="46" spans="1:133" ht="14.5" x14ac:dyDescent="0.35">
      <c r="A46" t="s">
        <v>36</v>
      </c>
      <c r="C46" s="36"/>
      <c r="D46" s="36"/>
      <c r="E46" s="40">
        <v>0</v>
      </c>
      <c r="F46" s="40">
        <v>0</v>
      </c>
      <c r="G46" s="40">
        <v>0</v>
      </c>
      <c r="H46" s="40">
        <v>0</v>
      </c>
      <c r="I46" s="40">
        <v>360.22</v>
      </c>
      <c r="J46" s="40">
        <v>1610.72</v>
      </c>
      <c r="K46" s="40">
        <v>3708.4399999999996</v>
      </c>
      <c r="L46" s="40">
        <v>5556.58</v>
      </c>
      <c r="M46" s="40">
        <v>7842.59</v>
      </c>
      <c r="N46" s="40">
        <v>10918.86</v>
      </c>
      <c r="O46" s="40">
        <v>16615.46</v>
      </c>
      <c r="P46" s="40">
        <v>22758.07</v>
      </c>
      <c r="Q46" s="40">
        <v>31593.03</v>
      </c>
      <c r="R46" s="40">
        <v>39281.5</v>
      </c>
      <c r="S46" s="40">
        <v>50126.66</v>
      </c>
      <c r="T46" s="40">
        <v>70160.39</v>
      </c>
      <c r="U46" s="40">
        <v>99498.43</v>
      </c>
      <c r="V46" s="40">
        <v>125723.48999999999</v>
      </c>
      <c r="W46" s="40">
        <v>151515.57</v>
      </c>
      <c r="X46" s="41">
        <v>170427.22</v>
      </c>
      <c r="Y46" s="41">
        <v>188562.65</v>
      </c>
      <c r="Z46" s="41">
        <v>208655.59</v>
      </c>
      <c r="AA46" s="41">
        <v>231472.88999999998</v>
      </c>
      <c r="AB46" s="41">
        <v>251997.65999999997</v>
      </c>
      <c r="AC46" s="41">
        <v>274863.21999999997</v>
      </c>
      <c r="AD46" s="41">
        <v>298818.81999999995</v>
      </c>
      <c r="AE46" s="41">
        <v>331875.56999999995</v>
      </c>
      <c r="AF46" s="41">
        <v>404071.67999999993</v>
      </c>
      <c r="AG46" s="41">
        <v>500160.08999999997</v>
      </c>
      <c r="AH46" s="41">
        <v>581014.66999999993</v>
      </c>
      <c r="AI46" s="41">
        <v>646771.12999999989</v>
      </c>
      <c r="AJ46" s="41">
        <v>682335.71999999986</v>
      </c>
      <c r="AK46" s="41">
        <v>715657.68999999983</v>
      </c>
      <c r="AL46" s="41">
        <v>756057.14999999979</v>
      </c>
      <c r="AM46" s="41">
        <v>803044.9099999998</v>
      </c>
      <c r="AN46" s="41">
        <v>850516.91999999981</v>
      </c>
      <c r="AO46" s="41">
        <v>903405.12999999977</v>
      </c>
      <c r="AP46" s="41">
        <v>953931.43999999971</v>
      </c>
      <c r="AQ46" s="41">
        <v>1023538.6499999997</v>
      </c>
      <c r="AR46" s="41">
        <v>1212863.4699999997</v>
      </c>
      <c r="CB46" s="104"/>
      <c r="CC46" s="209"/>
      <c r="CD46" s="15" t="s">
        <v>28</v>
      </c>
      <c r="CE46" s="171">
        <v>10374.580000000075</v>
      </c>
      <c r="CF46" s="171">
        <v>12057.450000001118</v>
      </c>
      <c r="CG46" s="171">
        <v>12824.789999999106</v>
      </c>
      <c r="CH46" s="171">
        <v>10330.179999999702</v>
      </c>
      <c r="CI46" s="171">
        <v>0</v>
      </c>
      <c r="CJ46" s="171">
        <v>0</v>
      </c>
      <c r="CK46" s="171">
        <v>0</v>
      </c>
      <c r="CL46" s="4"/>
      <c r="CM46" s="4"/>
      <c r="CN46" s="209"/>
      <c r="CO46" s="15" t="s">
        <v>28</v>
      </c>
      <c r="CP46" s="171">
        <v>10374.580000000075</v>
      </c>
      <c r="CQ46" s="171">
        <v>12057.450000001118</v>
      </c>
      <c r="CR46" s="171">
        <v>12824.789999999106</v>
      </c>
      <c r="CS46" s="171">
        <v>10330.179999999702</v>
      </c>
      <c r="CT46" s="171">
        <v>0</v>
      </c>
      <c r="CU46" s="171">
        <v>0</v>
      </c>
      <c r="CV46" s="171">
        <v>0</v>
      </c>
      <c r="CW46" s="4"/>
      <c r="CX46" s="4"/>
      <c r="CY46" s="4"/>
      <c r="DA46" s="39"/>
      <c r="DB46" s="11"/>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row>
    <row r="47" spans="1:133" ht="14.5" x14ac:dyDescent="0.35">
      <c r="A47" t="s">
        <v>29</v>
      </c>
      <c r="C47" s="36"/>
      <c r="D47" s="36"/>
      <c r="E47" s="40">
        <v>0</v>
      </c>
      <c r="F47" s="40">
        <v>0</v>
      </c>
      <c r="G47" s="40">
        <v>0</v>
      </c>
      <c r="H47" s="40">
        <v>0</v>
      </c>
      <c r="I47" s="40">
        <v>0</v>
      </c>
      <c r="J47" s="40">
        <v>1868.8500000000001</v>
      </c>
      <c r="K47" s="40">
        <v>4053.29</v>
      </c>
      <c r="L47" s="40">
        <v>5059.2199999999993</v>
      </c>
      <c r="M47" s="40">
        <v>7508.869999999999</v>
      </c>
      <c r="N47" s="40">
        <v>12297.34</v>
      </c>
      <c r="O47" s="40">
        <v>18722.91</v>
      </c>
      <c r="P47" s="40">
        <v>25431.389999999996</v>
      </c>
      <c r="Q47" s="40">
        <v>32318.059999999998</v>
      </c>
      <c r="R47" s="40">
        <v>36911.199999999997</v>
      </c>
      <c r="S47" s="40">
        <v>42919.069999999992</v>
      </c>
      <c r="T47" s="40">
        <v>58636.82</v>
      </c>
      <c r="U47" s="40">
        <v>76159.05</v>
      </c>
      <c r="V47" s="40">
        <v>95963.299999999988</v>
      </c>
      <c r="W47" s="40">
        <v>116157.13999999998</v>
      </c>
      <c r="X47" s="41">
        <v>126888.96999999999</v>
      </c>
      <c r="Y47" s="41">
        <v>141420.74</v>
      </c>
      <c r="Z47" s="41">
        <v>160909.37999999995</v>
      </c>
      <c r="AA47" s="41">
        <v>181160.15999999997</v>
      </c>
      <c r="AB47" s="41">
        <v>201561.77999999997</v>
      </c>
      <c r="AC47" s="41">
        <v>224861.17999999996</v>
      </c>
      <c r="AD47" s="41">
        <v>245754.5</v>
      </c>
      <c r="AE47" s="41">
        <v>270978.73999999993</v>
      </c>
      <c r="AF47" s="41">
        <v>332977.51</v>
      </c>
      <c r="AG47" s="41">
        <v>413877.85</v>
      </c>
      <c r="AH47" s="41">
        <v>491349.19999999995</v>
      </c>
      <c r="AI47" s="41">
        <v>559548.25</v>
      </c>
      <c r="AJ47" s="41">
        <v>594952.58000000007</v>
      </c>
      <c r="AK47" s="41">
        <v>633938.96</v>
      </c>
      <c r="AL47" s="41">
        <v>682172.33</v>
      </c>
      <c r="AM47" s="41">
        <v>733968.09999999986</v>
      </c>
      <c r="AN47" s="41">
        <v>782012.6399999999</v>
      </c>
      <c r="AO47" s="41">
        <v>835173.21</v>
      </c>
      <c r="AP47" s="41">
        <v>883852.3</v>
      </c>
      <c r="AQ47" s="41">
        <v>942837.01</v>
      </c>
      <c r="AR47" s="41">
        <v>1071794.97</v>
      </c>
      <c r="CB47" s="105"/>
      <c r="CC47" s="209"/>
      <c r="CD47" s="16" t="s">
        <v>26</v>
      </c>
      <c r="CE47" s="171">
        <v>-22828.889630809208</v>
      </c>
      <c r="CF47" s="171">
        <v>-29924.142514541847</v>
      </c>
      <c r="CG47" s="171">
        <v>-28848.082586273878</v>
      </c>
      <c r="CH47" s="171">
        <v>-20936.748032217365</v>
      </c>
      <c r="CI47" s="171">
        <v>-9363.3583204824445</v>
      </c>
      <c r="CJ47" s="171">
        <v>-9437.0051141241493</v>
      </c>
      <c r="CK47" s="171">
        <v>-9234.9091119732129</v>
      </c>
      <c r="CL47" s="2"/>
      <c r="CM47" s="2"/>
      <c r="CN47" s="209"/>
      <c r="CO47" s="16" t="s">
        <v>26</v>
      </c>
      <c r="CP47" s="171">
        <v>-22705.686486155013</v>
      </c>
      <c r="CQ47" s="171">
        <v>-29648.694170827279</v>
      </c>
      <c r="CR47" s="171">
        <v>-28388.594686249391</v>
      </c>
      <c r="CS47" s="171">
        <v>-20595.01936131802</v>
      </c>
      <c r="CT47" s="171">
        <v>-9348.310124921727</v>
      </c>
      <c r="CU47" s="171">
        <v>-9429.8658266884941</v>
      </c>
      <c r="CV47" s="171">
        <v>-9234.0736114224255</v>
      </c>
      <c r="CW47" s="2"/>
      <c r="CX47" s="2"/>
      <c r="CY47" s="2"/>
      <c r="DA47" s="209" t="s">
        <v>22</v>
      </c>
      <c r="DB47" s="15"/>
      <c r="DC47" s="7"/>
      <c r="DD47" s="7"/>
      <c r="DE47" s="7"/>
      <c r="DF47" s="7"/>
      <c r="DG47" s="7"/>
      <c r="DH47" s="7"/>
      <c r="DI47" s="7"/>
      <c r="DJ47" s="7"/>
      <c r="DK47" s="7"/>
      <c r="DL47" s="7"/>
      <c r="DM47" s="7"/>
      <c r="DN47" s="7"/>
      <c r="DO47" s="7"/>
      <c r="DP47" s="7"/>
      <c r="DQ47" s="7"/>
      <c r="DR47" s="7"/>
      <c r="DS47" s="7"/>
      <c r="DT47" s="7"/>
      <c r="DU47" s="7"/>
      <c r="DV47" s="7"/>
      <c r="DW47" s="7"/>
      <c r="DX47" s="7"/>
      <c r="DY47" s="81">
        <v>-2892.28773686762</v>
      </c>
      <c r="DZ47" s="7"/>
      <c r="EA47" s="7"/>
    </row>
    <row r="48" spans="1:133" ht="14.5" x14ac:dyDescent="0.35">
      <c r="A48" s="32" t="s">
        <v>30</v>
      </c>
      <c r="B48" s="32"/>
      <c r="C48" s="30"/>
      <c r="D48" s="30"/>
      <c r="E48" s="43">
        <f>SUM(E42:E47)</f>
        <v>0</v>
      </c>
      <c r="F48" s="43">
        <f t="shared" ref="F48:AR48" si="14">SUM(F42:F47)</f>
        <v>1315.62</v>
      </c>
      <c r="G48" s="43">
        <f t="shared" si="14"/>
        <v>10863.39</v>
      </c>
      <c r="H48" s="43">
        <f t="shared" si="14"/>
        <v>142699.94</v>
      </c>
      <c r="I48" s="43">
        <f t="shared" si="14"/>
        <v>438313.19</v>
      </c>
      <c r="J48" s="43">
        <f t="shared" si="14"/>
        <v>1058629.68</v>
      </c>
      <c r="K48" s="43">
        <f t="shared" si="14"/>
        <v>1614027.89</v>
      </c>
      <c r="L48" s="43">
        <f t="shared" si="14"/>
        <v>1812542.2600000002</v>
      </c>
      <c r="M48" s="43">
        <f t="shared" si="14"/>
        <v>2090019.22</v>
      </c>
      <c r="N48" s="43">
        <f t="shared" si="14"/>
        <v>2524886.6199999996</v>
      </c>
      <c r="O48" s="43">
        <f t="shared" si="14"/>
        <v>3033346.0200000005</v>
      </c>
      <c r="P48" s="43">
        <f t="shared" si="14"/>
        <v>3524091.5100000002</v>
      </c>
      <c r="Q48" s="43">
        <f t="shared" si="14"/>
        <v>4051567.7300000004</v>
      </c>
      <c r="R48" s="43">
        <f t="shared" si="14"/>
        <v>4310521.2500000009</v>
      </c>
      <c r="S48" s="43">
        <f t="shared" si="14"/>
        <v>4704832.1400000006</v>
      </c>
      <c r="T48" s="43">
        <f t="shared" si="14"/>
        <v>6047091.5499999998</v>
      </c>
      <c r="U48" s="43">
        <f t="shared" si="14"/>
        <v>8009580.4799999995</v>
      </c>
      <c r="V48" s="43">
        <f t="shared" si="14"/>
        <v>10110446.210000003</v>
      </c>
      <c r="W48" s="43">
        <f t="shared" si="14"/>
        <v>11760198.290000001</v>
      </c>
      <c r="X48" s="43">
        <f t="shared" si="14"/>
        <v>12511819.440000001</v>
      </c>
      <c r="Y48" s="43">
        <f t="shared" si="14"/>
        <v>13353279.850000001</v>
      </c>
      <c r="Z48" s="43">
        <f t="shared" si="14"/>
        <v>14438914.670000002</v>
      </c>
      <c r="AA48" s="43">
        <f t="shared" si="14"/>
        <v>15622037.74</v>
      </c>
      <c r="AB48" s="43">
        <f t="shared" si="14"/>
        <v>16663273.539999997</v>
      </c>
      <c r="AC48" s="43">
        <f t="shared" si="14"/>
        <v>17776699.969999999</v>
      </c>
      <c r="AD48" s="43">
        <f t="shared" si="14"/>
        <v>18834041.089999996</v>
      </c>
      <c r="AE48" s="43">
        <f t="shared" si="14"/>
        <v>20254890.999999996</v>
      </c>
      <c r="AF48" s="43">
        <f t="shared" si="14"/>
        <v>24053993.350000001</v>
      </c>
      <c r="AG48" s="43">
        <f t="shared" si="14"/>
        <v>29182799.529999997</v>
      </c>
      <c r="AH48" s="43">
        <f t="shared" si="14"/>
        <v>33880286.300000004</v>
      </c>
      <c r="AI48" s="43">
        <f t="shared" si="14"/>
        <v>37457563.890000001</v>
      </c>
      <c r="AJ48" s="43">
        <f t="shared" si="14"/>
        <v>39009875.279999994</v>
      </c>
      <c r="AK48" s="43">
        <f t="shared" si="14"/>
        <v>40570841.159999996</v>
      </c>
      <c r="AL48" s="43">
        <f t="shared" si="14"/>
        <v>42473339.939999998</v>
      </c>
      <c r="AM48" s="43">
        <f t="shared" si="14"/>
        <v>44517886.669999994</v>
      </c>
      <c r="AN48" s="43">
        <f t="shared" si="14"/>
        <v>46337110.400000006</v>
      </c>
      <c r="AO48" s="43">
        <f t="shared" si="14"/>
        <v>48329068.719999999</v>
      </c>
      <c r="AP48" s="43">
        <f t="shared" si="14"/>
        <v>50181125.049999997</v>
      </c>
      <c r="AQ48" s="43">
        <f t="shared" si="14"/>
        <v>52585324.669999994</v>
      </c>
      <c r="AR48" s="43">
        <f t="shared" si="14"/>
        <v>58665953.920000002</v>
      </c>
      <c r="CB48" s="104"/>
      <c r="CC48" s="209"/>
      <c r="CD48" s="16" t="s">
        <v>50</v>
      </c>
      <c r="CE48" s="171">
        <v>39890.089999999997</v>
      </c>
      <c r="CF48" s="171">
        <v>52432.800000000003</v>
      </c>
      <c r="CG48" s="171">
        <v>50635.33</v>
      </c>
      <c r="CH48" s="171">
        <v>23630.6</v>
      </c>
      <c r="CI48" s="171">
        <v>10235.24</v>
      </c>
      <c r="CJ48" s="171">
        <v>10302.52</v>
      </c>
      <c r="CK48" s="171">
        <v>10077.35</v>
      </c>
      <c r="CL48" s="4"/>
      <c r="CM48" s="4"/>
      <c r="CN48" s="209"/>
      <c r="CO48" s="16" t="s">
        <v>50</v>
      </c>
      <c r="CP48" s="171">
        <v>39890.089999999997</v>
      </c>
      <c r="CQ48" s="171">
        <v>52432.800000000003</v>
      </c>
      <c r="CR48" s="171">
        <v>50635.33</v>
      </c>
      <c r="CS48" s="171">
        <v>23630.6</v>
      </c>
      <c r="CT48" s="171">
        <v>10235.24</v>
      </c>
      <c r="CU48" s="171">
        <v>10302.52</v>
      </c>
      <c r="CV48" s="171">
        <v>10077.35</v>
      </c>
      <c r="CW48" s="4"/>
      <c r="CX48" s="4"/>
      <c r="CY48" s="4"/>
      <c r="DA48" s="209"/>
      <c r="DB48" s="15" t="s">
        <v>28</v>
      </c>
      <c r="DC48" s="20">
        <v>8127.0399999991059</v>
      </c>
      <c r="DD48" s="20">
        <v>8329.3000000007451</v>
      </c>
      <c r="DE48" s="20">
        <v>8800.269999999553</v>
      </c>
      <c r="DF48" s="20">
        <v>10333.070000000298</v>
      </c>
      <c r="DG48" s="20">
        <v>8760.0100000016391</v>
      </c>
      <c r="DH48" s="20">
        <v>11044.909999996424</v>
      </c>
      <c r="DI48" s="20">
        <v>31907.310000002384</v>
      </c>
      <c r="DJ48" s="20">
        <v>40946.179999999702</v>
      </c>
      <c r="DK48" s="20">
        <v>36410.359999999404</v>
      </c>
      <c r="DL48" s="20">
        <v>22318.39999999851</v>
      </c>
      <c r="DM48" s="20">
        <v>8944.2900000028312</v>
      </c>
      <c r="DN48" s="20">
        <v>9312.6499999985099</v>
      </c>
      <c r="DO48" s="20">
        <v>11751.719999998808</v>
      </c>
      <c r="DP48" s="20">
        <v>12005.310000002384</v>
      </c>
      <c r="DQ48" s="20">
        <v>10126.529999997467</v>
      </c>
      <c r="DR48" s="20">
        <v>0</v>
      </c>
      <c r="DS48" s="20">
        <v>0</v>
      </c>
      <c r="DT48" s="20">
        <v>0</v>
      </c>
      <c r="DU48" s="20">
        <v>0</v>
      </c>
      <c r="DV48" s="20">
        <v>0</v>
      </c>
      <c r="DW48" s="20">
        <v>0</v>
      </c>
      <c r="DX48" s="20">
        <v>0</v>
      </c>
      <c r="DY48" s="20">
        <v>0</v>
      </c>
      <c r="DZ48" s="20">
        <v>0</v>
      </c>
      <c r="EA48" s="20">
        <v>0</v>
      </c>
    </row>
    <row r="49" spans="1:133" ht="14.5" x14ac:dyDescent="0.35">
      <c r="A49"/>
      <c r="C49" s="36"/>
      <c r="D49" s="36"/>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CB49" s="104"/>
      <c r="CC49" s="209"/>
      <c r="CD49" s="16" t="s">
        <v>51</v>
      </c>
      <c r="CE49" s="171">
        <v>17061.200369190788</v>
      </c>
      <c r="CF49" s="171">
        <v>22508.657485458156</v>
      </c>
      <c r="CG49" s="171">
        <v>21787.247413726123</v>
      </c>
      <c r="CH49" s="171">
        <v>2693.8519677826334</v>
      </c>
      <c r="CI49" s="171">
        <v>871.88167951755531</v>
      </c>
      <c r="CJ49" s="171">
        <v>865.51488587585118</v>
      </c>
      <c r="CK49" s="171">
        <v>842.44088802678743</v>
      </c>
      <c r="CL49" s="4"/>
      <c r="CM49" s="4"/>
      <c r="CN49" s="209"/>
      <c r="CO49" s="16" t="s">
        <v>51</v>
      </c>
      <c r="CP49" s="171">
        <v>17184.403513844984</v>
      </c>
      <c r="CQ49" s="171">
        <v>22784.105829172724</v>
      </c>
      <c r="CR49" s="171">
        <v>22246.735313750611</v>
      </c>
      <c r="CS49" s="171">
        <v>3035.5806386819786</v>
      </c>
      <c r="CT49" s="171">
        <v>886.92987507827274</v>
      </c>
      <c r="CU49" s="171">
        <v>872.65417331150638</v>
      </c>
      <c r="CV49" s="171">
        <v>843.27638857757483</v>
      </c>
      <c r="CW49" s="4" t="s">
        <v>105</v>
      </c>
      <c r="CX49" s="4" t="s">
        <v>106</v>
      </c>
      <c r="CY49" s="4" t="s">
        <v>107</v>
      </c>
      <c r="DA49" s="209"/>
      <c r="DB49" s="16" t="s">
        <v>26</v>
      </c>
      <c r="DC49" s="20">
        <v>306551.46210147406</v>
      </c>
      <c r="DD49" s="20">
        <v>328395.30665898882</v>
      </c>
      <c r="DE49" s="20">
        <v>129041.97894362173</v>
      </c>
      <c r="DF49" s="20">
        <v>-116248.37555983226</v>
      </c>
      <c r="DG49" s="20">
        <v>-104613.38045356744</v>
      </c>
      <c r="DH49" s="20">
        <v>-106758.31587632833</v>
      </c>
      <c r="DI49" s="20">
        <v>-119183.41184852651</v>
      </c>
      <c r="DJ49" s="20">
        <v>-138596.39079341319</v>
      </c>
      <c r="DK49" s="20">
        <v>-137793.28735156739</v>
      </c>
      <c r="DL49" s="20">
        <v>-140452.99254978076</v>
      </c>
      <c r="DM49" s="20">
        <v>-123659.88827741763</v>
      </c>
      <c r="DN49" s="20">
        <v>-109523.64277962862</v>
      </c>
      <c r="DO49" s="20">
        <v>-119570.42005814648</v>
      </c>
      <c r="DP49" s="20">
        <v>-127589.09913487616</v>
      </c>
      <c r="DQ49" s="20">
        <v>-90032.567630487814</v>
      </c>
      <c r="DR49" s="20">
        <v>-29850.366428408659</v>
      </c>
      <c r="DS49" s="20">
        <v>-27677.731835119779</v>
      </c>
      <c r="DT49" s="20">
        <v>-28367.49080792554</v>
      </c>
      <c r="DU49" s="20">
        <v>-31712.240190643679</v>
      </c>
      <c r="DV49" s="20">
        <v>-36266.351017925241</v>
      </c>
      <c r="DW49" s="20">
        <v>-35382.790747787352</v>
      </c>
      <c r="DX49" s="20">
        <v>-33777.721147319782</v>
      </c>
      <c r="DY49" s="20">
        <v>-29077.038685363284</v>
      </c>
      <c r="DZ49" s="20">
        <v>-27430.212146395083</v>
      </c>
      <c r="EA49" s="20">
        <v>-31670.308000207406</v>
      </c>
    </row>
    <row r="50" spans="1:133" ht="14.5" x14ac:dyDescent="0.35">
      <c r="A50" s="35" t="s">
        <v>38</v>
      </c>
      <c r="B50" s="35"/>
      <c r="C50" s="36"/>
      <c r="D50" s="36"/>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CB50" s="104"/>
      <c r="CC50" s="209"/>
      <c r="CD50" s="16" t="s">
        <v>13</v>
      </c>
      <c r="CE50" s="171">
        <v>-6686.620369190714</v>
      </c>
      <c r="CF50" s="171">
        <v>-10451.207485457038</v>
      </c>
      <c r="CG50" s="171">
        <v>-8962.4574137270174</v>
      </c>
      <c r="CH50" s="171">
        <v>7636.3280322170685</v>
      </c>
      <c r="CI50" s="171">
        <v>-871.88167951755531</v>
      </c>
      <c r="CJ50" s="171">
        <v>-865.51488587585118</v>
      </c>
      <c r="CK50" s="171">
        <v>-842.44088802678743</v>
      </c>
      <c r="CL50" s="4"/>
      <c r="CM50" s="4"/>
      <c r="CN50" s="209"/>
      <c r="CO50" s="16" t="s">
        <v>13</v>
      </c>
      <c r="CP50" s="171">
        <v>-6809.823513844909</v>
      </c>
      <c r="CQ50" s="171">
        <v>-10726.655829171606</v>
      </c>
      <c r="CR50" s="171">
        <v>-9421.9453137515047</v>
      </c>
      <c r="CS50" s="171">
        <v>7294.5993613177234</v>
      </c>
      <c r="CT50" s="171">
        <v>-886.92987507827274</v>
      </c>
      <c r="CU50" s="171">
        <v>-872.65417331150638</v>
      </c>
      <c r="CV50" s="171">
        <v>-843.27638857757483</v>
      </c>
      <c r="CW50" s="172">
        <f>SUM(CP50:CV50)</f>
        <v>-22266.685732417649</v>
      </c>
      <c r="CX50" s="172">
        <f>SUM(CE50:CK50)</f>
        <v>-21043.794689577895</v>
      </c>
      <c r="CY50" s="172">
        <f>CW50-CX50</f>
        <v>-1222.8910428397539</v>
      </c>
      <c r="DA50" s="209"/>
      <c r="DB50" s="16" t="s">
        <v>50</v>
      </c>
      <c r="DC50" s="20">
        <v>-54088.43</v>
      </c>
      <c r="DD50" s="20">
        <v>-57968.47</v>
      </c>
      <c r="DE50" s="20">
        <v>-155185.29</v>
      </c>
      <c r="DF50" s="20">
        <v>144151.20000000001</v>
      </c>
      <c r="DG50" s="20">
        <v>129139.73</v>
      </c>
      <c r="DH50" s="20">
        <v>131496.01999999999</v>
      </c>
      <c r="DI50" s="20">
        <v>146683.67000000001</v>
      </c>
      <c r="DJ50" s="20">
        <v>170727.8</v>
      </c>
      <c r="DK50" s="20">
        <v>169792.6</v>
      </c>
      <c r="DL50" s="20">
        <v>173041.64</v>
      </c>
      <c r="DM50" s="20">
        <v>152089.43</v>
      </c>
      <c r="DN50" s="20">
        <v>135146.15</v>
      </c>
      <c r="DO50" s="20">
        <v>147703.67000000001</v>
      </c>
      <c r="DP50" s="20">
        <v>157813.82</v>
      </c>
      <c r="DQ50" s="20">
        <v>94457.73</v>
      </c>
      <c r="DR50" s="20">
        <v>30773.360000000001</v>
      </c>
      <c r="DS50" s="20">
        <v>28505.86</v>
      </c>
      <c r="DT50" s="20">
        <v>29204.54</v>
      </c>
      <c r="DU50" s="20">
        <v>32647.23</v>
      </c>
      <c r="DV50" s="20">
        <v>37342.58</v>
      </c>
      <c r="DW50" s="20">
        <v>36437.18</v>
      </c>
      <c r="DX50" s="20">
        <v>34781.339999999997</v>
      </c>
      <c r="DY50" s="20">
        <v>29940.03</v>
      </c>
      <c r="DZ50" s="20">
        <v>28253.98</v>
      </c>
      <c r="EA50" s="20">
        <v>32650.48</v>
      </c>
    </row>
    <row r="51" spans="1:133" ht="14.5" x14ac:dyDescent="0.35">
      <c r="A51" s="37" t="s">
        <v>32</v>
      </c>
      <c r="B51" s="37"/>
      <c r="C51" s="36"/>
      <c r="D51" s="36"/>
      <c r="E51" s="44">
        <f>E42-D42</f>
        <v>0</v>
      </c>
      <c r="F51" s="44">
        <f>IF(F42="","",F42-E42)</f>
        <v>1315.62</v>
      </c>
      <c r="G51" s="44">
        <f>IF(G42="","",G42-F42)</f>
        <v>9547.77</v>
      </c>
      <c r="H51" s="44">
        <f t="shared" ref="H51:AR56" si="15">IF(H42="","",H42-G42)</f>
        <v>120303.14999999998</v>
      </c>
      <c r="I51" s="44">
        <f t="shared" si="15"/>
        <v>255869.48000000004</v>
      </c>
      <c r="J51" s="44">
        <f t="shared" si="15"/>
        <v>567391.97</v>
      </c>
      <c r="K51" s="44">
        <f t="shared" si="15"/>
        <v>467919.47</v>
      </c>
      <c r="L51" s="44">
        <f t="shared" si="15"/>
        <v>119587.87000000011</v>
      </c>
      <c r="M51" s="44">
        <f t="shared" si="15"/>
        <v>182140.42999999993</v>
      </c>
      <c r="N51" s="44">
        <f t="shared" si="15"/>
        <v>296930.48</v>
      </c>
      <c r="O51" s="44">
        <f t="shared" si="15"/>
        <v>324061.40000000014</v>
      </c>
      <c r="P51" s="44">
        <f t="shared" si="15"/>
        <v>320111.45000000019</v>
      </c>
      <c r="Q51" s="44">
        <f t="shared" si="15"/>
        <v>315544.60000000009</v>
      </c>
      <c r="R51" s="44">
        <f t="shared" si="15"/>
        <v>150753.74000000022</v>
      </c>
      <c r="S51" s="44">
        <f t="shared" si="15"/>
        <v>199591.58999999985</v>
      </c>
      <c r="T51" s="44">
        <f t="shared" si="15"/>
        <v>870737.87999999989</v>
      </c>
      <c r="U51" s="44">
        <f t="shared" si="15"/>
        <v>1271240.8200000003</v>
      </c>
      <c r="V51" s="44">
        <f t="shared" si="15"/>
        <v>1392106.54</v>
      </c>
      <c r="W51" s="44">
        <f t="shared" si="15"/>
        <v>903279.41000000015</v>
      </c>
      <c r="X51" s="44">
        <f t="shared" si="15"/>
        <v>278132.34999999963</v>
      </c>
      <c r="Y51" s="44">
        <f>IF(Y42="","",Y42-X42)</f>
        <v>383605.96999999974</v>
      </c>
      <c r="Z51" s="44">
        <f t="shared" si="15"/>
        <v>543479.80000000075</v>
      </c>
      <c r="AA51" s="44">
        <f t="shared" si="15"/>
        <v>553020.93999999948</v>
      </c>
      <c r="AB51" s="44">
        <f t="shared" si="15"/>
        <v>489502.94999999925</v>
      </c>
      <c r="AC51" s="44">
        <f t="shared" si="15"/>
        <v>460731.59999999963</v>
      </c>
      <c r="AD51" s="44">
        <f t="shared" si="15"/>
        <v>368310.34999999963</v>
      </c>
      <c r="AE51" s="44">
        <f t="shared" si="15"/>
        <v>481271.76999999955</v>
      </c>
      <c r="AF51" s="44">
        <f t="shared" si="15"/>
        <v>1992958.7200000007</v>
      </c>
      <c r="AG51" s="44">
        <f t="shared" si="15"/>
        <v>2705657.17</v>
      </c>
      <c r="AH51" s="44">
        <f t="shared" si="15"/>
        <v>2605813.370000001</v>
      </c>
      <c r="AI51" s="44">
        <f t="shared" si="15"/>
        <v>1528630.7199999988</v>
      </c>
      <c r="AJ51" s="44">
        <f t="shared" si="15"/>
        <v>379218.26999999955</v>
      </c>
      <c r="AK51" s="44">
        <f t="shared" si="15"/>
        <v>486524.03999999911</v>
      </c>
      <c r="AL51" s="44">
        <f t="shared" si="15"/>
        <v>662508.23000000045</v>
      </c>
      <c r="AM51" s="44">
        <f t="shared" si="15"/>
        <v>662656.35000000149</v>
      </c>
      <c r="AN51" s="44">
        <f t="shared" si="15"/>
        <v>592416.80000000075</v>
      </c>
      <c r="AO51" s="44">
        <f>IF(AO42="","",AO42-AN42)</f>
        <v>551957.44999999925</v>
      </c>
      <c r="AP51" s="44">
        <f>IF(AP42="","",AP42-AO42)</f>
        <v>435625.12000000104</v>
      </c>
      <c r="AQ51" s="44">
        <f t="shared" si="15"/>
        <v>590410.62999999896</v>
      </c>
      <c r="AR51" s="44">
        <f t="shared" si="15"/>
        <v>2623393.1900000013</v>
      </c>
      <c r="CB51" s="104"/>
      <c r="CC51" s="209"/>
      <c r="CD51" s="17" t="s">
        <v>8</v>
      </c>
      <c r="CE51" s="171">
        <v>-27.035384303313489</v>
      </c>
      <c r="CF51" s="171">
        <v>-36.855312051041274</v>
      </c>
      <c r="CG51" s="171">
        <v>-25.039728528201056</v>
      </c>
      <c r="CH51" s="171">
        <v>-23.894863251534023</v>
      </c>
      <c r="CI51" s="171">
        <v>-50.234736557447974</v>
      </c>
      <c r="CJ51" s="171">
        <v>-39.124245328254908</v>
      </c>
      <c r="CK51" s="171">
        <v>-54.60684331866792</v>
      </c>
      <c r="CL51" s="4"/>
      <c r="CM51" s="4"/>
      <c r="CN51" s="209"/>
      <c r="CO51" s="17" t="s">
        <v>8</v>
      </c>
      <c r="CP51" s="171">
        <v>-27.051114162137921</v>
      </c>
      <c r="CQ51" s="171">
        <v>-36.9418440996483</v>
      </c>
      <c r="CR51" s="171">
        <v>-25.207407490628555</v>
      </c>
      <c r="CS51" s="171">
        <v>-24.190746274209076</v>
      </c>
      <c r="CT51" s="171">
        <v>-50.931912768175017</v>
      </c>
      <c r="CU51" s="171">
        <v>-39.736328683212392</v>
      </c>
      <c r="CV51" s="171">
        <v>-55.576148746981119</v>
      </c>
      <c r="CW51" s="4"/>
      <c r="CX51" s="4"/>
      <c r="CY51" s="4"/>
      <c r="DA51" s="209"/>
      <c r="DB51" s="16" t="s">
        <v>51</v>
      </c>
      <c r="DC51" s="7">
        <v>252463.03210147406</v>
      </c>
      <c r="DD51" s="7">
        <v>270426.83665898885</v>
      </c>
      <c r="DE51" s="7">
        <v>-26143.311056378283</v>
      </c>
      <c r="DF51" s="7">
        <v>27902.824440167751</v>
      </c>
      <c r="DG51" s="7">
        <v>24526.349546432553</v>
      </c>
      <c r="DH51" s="7">
        <v>24737.704123671661</v>
      </c>
      <c r="DI51" s="7">
        <v>27500.258151473507</v>
      </c>
      <c r="DJ51" s="7">
        <v>32131.409206586803</v>
      </c>
      <c r="DK51" s="7">
        <v>31999.31264843262</v>
      </c>
      <c r="DL51" s="7">
        <v>32588.647450219258</v>
      </c>
      <c r="DM51" s="7">
        <v>28429.541722582362</v>
      </c>
      <c r="DN51" s="7">
        <v>25622.507220371379</v>
      </c>
      <c r="DO51" s="7">
        <v>28133.24994185353</v>
      </c>
      <c r="DP51" s="7">
        <v>30224.720865123847</v>
      </c>
      <c r="DQ51" s="7">
        <v>4425.1623695121816</v>
      </c>
      <c r="DR51" s="7">
        <v>922.99357159134161</v>
      </c>
      <c r="DS51" s="7">
        <v>828.12816488022145</v>
      </c>
      <c r="DT51" s="7">
        <v>837.04919207446073</v>
      </c>
      <c r="DU51" s="7">
        <v>934.98980935632062</v>
      </c>
      <c r="DV51" s="7">
        <v>1076.228982074761</v>
      </c>
      <c r="DW51" s="7">
        <v>1054.389252212648</v>
      </c>
      <c r="DX51" s="7">
        <v>1003.6188526802143</v>
      </c>
      <c r="DY51" s="7">
        <v>862.99131463671438</v>
      </c>
      <c r="DZ51" s="7">
        <v>823.76785360491704</v>
      </c>
      <c r="EA51" s="7">
        <v>980.17199979259385</v>
      </c>
    </row>
    <row r="52" spans="1:133" ht="14.5" x14ac:dyDescent="0.35">
      <c r="A52" s="37" t="s">
        <v>33</v>
      </c>
      <c r="B52" s="37"/>
      <c r="C52" s="36"/>
      <c r="D52" s="36"/>
      <c r="E52" s="44">
        <f t="shared" ref="E52:E56" si="16">E43-D43</f>
        <v>0</v>
      </c>
      <c r="F52" s="44">
        <f t="shared" ref="F52:U56" si="17">IF(F43="","",F43-E43)</f>
        <v>0</v>
      </c>
      <c r="G52" s="44">
        <f t="shared" si="17"/>
        <v>0</v>
      </c>
      <c r="H52" s="44">
        <f t="shared" si="17"/>
        <v>4137.67</v>
      </c>
      <c r="I52" s="44">
        <f t="shared" si="17"/>
        <v>13242.22</v>
      </c>
      <c r="J52" s="44">
        <f t="shared" si="17"/>
        <v>14331.09</v>
      </c>
      <c r="K52" s="44">
        <f t="shared" si="17"/>
        <v>22190.3</v>
      </c>
      <c r="L52" s="44">
        <f t="shared" si="17"/>
        <v>23491.300000000003</v>
      </c>
      <c r="M52" s="44">
        <f t="shared" si="17"/>
        <v>27416.849999999991</v>
      </c>
      <c r="N52" s="44">
        <f t="shared" si="17"/>
        <v>36823.330000000016</v>
      </c>
      <c r="O52" s="44">
        <f t="shared" si="17"/>
        <v>47548.130000000005</v>
      </c>
      <c r="P52" s="44">
        <f t="shared" si="17"/>
        <v>42450.630000000005</v>
      </c>
      <c r="Q52" s="44">
        <f t="shared" si="17"/>
        <v>52685.539999999979</v>
      </c>
      <c r="R52" s="44">
        <f t="shared" si="17"/>
        <v>23931.960000000021</v>
      </c>
      <c r="S52" s="44">
        <f t="shared" si="17"/>
        <v>45027.839999999967</v>
      </c>
      <c r="T52" s="44">
        <f t="shared" si="17"/>
        <v>84659.82</v>
      </c>
      <c r="U52" s="44">
        <f t="shared" si="17"/>
        <v>132121.25999999995</v>
      </c>
      <c r="V52" s="44">
        <f t="shared" si="15"/>
        <v>124281.14000000001</v>
      </c>
      <c r="W52" s="44">
        <f t="shared" si="15"/>
        <v>143538.96999999997</v>
      </c>
      <c r="X52" s="44">
        <f t="shared" si="15"/>
        <v>111032.25</v>
      </c>
      <c r="Y52" s="44">
        <f t="shared" si="15"/>
        <v>106173.28999999992</v>
      </c>
      <c r="Z52" s="44">
        <f t="shared" si="15"/>
        <v>123626.43999999994</v>
      </c>
      <c r="AA52" s="44">
        <f t="shared" si="15"/>
        <v>146061.08000000007</v>
      </c>
      <c r="AB52" s="44">
        <f t="shared" si="15"/>
        <v>126176.6399999999</v>
      </c>
      <c r="AC52" s="44">
        <f t="shared" si="15"/>
        <v>157672.47999999998</v>
      </c>
      <c r="AD52" s="44">
        <f t="shared" si="15"/>
        <v>181119.55000000005</v>
      </c>
      <c r="AE52" s="44">
        <f t="shared" si="15"/>
        <v>254712.54000000004</v>
      </c>
      <c r="AF52" s="44">
        <f t="shared" si="15"/>
        <v>381780.64000000013</v>
      </c>
      <c r="AG52" s="44">
        <f t="shared" si="15"/>
        <v>530455.33000000007</v>
      </c>
      <c r="AH52" s="44">
        <f t="shared" si="15"/>
        <v>443439.29999999981</v>
      </c>
      <c r="AI52" s="44">
        <f t="shared" si="15"/>
        <v>502161.53000000026</v>
      </c>
      <c r="AJ52" s="44">
        <f t="shared" si="15"/>
        <v>343675.77000000048</v>
      </c>
      <c r="AK52" s="44">
        <f t="shared" si="15"/>
        <v>311009.05999999959</v>
      </c>
      <c r="AL52" s="44">
        <f t="shared" si="15"/>
        <v>343993.12999999989</v>
      </c>
      <c r="AM52" s="44">
        <f t="shared" si="15"/>
        <v>370770.33000000007</v>
      </c>
      <c r="AN52" s="44">
        <f t="shared" si="15"/>
        <v>314774.40000000037</v>
      </c>
      <c r="AO52" s="44">
        <f>IF(AO43="","",AO43-AN43)</f>
        <v>379291.84999999963</v>
      </c>
      <c r="AP52" s="44">
        <f t="shared" si="15"/>
        <v>387410.63999999966</v>
      </c>
      <c r="AQ52" s="44">
        <f t="shared" si="15"/>
        <v>492297.45000000019</v>
      </c>
      <c r="AR52" s="44">
        <f t="shared" si="15"/>
        <v>697197.21</v>
      </c>
      <c r="CB52" s="104"/>
      <c r="CC52" s="209"/>
      <c r="CD52" s="16" t="s">
        <v>14</v>
      </c>
      <c r="CE52" s="171">
        <v>-6713.6557534940275</v>
      </c>
      <c r="CF52" s="171">
        <v>-10488.062797508079</v>
      </c>
      <c r="CG52" s="171">
        <v>-8987.4971422552189</v>
      </c>
      <c r="CH52" s="171">
        <v>7612.4331689655346</v>
      </c>
      <c r="CI52" s="171">
        <v>-922.11641607500326</v>
      </c>
      <c r="CJ52" s="171">
        <v>-904.63913120410609</v>
      </c>
      <c r="CK52" s="171">
        <v>-897.0477313454553</v>
      </c>
      <c r="CL52" s="4"/>
      <c r="CM52" s="4"/>
      <c r="CN52" s="209"/>
      <c r="CO52" s="16" t="s">
        <v>14</v>
      </c>
      <c r="CP52" s="171">
        <v>-6836.8746280070472</v>
      </c>
      <c r="CQ52" s="171">
        <v>-10763.597673271255</v>
      </c>
      <c r="CR52" s="171">
        <v>-9447.1527212421333</v>
      </c>
      <c r="CS52" s="171">
        <v>7270.4086150435141</v>
      </c>
      <c r="CT52" s="171">
        <v>-937.86178784644778</v>
      </c>
      <c r="CU52" s="171">
        <v>-912.39050199471876</v>
      </c>
      <c r="CV52" s="171">
        <v>-898.8525373245559</v>
      </c>
      <c r="CW52" s="4"/>
      <c r="CX52" s="4"/>
      <c r="CY52" s="4"/>
      <c r="DA52" s="209"/>
      <c r="DB52" s="16" t="s">
        <v>13</v>
      </c>
      <c r="DC52" s="7">
        <v>-244335.99210147496</v>
      </c>
      <c r="DD52" s="7">
        <v>-262097.5366589881</v>
      </c>
      <c r="DE52" s="7">
        <v>34943.581056377836</v>
      </c>
      <c r="DF52" s="7">
        <v>-17569.754440167453</v>
      </c>
      <c r="DG52" s="7">
        <v>-15766.339546430914</v>
      </c>
      <c r="DH52" s="7">
        <v>-13692.794123675238</v>
      </c>
      <c r="DI52" s="7">
        <v>4407.0518485288776</v>
      </c>
      <c r="DJ52" s="7">
        <v>8814.7707934128994</v>
      </c>
      <c r="DK52" s="7">
        <v>4411.0473515667836</v>
      </c>
      <c r="DL52" s="7">
        <v>-10270.247450220748</v>
      </c>
      <c r="DM52" s="7">
        <v>-19485.251722579531</v>
      </c>
      <c r="DN52" s="7">
        <v>-16309.857220372869</v>
      </c>
      <c r="DO52" s="7">
        <v>-16381.529941854722</v>
      </c>
      <c r="DP52" s="7">
        <v>-18219.410865121463</v>
      </c>
      <c r="DQ52" s="7">
        <v>5701.3676304852852</v>
      </c>
      <c r="DR52" s="7">
        <v>-922.99357159134161</v>
      </c>
      <c r="DS52" s="7">
        <v>-828.12816488022145</v>
      </c>
      <c r="DT52" s="7">
        <v>-837.04919207446073</v>
      </c>
      <c r="DU52" s="7">
        <v>-934.98980935632062</v>
      </c>
      <c r="DV52" s="7">
        <v>-1076.228982074761</v>
      </c>
      <c r="DW52" s="7">
        <v>-1054.389252212648</v>
      </c>
      <c r="DX52" s="7">
        <v>-1003.6188526802143</v>
      </c>
      <c r="DY52" s="81">
        <v>-3755.2790515043343</v>
      </c>
      <c r="DZ52" s="7">
        <v>-823.76785360491704</v>
      </c>
      <c r="EA52" s="7">
        <v>-980.17199979259385</v>
      </c>
    </row>
    <row r="53" spans="1:133" ht="14.5" x14ac:dyDescent="0.35">
      <c r="A53" s="37" t="s">
        <v>34</v>
      </c>
      <c r="B53" s="37"/>
      <c r="C53" s="36"/>
      <c r="D53" s="36"/>
      <c r="E53" s="44">
        <f t="shared" si="16"/>
        <v>0</v>
      </c>
      <c r="F53" s="44">
        <f t="shared" si="17"/>
        <v>0</v>
      </c>
      <c r="G53" s="44">
        <f t="shared" si="17"/>
        <v>0</v>
      </c>
      <c r="H53" s="44">
        <f t="shared" si="17"/>
        <v>6869.5</v>
      </c>
      <c r="I53" s="44">
        <f t="shared" si="17"/>
        <v>24434.09</v>
      </c>
      <c r="J53" s="44">
        <f t="shared" si="17"/>
        <v>33445.11</v>
      </c>
      <c r="K53" s="44">
        <f t="shared" si="17"/>
        <v>56507.020000000004</v>
      </c>
      <c r="L53" s="44">
        <f t="shared" si="17"/>
        <v>48297.09</v>
      </c>
      <c r="M53" s="44">
        <f t="shared" si="17"/>
        <v>55956.100000000006</v>
      </c>
      <c r="N53" s="44">
        <f t="shared" si="17"/>
        <v>75636.610000000015</v>
      </c>
      <c r="O53" s="44">
        <f t="shared" si="17"/>
        <v>97435.44</v>
      </c>
      <c r="P53" s="44">
        <f t="shared" si="17"/>
        <v>91627.37</v>
      </c>
      <c r="Q53" s="44">
        <f t="shared" si="17"/>
        <v>114648.81</v>
      </c>
      <c r="R53" s="44">
        <f t="shared" si="17"/>
        <v>61457.510000000009</v>
      </c>
      <c r="S53" s="44">
        <f t="shared" si="17"/>
        <v>104155.95999999996</v>
      </c>
      <c r="T53" s="44">
        <f t="shared" si="17"/>
        <v>224334.44000000006</v>
      </c>
      <c r="U53" s="44">
        <f t="shared" si="17"/>
        <v>335547.18999999994</v>
      </c>
      <c r="V53" s="44">
        <f t="shared" si="15"/>
        <v>322432.45999999996</v>
      </c>
      <c r="W53" s="44">
        <f t="shared" si="15"/>
        <v>354622.04000000004</v>
      </c>
      <c r="X53" s="44">
        <f t="shared" si="15"/>
        <v>232465.65000000014</v>
      </c>
      <c r="Y53" s="44">
        <f t="shared" si="15"/>
        <v>223717.25</v>
      </c>
      <c r="Z53" s="44">
        <f t="shared" si="15"/>
        <v>266782</v>
      </c>
      <c r="AA53" s="44">
        <f t="shared" si="15"/>
        <v>312134.54999999981</v>
      </c>
      <c r="AB53" s="44">
        <f t="shared" si="15"/>
        <v>271524.5299999998</v>
      </c>
      <c r="AC53" s="44">
        <f t="shared" si="15"/>
        <v>319501.77</v>
      </c>
      <c r="AD53" s="44">
        <f t="shared" si="15"/>
        <v>334489.62999999989</v>
      </c>
      <c r="AE53" s="44">
        <f t="shared" si="15"/>
        <v>450171.85000000009</v>
      </c>
      <c r="AF53" s="44">
        <f t="shared" si="15"/>
        <v>874404.77000000048</v>
      </c>
      <c r="AG53" s="44">
        <f t="shared" si="15"/>
        <v>1181243.2699999996</v>
      </c>
      <c r="AH53" s="44">
        <f t="shared" si="15"/>
        <v>1013262.5800000001</v>
      </c>
      <c r="AI53" s="44">
        <f t="shared" si="15"/>
        <v>1004470.3100000005</v>
      </c>
      <c r="AJ53" s="44">
        <f t="shared" si="15"/>
        <v>555562.1400000006</v>
      </c>
      <c r="AK53" s="44">
        <f t="shared" si="15"/>
        <v>504762.08999999985</v>
      </c>
      <c r="AL53" s="44">
        <f t="shared" si="15"/>
        <v>588919.23000000045</v>
      </c>
      <c r="AM53" s="44">
        <f t="shared" si="15"/>
        <v>665468.6099999994</v>
      </c>
      <c r="AN53" s="44">
        <f t="shared" si="15"/>
        <v>590121.8900000006</v>
      </c>
      <c r="AO53" s="44">
        <f t="shared" si="15"/>
        <v>688044.61999999918</v>
      </c>
      <c r="AP53" s="44">
        <f t="shared" si="15"/>
        <v>674429.38000000082</v>
      </c>
      <c r="AQ53" s="44">
        <f t="shared" si="15"/>
        <v>858322.68999999948</v>
      </c>
      <c r="AR53" s="44">
        <f t="shared" si="15"/>
        <v>1665208.5600000005</v>
      </c>
      <c r="CB53" s="104"/>
      <c r="CC53" s="209"/>
      <c r="CD53" s="18" t="s">
        <v>18</v>
      </c>
      <c r="CE53" s="171">
        <v>-211780.00788576331</v>
      </c>
      <c r="CF53" s="171">
        <v>-169835.27068327137</v>
      </c>
      <c r="CG53" s="171">
        <v>-128187.43782552659</v>
      </c>
      <c r="CH53" s="171">
        <v>-96944.404656561062</v>
      </c>
      <c r="CI53" s="171">
        <v>-87631.281072636062</v>
      </c>
      <c r="CJ53" s="171">
        <v>-78233.400203840167</v>
      </c>
      <c r="CK53" s="171">
        <v>-69053.097935185622</v>
      </c>
      <c r="CL53" s="4"/>
      <c r="CM53" s="4"/>
      <c r="CN53" s="209"/>
      <c r="CO53" s="18" t="s">
        <v>18</v>
      </c>
      <c r="CP53" s="171">
        <v>-211903.2267602763</v>
      </c>
      <c r="CQ53" s="171">
        <v>-170234.02443354757</v>
      </c>
      <c r="CR53" s="171">
        <v>-129045.84715478971</v>
      </c>
      <c r="CS53" s="171">
        <v>-98144.838539746197</v>
      </c>
      <c r="CT53" s="171">
        <v>-88847.460327592649</v>
      </c>
      <c r="CU53" s="171">
        <v>-79457.330829587372</v>
      </c>
      <c r="CV53" s="171">
        <v>-70278.833366911931</v>
      </c>
      <c r="CW53" s="4"/>
      <c r="CX53" s="4"/>
      <c r="CY53" s="4"/>
      <c r="DA53" s="209"/>
      <c r="DB53" s="17" t="s">
        <v>8</v>
      </c>
      <c r="DC53" s="8">
        <v>-249.8335681626495</v>
      </c>
      <c r="DD53" s="8">
        <v>-312.52686536122258</v>
      </c>
      <c r="DE53" s="8">
        <v>-375.39261386253241</v>
      </c>
      <c r="DF53" s="8">
        <v>-322.94428960940297</v>
      </c>
      <c r="DG53" s="8">
        <v>-319.03962289269901</v>
      </c>
      <c r="DH53" s="8">
        <v>-295.87659224900534</v>
      </c>
      <c r="DI53" s="8">
        <v>-240.70286352234578</v>
      </c>
      <c r="DJ53" s="8">
        <v>-145.71637810979612</v>
      </c>
      <c r="DK53" s="8">
        <v>-184.41410876220593</v>
      </c>
      <c r="DL53" s="8">
        <v>-147.56385820710088</v>
      </c>
      <c r="DM53" s="8">
        <v>-97.991570328601483</v>
      </c>
      <c r="DN53" s="8">
        <v>-84.928122998185174</v>
      </c>
      <c r="DO53" s="8">
        <v>-115.89715744741331</v>
      </c>
      <c r="DP53" s="8">
        <v>-77.071244265417434</v>
      </c>
      <c r="DQ53" s="8">
        <v>-72.580761182127048</v>
      </c>
      <c r="DR53" s="8">
        <v>-151.78000854561199</v>
      </c>
      <c r="DS53" s="8">
        <v>-118.62857897498122</v>
      </c>
      <c r="DT53" s="8">
        <v>-165.28342239516945</v>
      </c>
      <c r="DU53" s="8">
        <v>-219.53293065653057</v>
      </c>
      <c r="DV53" s="8">
        <v>-242.08978610457052</v>
      </c>
      <c r="DW53" s="8">
        <v>-226.72526894883333</v>
      </c>
      <c r="DX53" s="8">
        <v>-171.82418989044268</v>
      </c>
      <c r="DY53" s="8">
        <v>-134.59876281374724</v>
      </c>
      <c r="DZ53" s="8">
        <v>-68.755796671001278</v>
      </c>
      <c r="EA53" s="8">
        <v>47.529190250665458</v>
      </c>
      <c r="EB53" s="120" t="e">
        <f>SUM('MEEIA 2 calcs'!#REF!)</f>
        <v>#REF!</v>
      </c>
      <c r="EC53" s="120" t="e">
        <f>SUM(DC53:EA53)-EB53</f>
        <v>#REF!</v>
      </c>
    </row>
    <row r="54" spans="1:133" ht="14.5" x14ac:dyDescent="0.35">
      <c r="A54" s="37" t="s">
        <v>35</v>
      </c>
      <c r="B54" s="37"/>
      <c r="C54" s="36"/>
      <c r="D54" s="36"/>
      <c r="E54" s="44">
        <f t="shared" si="16"/>
        <v>0</v>
      </c>
      <c r="F54" s="44">
        <f t="shared" si="17"/>
        <v>0</v>
      </c>
      <c r="G54" s="44">
        <f t="shared" si="17"/>
        <v>0</v>
      </c>
      <c r="H54" s="44">
        <f t="shared" si="17"/>
        <v>526.23</v>
      </c>
      <c r="I54" s="44">
        <f t="shared" si="17"/>
        <v>1707.2400000000002</v>
      </c>
      <c r="J54" s="44">
        <f t="shared" si="17"/>
        <v>2028.9700000000003</v>
      </c>
      <c r="K54" s="44">
        <f t="shared" si="17"/>
        <v>4499.26</v>
      </c>
      <c r="L54" s="44">
        <f t="shared" si="17"/>
        <v>4284.0400000000009</v>
      </c>
      <c r="M54" s="44">
        <f t="shared" si="17"/>
        <v>7227.9200000000019</v>
      </c>
      <c r="N54" s="44">
        <f t="shared" si="17"/>
        <v>17612.240000000005</v>
      </c>
      <c r="O54" s="44">
        <f t="shared" si="17"/>
        <v>27292.259999999995</v>
      </c>
      <c r="P54" s="44">
        <f t="shared" si="17"/>
        <v>23704.949999999997</v>
      </c>
      <c r="Q54" s="44">
        <f t="shared" si="17"/>
        <v>28875.64</v>
      </c>
      <c r="R54" s="44">
        <f t="shared" si="17"/>
        <v>10528.699999999997</v>
      </c>
      <c r="S54" s="44">
        <f t="shared" si="17"/>
        <v>28682.469999999987</v>
      </c>
      <c r="T54" s="44">
        <f t="shared" si="17"/>
        <v>126775.78999999998</v>
      </c>
      <c r="U54" s="44">
        <f t="shared" si="17"/>
        <v>176719.39</v>
      </c>
      <c r="V54" s="44">
        <f t="shared" si="15"/>
        <v>216016.28000000003</v>
      </c>
      <c r="W54" s="44">
        <f t="shared" si="15"/>
        <v>202325.74</v>
      </c>
      <c r="X54" s="44">
        <f t="shared" si="15"/>
        <v>100347.42000000004</v>
      </c>
      <c r="Y54" s="44">
        <f t="shared" si="15"/>
        <v>95296.699999999953</v>
      </c>
      <c r="Z54" s="44">
        <f t="shared" si="15"/>
        <v>112165</v>
      </c>
      <c r="AA54" s="44">
        <f t="shared" si="15"/>
        <v>128838.41999999993</v>
      </c>
      <c r="AB54" s="44">
        <f t="shared" si="15"/>
        <v>113105.29000000004</v>
      </c>
      <c r="AC54" s="44">
        <f t="shared" si="15"/>
        <v>129355.61999999988</v>
      </c>
      <c r="AD54" s="44">
        <f t="shared" si="15"/>
        <v>128572.66999999993</v>
      </c>
      <c r="AE54" s="44">
        <f t="shared" si="15"/>
        <v>176412.76</v>
      </c>
      <c r="AF54" s="44">
        <f t="shared" si="15"/>
        <v>415763.34000000008</v>
      </c>
      <c r="AG54" s="44">
        <f t="shared" si="15"/>
        <v>534461.66000000015</v>
      </c>
      <c r="AH54" s="44">
        <f t="shared" si="15"/>
        <v>476645.58999999985</v>
      </c>
      <c r="AI54" s="44">
        <f t="shared" si="15"/>
        <v>408059.52</v>
      </c>
      <c r="AJ54" s="44">
        <f t="shared" si="15"/>
        <v>202886.29000000004</v>
      </c>
      <c r="AK54" s="44">
        <f t="shared" si="15"/>
        <v>186362.33999999985</v>
      </c>
      <c r="AL54" s="44">
        <f t="shared" si="15"/>
        <v>218445.35999999987</v>
      </c>
      <c r="AM54" s="44">
        <f t="shared" si="15"/>
        <v>246867.91000000015</v>
      </c>
      <c r="AN54" s="44">
        <f t="shared" si="15"/>
        <v>226394.08999999985</v>
      </c>
      <c r="AO54" s="44">
        <f t="shared" si="15"/>
        <v>266615.62000000011</v>
      </c>
      <c r="AP54" s="44">
        <f t="shared" si="15"/>
        <v>255385.79000000004</v>
      </c>
      <c r="AQ54" s="44">
        <f t="shared" si="15"/>
        <v>334576.9299999997</v>
      </c>
      <c r="AR54" s="44">
        <f t="shared" si="15"/>
        <v>776547.50999999978</v>
      </c>
      <c r="CB54" s="104"/>
      <c r="CC54" s="39"/>
      <c r="CD54" s="11"/>
      <c r="CE54" s="2"/>
      <c r="CF54" s="2"/>
      <c r="CG54" s="2"/>
      <c r="CH54" s="2"/>
      <c r="CI54" s="2"/>
      <c r="CJ54" s="2"/>
      <c r="CK54" s="2"/>
      <c r="CL54" s="4"/>
      <c r="CM54" s="4"/>
      <c r="CN54" s="39"/>
      <c r="CO54" s="11"/>
      <c r="CP54" s="2"/>
      <c r="CQ54" s="2"/>
      <c r="CR54" s="2"/>
      <c r="CS54" s="2"/>
      <c r="CT54" s="2"/>
      <c r="CU54" s="2"/>
      <c r="CV54" s="2"/>
      <c r="CW54" s="4"/>
      <c r="CX54" s="4"/>
      <c r="CY54" s="4"/>
      <c r="DA54" s="209"/>
      <c r="DB54" s="16" t="s">
        <v>14</v>
      </c>
      <c r="DC54" s="7">
        <v>-244585.82566963762</v>
      </c>
      <c r="DD54" s="7">
        <v>-262410.0635243493</v>
      </c>
      <c r="DE54" s="7">
        <v>34568.188442515304</v>
      </c>
      <c r="DF54" s="7">
        <v>-17892.698729776857</v>
      </c>
      <c r="DG54" s="7">
        <v>-16085.379169323613</v>
      </c>
      <c r="DH54" s="7">
        <v>-13988.670715924243</v>
      </c>
      <c r="DI54" s="7">
        <v>4166.3489850065316</v>
      </c>
      <c r="DJ54" s="7">
        <v>8669.0544153031024</v>
      </c>
      <c r="DK54" s="7">
        <v>4226.633242804578</v>
      </c>
      <c r="DL54" s="7">
        <v>-10417.811308427848</v>
      </c>
      <c r="DM54" s="7">
        <v>-19583.243292908133</v>
      </c>
      <c r="DN54" s="7">
        <v>-16394.785343371055</v>
      </c>
      <c r="DO54" s="7">
        <v>-16497.427099302135</v>
      </c>
      <c r="DP54" s="7">
        <v>-18296.482109386881</v>
      </c>
      <c r="DQ54" s="7">
        <v>5628.7868693031578</v>
      </c>
      <c r="DR54" s="7">
        <v>-1074.7735801369536</v>
      </c>
      <c r="DS54" s="7">
        <v>-946.75674385520267</v>
      </c>
      <c r="DT54" s="7">
        <v>-1002.3326144696302</v>
      </c>
      <c r="DU54" s="7">
        <v>-1154.5227400128513</v>
      </c>
      <c r="DV54" s="7">
        <v>-1318.3187681793315</v>
      </c>
      <c r="DW54" s="7">
        <v>-1281.1145211614812</v>
      </c>
      <c r="DX54" s="7">
        <v>-1175.4430425706571</v>
      </c>
      <c r="DY54" s="7">
        <v>-3889.8778143180816</v>
      </c>
      <c r="DZ54" s="7">
        <v>-892.52365027591827</v>
      </c>
      <c r="EA54" s="7">
        <v>-932.64280954192839</v>
      </c>
    </row>
    <row r="55" spans="1:133" ht="14.5" x14ac:dyDescent="0.35">
      <c r="A55" s="37" t="s">
        <v>36</v>
      </c>
      <c r="B55" s="37"/>
      <c r="C55" s="36"/>
      <c r="D55" s="36"/>
      <c r="E55" s="44">
        <f t="shared" si="16"/>
        <v>0</v>
      </c>
      <c r="F55" s="44">
        <f t="shared" si="17"/>
        <v>0</v>
      </c>
      <c r="G55" s="44">
        <f t="shared" si="17"/>
        <v>0</v>
      </c>
      <c r="H55" s="44">
        <f t="shared" si="17"/>
        <v>0</v>
      </c>
      <c r="I55" s="44">
        <f t="shared" si="17"/>
        <v>360.22</v>
      </c>
      <c r="J55" s="44">
        <f t="shared" si="17"/>
        <v>1250.5</v>
      </c>
      <c r="K55" s="44">
        <f t="shared" si="17"/>
        <v>2097.7199999999993</v>
      </c>
      <c r="L55" s="44">
        <f t="shared" si="17"/>
        <v>1848.1400000000003</v>
      </c>
      <c r="M55" s="44">
        <f t="shared" si="17"/>
        <v>2286.0100000000002</v>
      </c>
      <c r="N55" s="44">
        <f t="shared" si="17"/>
        <v>3076.2700000000004</v>
      </c>
      <c r="O55" s="44">
        <f t="shared" si="17"/>
        <v>5696.5999999999985</v>
      </c>
      <c r="P55" s="44">
        <f t="shared" si="17"/>
        <v>6142.6100000000006</v>
      </c>
      <c r="Q55" s="44">
        <f t="shared" si="17"/>
        <v>8834.9599999999991</v>
      </c>
      <c r="R55" s="44">
        <f t="shared" si="17"/>
        <v>7688.4700000000012</v>
      </c>
      <c r="S55" s="44">
        <f t="shared" si="17"/>
        <v>10845.160000000003</v>
      </c>
      <c r="T55" s="44">
        <f t="shared" si="17"/>
        <v>20033.729999999996</v>
      </c>
      <c r="U55" s="44">
        <f t="shared" si="17"/>
        <v>29338.039999999994</v>
      </c>
      <c r="V55" s="44">
        <f t="shared" si="15"/>
        <v>26225.059999999998</v>
      </c>
      <c r="W55" s="44">
        <f t="shared" si="15"/>
        <v>25792.080000000016</v>
      </c>
      <c r="X55" s="44">
        <f t="shared" si="15"/>
        <v>18911.649999999994</v>
      </c>
      <c r="Y55" s="44">
        <f t="shared" si="15"/>
        <v>18135.429999999993</v>
      </c>
      <c r="Z55" s="44">
        <f t="shared" si="15"/>
        <v>20092.940000000002</v>
      </c>
      <c r="AA55" s="44">
        <f t="shared" si="15"/>
        <v>22817.299999999988</v>
      </c>
      <c r="AB55" s="44">
        <f t="shared" si="15"/>
        <v>20524.76999999999</v>
      </c>
      <c r="AC55" s="44">
        <f t="shared" si="15"/>
        <v>22865.559999999998</v>
      </c>
      <c r="AD55" s="44">
        <f t="shared" si="15"/>
        <v>23955.599999999977</v>
      </c>
      <c r="AE55" s="44">
        <f t="shared" si="15"/>
        <v>33056.75</v>
      </c>
      <c r="AF55" s="44">
        <f t="shared" si="15"/>
        <v>72196.109999999986</v>
      </c>
      <c r="AG55" s="44">
        <f t="shared" si="15"/>
        <v>96088.410000000033</v>
      </c>
      <c r="AH55" s="44">
        <f t="shared" si="15"/>
        <v>80854.579999999958</v>
      </c>
      <c r="AI55" s="44">
        <f t="shared" si="15"/>
        <v>65756.459999999963</v>
      </c>
      <c r="AJ55" s="44">
        <f t="shared" si="15"/>
        <v>35564.589999999967</v>
      </c>
      <c r="AK55" s="44">
        <f t="shared" si="15"/>
        <v>33321.969999999972</v>
      </c>
      <c r="AL55" s="44">
        <f t="shared" si="15"/>
        <v>40399.459999999963</v>
      </c>
      <c r="AM55" s="44">
        <f t="shared" si="15"/>
        <v>46987.760000000009</v>
      </c>
      <c r="AN55" s="44">
        <f t="shared" si="15"/>
        <v>47472.010000000009</v>
      </c>
      <c r="AO55" s="44">
        <f t="shared" si="15"/>
        <v>52888.209999999963</v>
      </c>
      <c r="AP55" s="44">
        <f t="shared" si="15"/>
        <v>50526.309999999939</v>
      </c>
      <c r="AQ55" s="44">
        <f t="shared" si="15"/>
        <v>69607.209999999963</v>
      </c>
      <c r="AR55" s="44">
        <f t="shared" si="15"/>
        <v>189324.82000000007</v>
      </c>
      <c r="CB55" s="104"/>
      <c r="CC55" s="209" t="s">
        <v>24</v>
      </c>
      <c r="CD55" s="15"/>
      <c r="CE55" s="2"/>
      <c r="CF55" s="2"/>
      <c r="CG55" s="2"/>
      <c r="CH55" s="2"/>
      <c r="CI55" s="2"/>
      <c r="CJ55" s="2"/>
      <c r="CK55" s="2"/>
      <c r="CL55" s="4"/>
      <c r="CM55" s="4"/>
      <c r="CN55" s="209" t="s">
        <v>24</v>
      </c>
      <c r="CO55" s="15"/>
      <c r="CP55" s="2"/>
      <c r="CQ55" s="2"/>
      <c r="CR55" s="2"/>
      <c r="CS55" s="2"/>
      <c r="CT55" s="2"/>
      <c r="CU55" s="2"/>
      <c r="CV55" s="2"/>
      <c r="CW55" s="4"/>
      <c r="CX55" s="4"/>
      <c r="CY55" s="4"/>
      <c r="DA55" s="209"/>
      <c r="DB55" s="18" t="s">
        <v>17</v>
      </c>
      <c r="DC55" s="7">
        <v>-1499251.2425440596</v>
      </c>
      <c r="DD55" s="7">
        <v>-1819629.776068409</v>
      </c>
      <c r="DE55" s="7">
        <v>-1940246.8776258938</v>
      </c>
      <c r="DF55" s="7">
        <v>-1813988.3763556706</v>
      </c>
      <c r="DG55" s="7">
        <v>-1700934.0255249944</v>
      </c>
      <c r="DH55" s="7">
        <v>-1583426.6762409187</v>
      </c>
      <c r="DI55" s="7">
        <v>-1432576.6572559122</v>
      </c>
      <c r="DJ55" s="7">
        <v>-1253179.8028406091</v>
      </c>
      <c r="DK55" s="7">
        <v>-1079160.5695978045</v>
      </c>
      <c r="DL55" s="7">
        <v>-916536.74090623227</v>
      </c>
      <c r="DM55" s="7">
        <v>-784030.5541991404</v>
      </c>
      <c r="DN55" s="7">
        <v>-665279.18954251148</v>
      </c>
      <c r="DO55" s="7">
        <v>-534072.94664181361</v>
      </c>
      <c r="DP55" s="7">
        <v>-394555.60875120049</v>
      </c>
      <c r="DQ55" s="7">
        <v>-294469.0918818973</v>
      </c>
      <c r="DR55" s="7">
        <v>-264770.50546203426</v>
      </c>
      <c r="DS55" s="7">
        <v>-237211.40220588946</v>
      </c>
      <c r="DT55" s="7">
        <v>-209009.19482035909</v>
      </c>
      <c r="DU55" s="7">
        <v>-177516.48756037193</v>
      </c>
      <c r="DV55" s="7">
        <v>-141492.22632855125</v>
      </c>
      <c r="DW55" s="7">
        <v>-106336.16084971273</v>
      </c>
      <c r="DX55" s="7">
        <v>-72730.263892283401</v>
      </c>
      <c r="DY55" s="7">
        <v>-46680.111706601485</v>
      </c>
      <c r="DZ55" s="7">
        <v>-19318.655356877403</v>
      </c>
      <c r="EA55" s="7">
        <v>12399.181833580667</v>
      </c>
    </row>
    <row r="56" spans="1:133" ht="14.5" x14ac:dyDescent="0.35">
      <c r="A56" s="37" t="s">
        <v>29</v>
      </c>
      <c r="B56" s="37"/>
      <c r="C56" s="36"/>
      <c r="D56" s="36"/>
      <c r="E56" s="44">
        <f t="shared" si="16"/>
        <v>0</v>
      </c>
      <c r="F56" s="44">
        <f t="shared" si="17"/>
        <v>0</v>
      </c>
      <c r="G56" s="44">
        <f t="shared" si="17"/>
        <v>0</v>
      </c>
      <c r="H56" s="44">
        <f t="shared" si="17"/>
        <v>0</v>
      </c>
      <c r="I56" s="44">
        <f t="shared" si="17"/>
        <v>0</v>
      </c>
      <c r="J56" s="44">
        <f t="shared" si="17"/>
        <v>1868.8500000000001</v>
      </c>
      <c r="K56" s="44">
        <f t="shared" si="17"/>
        <v>2184.4399999999996</v>
      </c>
      <c r="L56" s="44">
        <f t="shared" si="17"/>
        <v>1005.9299999999994</v>
      </c>
      <c r="M56" s="44">
        <f t="shared" si="17"/>
        <v>2449.6499999999996</v>
      </c>
      <c r="N56" s="44">
        <f t="shared" si="17"/>
        <v>4788.4700000000012</v>
      </c>
      <c r="O56" s="44">
        <f t="shared" si="17"/>
        <v>6425.57</v>
      </c>
      <c r="P56" s="44">
        <f t="shared" si="17"/>
        <v>6708.4799999999959</v>
      </c>
      <c r="Q56" s="44">
        <f t="shared" si="17"/>
        <v>6886.6700000000019</v>
      </c>
      <c r="R56" s="44">
        <f t="shared" si="17"/>
        <v>4593.1399999999994</v>
      </c>
      <c r="S56" s="44">
        <f t="shared" si="17"/>
        <v>6007.8699999999953</v>
      </c>
      <c r="T56" s="44">
        <f t="shared" si="17"/>
        <v>15717.750000000007</v>
      </c>
      <c r="U56" s="44">
        <f t="shared" si="17"/>
        <v>17522.230000000003</v>
      </c>
      <c r="V56" s="44">
        <f t="shared" si="15"/>
        <v>19804.249999999985</v>
      </c>
      <c r="W56" s="44">
        <f t="shared" si="15"/>
        <v>20193.839999999997</v>
      </c>
      <c r="X56" s="44">
        <f t="shared" si="15"/>
        <v>10731.830000000002</v>
      </c>
      <c r="Y56" s="44">
        <f t="shared" si="15"/>
        <v>14531.770000000004</v>
      </c>
      <c r="Z56" s="44">
        <f t="shared" si="15"/>
        <v>19488.639999999956</v>
      </c>
      <c r="AA56" s="44">
        <f t="shared" si="15"/>
        <v>20250.780000000028</v>
      </c>
      <c r="AB56" s="44">
        <f t="shared" si="15"/>
        <v>20401.619999999995</v>
      </c>
      <c r="AC56" s="44">
        <f t="shared" si="15"/>
        <v>23299.399999999994</v>
      </c>
      <c r="AD56" s="44">
        <f t="shared" si="15"/>
        <v>20893.320000000036</v>
      </c>
      <c r="AE56" s="44">
        <f t="shared" si="15"/>
        <v>25224.239999999932</v>
      </c>
      <c r="AF56" s="44">
        <f t="shared" si="15"/>
        <v>61998.770000000077</v>
      </c>
      <c r="AG56" s="44">
        <f t="shared" si="15"/>
        <v>80900.339999999967</v>
      </c>
      <c r="AH56" s="44">
        <f t="shared" si="15"/>
        <v>77471.349999999977</v>
      </c>
      <c r="AI56" s="44">
        <f t="shared" si="15"/>
        <v>68199.050000000047</v>
      </c>
      <c r="AJ56" s="44">
        <f t="shared" si="15"/>
        <v>35404.330000000075</v>
      </c>
      <c r="AK56" s="44">
        <f t="shared" si="15"/>
        <v>38986.379999999888</v>
      </c>
      <c r="AL56" s="44">
        <f t="shared" si="15"/>
        <v>48233.369999999995</v>
      </c>
      <c r="AM56" s="44">
        <f t="shared" si="15"/>
        <v>51795.769999999902</v>
      </c>
      <c r="AN56" s="44">
        <f t="shared" si="15"/>
        <v>48044.540000000037</v>
      </c>
      <c r="AO56" s="44">
        <f t="shared" si="15"/>
        <v>53160.570000000065</v>
      </c>
      <c r="AP56" s="44">
        <f t="shared" si="15"/>
        <v>48679.090000000084</v>
      </c>
      <c r="AQ56" s="44">
        <f t="shared" si="15"/>
        <v>58984.709999999963</v>
      </c>
      <c r="AR56" s="44">
        <f t="shared" si="15"/>
        <v>128957.95999999996</v>
      </c>
      <c r="CC56" s="209"/>
      <c r="CD56" s="15" t="s">
        <v>28</v>
      </c>
      <c r="CE56" s="171">
        <v>-54.189999999944121</v>
      </c>
      <c r="CF56" s="171">
        <v>-56.580000000074506</v>
      </c>
      <c r="CG56" s="171">
        <v>-61.179999999701977</v>
      </c>
      <c r="CH56" s="171">
        <v>-51.470000000204891</v>
      </c>
      <c r="CI56" s="171">
        <v>0</v>
      </c>
      <c r="CJ56" s="171">
        <v>0</v>
      </c>
      <c r="CK56" s="171">
        <v>0</v>
      </c>
      <c r="CN56" s="209"/>
      <c r="CO56" s="15" t="s">
        <v>28</v>
      </c>
      <c r="CP56" s="171">
        <v>-54.189999999944121</v>
      </c>
      <c r="CQ56" s="171">
        <v>-56.580000000074506</v>
      </c>
      <c r="CR56" s="171">
        <v>-61.179999999701977</v>
      </c>
      <c r="CS56" s="171">
        <v>-51.470000000204891</v>
      </c>
      <c r="CT56" s="171">
        <v>0</v>
      </c>
      <c r="CU56" s="171">
        <v>0</v>
      </c>
      <c r="CV56" s="171">
        <v>0</v>
      </c>
      <c r="DA56" s="39"/>
      <c r="DB56" s="11"/>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row>
    <row r="57" spans="1:133" ht="14.5" x14ac:dyDescent="0.35">
      <c r="A57" s="34" t="s">
        <v>30</v>
      </c>
      <c r="B57" s="34"/>
      <c r="C57" s="36"/>
      <c r="D57" s="36"/>
      <c r="E57" s="43">
        <f>SUM(E51:E56)</f>
        <v>0</v>
      </c>
      <c r="F57" s="43">
        <f t="shared" ref="F57:AR57" si="18">SUM(F51:F56)</f>
        <v>1315.62</v>
      </c>
      <c r="G57" s="43">
        <f t="shared" si="18"/>
        <v>9547.77</v>
      </c>
      <c r="H57" s="43">
        <f t="shared" si="18"/>
        <v>131836.54999999999</v>
      </c>
      <c r="I57" s="43">
        <f t="shared" si="18"/>
        <v>295613.25</v>
      </c>
      <c r="J57" s="43">
        <f t="shared" si="18"/>
        <v>620316.48999999987</v>
      </c>
      <c r="K57" s="43">
        <f t="shared" si="18"/>
        <v>555398.20999999985</v>
      </c>
      <c r="L57" s="43">
        <f t="shared" si="18"/>
        <v>198514.37000000011</v>
      </c>
      <c r="M57" s="43">
        <f t="shared" si="18"/>
        <v>277476.9599999999</v>
      </c>
      <c r="N57" s="43">
        <f t="shared" si="18"/>
        <v>434867.4</v>
      </c>
      <c r="O57" s="43">
        <f t="shared" si="18"/>
        <v>508459.40000000014</v>
      </c>
      <c r="P57" s="43">
        <f t="shared" si="18"/>
        <v>490745.49000000017</v>
      </c>
      <c r="Q57" s="43">
        <f t="shared" si="18"/>
        <v>527476.22000000009</v>
      </c>
      <c r="R57" s="43">
        <f t="shared" si="18"/>
        <v>258953.52000000025</v>
      </c>
      <c r="S57" s="43">
        <f t="shared" si="18"/>
        <v>394310.88999999978</v>
      </c>
      <c r="T57" s="43">
        <f t="shared" si="18"/>
        <v>1342259.4100000001</v>
      </c>
      <c r="U57" s="43">
        <f t="shared" si="18"/>
        <v>1962488.9300000002</v>
      </c>
      <c r="V57" s="43">
        <f t="shared" si="18"/>
        <v>2100865.73</v>
      </c>
      <c r="W57" s="43">
        <f t="shared" si="18"/>
        <v>1649752.0800000003</v>
      </c>
      <c r="X57" s="43">
        <f t="shared" si="18"/>
        <v>751621.14999999979</v>
      </c>
      <c r="Y57" s="43">
        <f t="shared" si="18"/>
        <v>841460.40999999968</v>
      </c>
      <c r="Z57" s="43">
        <f t="shared" si="18"/>
        <v>1085634.8200000005</v>
      </c>
      <c r="AA57" s="43">
        <f t="shared" si="18"/>
        <v>1183123.0699999994</v>
      </c>
      <c r="AB57" s="43">
        <f t="shared" si="18"/>
        <v>1041235.799999999</v>
      </c>
      <c r="AC57" s="43">
        <f t="shared" si="18"/>
        <v>1113426.4299999995</v>
      </c>
      <c r="AD57" s="43">
        <f t="shared" si="18"/>
        <v>1057341.1199999994</v>
      </c>
      <c r="AE57" s="43">
        <f t="shared" si="18"/>
        <v>1420849.9099999997</v>
      </c>
      <c r="AF57" s="43">
        <f t="shared" si="18"/>
        <v>3799102.3500000015</v>
      </c>
      <c r="AG57" s="43">
        <f t="shared" si="18"/>
        <v>5128806.18</v>
      </c>
      <c r="AH57" s="43">
        <f t="shared" si="18"/>
        <v>4697486.7700000005</v>
      </c>
      <c r="AI57" s="43">
        <f t="shared" si="18"/>
        <v>3577277.59</v>
      </c>
      <c r="AJ57" s="43">
        <f t="shared" si="18"/>
        <v>1552311.3900000006</v>
      </c>
      <c r="AK57" s="43">
        <f t="shared" si="18"/>
        <v>1560965.8799999983</v>
      </c>
      <c r="AL57" s="43">
        <f t="shared" si="18"/>
        <v>1902498.7800000007</v>
      </c>
      <c r="AM57" s="43">
        <f t="shared" si="18"/>
        <v>2044546.7300000009</v>
      </c>
      <c r="AN57" s="43">
        <f t="shared" si="18"/>
        <v>1819223.7300000016</v>
      </c>
      <c r="AO57" s="43">
        <f t="shared" si="18"/>
        <v>1991958.3199999982</v>
      </c>
      <c r="AP57" s="43">
        <f t="shared" si="18"/>
        <v>1852056.3300000017</v>
      </c>
      <c r="AQ57" s="43">
        <f t="shared" si="18"/>
        <v>2404199.6199999982</v>
      </c>
      <c r="AR57" s="43">
        <f t="shared" si="18"/>
        <v>6080629.2500000019</v>
      </c>
      <c r="CC57" s="209"/>
      <c r="CD57" s="16" t="s">
        <v>26</v>
      </c>
      <c r="CE57" s="171">
        <v>1134.0675425845006</v>
      </c>
      <c r="CF57" s="171">
        <v>1713.7681476555249</v>
      </c>
      <c r="CG57" s="171">
        <v>1528.2002495401016</v>
      </c>
      <c r="CH57" s="171">
        <v>880.06349454617578</v>
      </c>
      <c r="CI57" s="171">
        <v>-2097.7749559192816</v>
      </c>
      <c r="CJ57" s="171">
        <v>-9941.5602511884663</v>
      </c>
      <c r="CK57" s="171">
        <v>-1916.6757761009615</v>
      </c>
      <c r="CN57" s="209"/>
      <c r="CO57" s="16" t="s">
        <v>26</v>
      </c>
      <c r="CP57" s="171">
        <v>1176.9028001128138</v>
      </c>
      <c r="CQ57" s="171">
        <v>1792.9575585199016</v>
      </c>
      <c r="CR57" s="171">
        <v>1692.6183076773953</v>
      </c>
      <c r="CS57" s="171">
        <v>1002.7219086393443</v>
      </c>
      <c r="CT57" s="171">
        <v>-2092.2487403040109</v>
      </c>
      <c r="CU57" s="171">
        <v>-9938.8643100484314</v>
      </c>
      <c r="CV57" s="171">
        <v>-1916.4119977784555</v>
      </c>
      <c r="DA57" s="209" t="s">
        <v>23</v>
      </c>
      <c r="DB57" s="15"/>
      <c r="DC57" s="7"/>
      <c r="DD57" s="7"/>
      <c r="DE57" s="7"/>
      <c r="DF57" s="7"/>
      <c r="DG57" s="7"/>
      <c r="DH57" s="7"/>
      <c r="DI57" s="7"/>
      <c r="DJ57" s="7"/>
      <c r="DK57" s="7"/>
      <c r="DL57" s="7"/>
      <c r="DM57" s="7"/>
      <c r="DN57" s="7"/>
      <c r="DO57" s="7"/>
      <c r="DP57" s="7"/>
      <c r="DQ57" s="7"/>
      <c r="DR57" s="7"/>
      <c r="DS57" s="7"/>
      <c r="DT57" s="7"/>
      <c r="DU57" s="7"/>
      <c r="DV57" s="7"/>
      <c r="DW57" s="7"/>
      <c r="DX57" s="7"/>
      <c r="DY57" s="81">
        <v>-1222.8910428397539</v>
      </c>
      <c r="DZ57" s="7"/>
      <c r="EA57" s="7"/>
    </row>
    <row r="58" spans="1:133" ht="14.5" x14ac:dyDescent="0.35">
      <c r="CB58" s="138"/>
      <c r="CC58" s="209"/>
      <c r="CD58" s="16" t="s">
        <v>50</v>
      </c>
      <c r="CE58" s="171">
        <v>-837.34</v>
      </c>
      <c r="CF58" s="171">
        <v>-1174.03</v>
      </c>
      <c r="CG58" s="171">
        <v>-1093.94</v>
      </c>
      <c r="CH58" s="171">
        <v>-595.17999999999995</v>
      </c>
      <c r="CI58" s="171">
        <v>2111.9699999999998</v>
      </c>
      <c r="CJ58" s="171">
        <v>9939.4599999999991</v>
      </c>
      <c r="CK58" s="171">
        <v>1923.43</v>
      </c>
      <c r="CL58" s="1"/>
      <c r="CM58" s="1"/>
      <c r="CN58" s="209"/>
      <c r="CO58" s="16" t="s">
        <v>50</v>
      </c>
      <c r="CP58" s="171">
        <v>-837.34</v>
      </c>
      <c r="CQ58" s="171">
        <v>-1174.03</v>
      </c>
      <c r="CR58" s="171">
        <v>-1093.94</v>
      </c>
      <c r="CS58" s="171">
        <v>-595.17999999999995</v>
      </c>
      <c r="CT58" s="171">
        <v>2111.9699999999998</v>
      </c>
      <c r="CU58" s="171">
        <v>9939.4599999999991</v>
      </c>
      <c r="CV58" s="171">
        <v>1923.43</v>
      </c>
      <c r="CW58" s="1"/>
      <c r="CX58" s="1"/>
      <c r="CY58" s="1"/>
      <c r="DA58" s="209"/>
      <c r="DB58" s="15" t="s">
        <v>28</v>
      </c>
      <c r="DC58" s="20">
        <v>9586.9900000002235</v>
      </c>
      <c r="DD58" s="20">
        <v>12497.580000000075</v>
      </c>
      <c r="DE58" s="20">
        <v>10043.310000000522</v>
      </c>
      <c r="DF58" s="20">
        <v>10496.050000000745</v>
      </c>
      <c r="DG58" s="20">
        <v>9775.9599999990314</v>
      </c>
      <c r="DH58" s="20">
        <v>13527.650000000373</v>
      </c>
      <c r="DI58" s="20">
        <v>36494.849999999627</v>
      </c>
      <c r="DJ58" s="20">
        <v>47679.970000000671</v>
      </c>
      <c r="DK58" s="20">
        <v>45288.439999999478</v>
      </c>
      <c r="DL58" s="20">
        <v>29486.400000000373</v>
      </c>
      <c r="DM58" s="20">
        <v>11833.289999999106</v>
      </c>
      <c r="DN58" s="20">
        <v>10374.580000000075</v>
      </c>
      <c r="DO58" s="20">
        <v>12057.450000001118</v>
      </c>
      <c r="DP58" s="20">
        <v>12824.789999999106</v>
      </c>
      <c r="DQ58" s="20">
        <v>10330.179999999702</v>
      </c>
      <c r="DR58" s="20">
        <v>0</v>
      </c>
      <c r="DS58" s="20">
        <v>0</v>
      </c>
      <c r="DT58" s="20">
        <v>0</v>
      </c>
      <c r="DU58" s="20">
        <v>0</v>
      </c>
      <c r="DV58" s="20">
        <v>0</v>
      </c>
      <c r="DW58" s="20">
        <v>0</v>
      </c>
      <c r="DX58" s="20">
        <v>0</v>
      </c>
      <c r="DY58" s="20">
        <v>0</v>
      </c>
      <c r="DZ58" s="20">
        <v>0</v>
      </c>
      <c r="EA58" s="20">
        <v>0</v>
      </c>
    </row>
    <row r="59" spans="1:133" ht="14.5" x14ac:dyDescent="0.35">
      <c r="CC59" s="209"/>
      <c r="CD59" s="16" t="s">
        <v>51</v>
      </c>
      <c r="CE59" s="171">
        <v>296.72754258450061</v>
      </c>
      <c r="CF59" s="171">
        <v>539.73814765552493</v>
      </c>
      <c r="CG59" s="171">
        <v>434.26024954010154</v>
      </c>
      <c r="CH59" s="171">
        <v>284.88349454617583</v>
      </c>
      <c r="CI59" s="171">
        <v>14.195044080718162</v>
      </c>
      <c r="CJ59" s="171">
        <v>-2.1002511884671549</v>
      </c>
      <c r="CK59" s="171">
        <v>6.7542238990386068</v>
      </c>
      <c r="CN59" s="209"/>
      <c r="CO59" s="16" t="s">
        <v>51</v>
      </c>
      <c r="CP59" s="171">
        <v>339.56280011281376</v>
      </c>
      <c r="CQ59" s="171">
        <v>618.92755851990159</v>
      </c>
      <c r="CR59" s="171">
        <v>598.6783076773952</v>
      </c>
      <c r="CS59" s="171">
        <v>407.54190863934434</v>
      </c>
      <c r="CT59" s="171">
        <v>19.72125969598892</v>
      </c>
      <c r="CU59" s="171">
        <v>0.59568995156769233</v>
      </c>
      <c r="CV59" s="171">
        <v>7.0180022215445206</v>
      </c>
      <c r="CW59" s="4" t="s">
        <v>105</v>
      </c>
      <c r="CX59" s="4" t="s">
        <v>106</v>
      </c>
      <c r="CY59" s="4" t="s">
        <v>107</v>
      </c>
      <c r="DA59" s="209"/>
      <c r="DB59" s="16" t="s">
        <v>26</v>
      </c>
      <c r="DC59" s="20">
        <v>132518.9610920955</v>
      </c>
      <c r="DD59" s="20">
        <v>130056.06716620013</v>
      </c>
      <c r="DE59" s="20">
        <v>73469.336246691571</v>
      </c>
      <c r="DF59" s="20">
        <v>-22612.659176541922</v>
      </c>
      <c r="DG59" s="20">
        <v>-24415.905916675132</v>
      </c>
      <c r="DH59" s="20">
        <v>-26227.136477870259</v>
      </c>
      <c r="DI59" s="20">
        <v>-23636.693041994658</v>
      </c>
      <c r="DJ59" s="20">
        <v>-32709.066060894642</v>
      </c>
      <c r="DK59" s="20">
        <v>-30007.954013018152</v>
      </c>
      <c r="DL59" s="20">
        <v>-30398.556259296256</v>
      </c>
      <c r="DM59" s="20">
        <v>-26335.111362820855</v>
      </c>
      <c r="DN59" s="20">
        <v>-22828.889630809208</v>
      </c>
      <c r="DO59" s="20">
        <v>-29924.142514541847</v>
      </c>
      <c r="DP59" s="20">
        <v>-28848.082586273878</v>
      </c>
      <c r="DQ59" s="20">
        <v>-20936.748032217365</v>
      </c>
      <c r="DR59" s="20">
        <v>-9363.3583204824445</v>
      </c>
      <c r="DS59" s="20">
        <v>-9437.0051141241493</v>
      </c>
      <c r="DT59" s="20">
        <v>-9234.9091119732129</v>
      </c>
      <c r="DU59" s="20">
        <v>-10506.965502226194</v>
      </c>
      <c r="DV59" s="20">
        <v>-10928.084351774703</v>
      </c>
      <c r="DW59" s="20">
        <v>-10838.193004551051</v>
      </c>
      <c r="DX59" s="20">
        <v>-10559.893442002107</v>
      </c>
      <c r="DY59" s="20">
        <v>-9362.8553505780201</v>
      </c>
      <c r="DZ59" s="20">
        <v>-9452.1264699535604</v>
      </c>
      <c r="EA59" s="20">
        <v>-9797.8820407188032</v>
      </c>
    </row>
    <row r="60" spans="1:133" ht="14.5" x14ac:dyDescent="0.35">
      <c r="CC60" s="209"/>
      <c r="CD60" s="16" t="s">
        <v>13</v>
      </c>
      <c r="CE60" s="171">
        <v>-350.91754258444473</v>
      </c>
      <c r="CF60" s="171">
        <v>-596.31814765559943</v>
      </c>
      <c r="CG60" s="171">
        <v>-495.44024953980352</v>
      </c>
      <c r="CH60" s="171">
        <v>-336.35349454638072</v>
      </c>
      <c r="CI60" s="171">
        <v>-14.195044080718162</v>
      </c>
      <c r="CJ60" s="171">
        <v>2.1002511884671549</v>
      </c>
      <c r="CK60" s="171">
        <v>-6.7542238990386068</v>
      </c>
      <c r="CN60" s="209"/>
      <c r="CO60" s="16" t="s">
        <v>13</v>
      </c>
      <c r="CP60" s="171">
        <v>-393.75280011275788</v>
      </c>
      <c r="CQ60" s="171">
        <v>-675.5075585199761</v>
      </c>
      <c r="CR60" s="171">
        <v>-659.85830767709717</v>
      </c>
      <c r="CS60" s="171">
        <v>-459.01190863954923</v>
      </c>
      <c r="CT60" s="171">
        <v>-19.72125969598892</v>
      </c>
      <c r="CU60" s="171">
        <v>-0.59568995156769233</v>
      </c>
      <c r="CV60" s="171">
        <v>-7.0180022215445206</v>
      </c>
      <c r="CW60" s="172">
        <f>SUM(CP60:CV60)</f>
        <v>-2215.4655268184815</v>
      </c>
      <c r="CX60" s="172">
        <f>SUM(CE60:CK60)</f>
        <v>-1797.8784511175181</v>
      </c>
      <c r="CY60" s="172">
        <f>CW60-CX60</f>
        <v>-417.5870757009634</v>
      </c>
      <c r="DA60" s="209"/>
      <c r="DB60" s="16" t="s">
        <v>50</v>
      </c>
      <c r="DC60" s="20">
        <v>-37492.33</v>
      </c>
      <c r="DD60" s="20">
        <v>-36812.410000000003</v>
      </c>
      <c r="DE60" s="20">
        <v>-123157.44</v>
      </c>
      <c r="DF60" s="20">
        <v>40007.54</v>
      </c>
      <c r="DG60" s="20">
        <v>42694.89</v>
      </c>
      <c r="DH60" s="20">
        <v>45615.15</v>
      </c>
      <c r="DI60" s="20">
        <v>41162.83</v>
      </c>
      <c r="DJ60" s="20">
        <v>56959.49</v>
      </c>
      <c r="DK60" s="20">
        <v>52295.71</v>
      </c>
      <c r="DL60" s="20">
        <v>52959.66</v>
      </c>
      <c r="DM60" s="20">
        <v>45730.01</v>
      </c>
      <c r="DN60" s="20">
        <v>39890.089999999997</v>
      </c>
      <c r="DO60" s="20">
        <v>52432.800000000003</v>
      </c>
      <c r="DP60" s="20">
        <v>50635.33</v>
      </c>
      <c r="DQ60" s="20">
        <v>23630.6</v>
      </c>
      <c r="DR60" s="20">
        <v>10235.24</v>
      </c>
      <c r="DS60" s="20">
        <v>10302.52</v>
      </c>
      <c r="DT60" s="20">
        <v>10077.35</v>
      </c>
      <c r="DU60" s="20">
        <v>11463.99</v>
      </c>
      <c r="DV60" s="20">
        <v>11928.19</v>
      </c>
      <c r="DW60" s="20">
        <v>11832.42</v>
      </c>
      <c r="DX60" s="20">
        <v>11526.06</v>
      </c>
      <c r="DY60" s="20">
        <v>10219.18</v>
      </c>
      <c r="DZ60" s="20">
        <v>10320.07</v>
      </c>
      <c r="EA60" s="20">
        <v>10712.45</v>
      </c>
    </row>
    <row r="61" spans="1:133" ht="14.5" x14ac:dyDescent="0.35">
      <c r="CC61" s="209"/>
      <c r="CD61" s="17" t="s">
        <v>8</v>
      </c>
      <c r="CE61" s="171">
        <v>-3.7052753332339194</v>
      </c>
      <c r="CF61" s="171">
        <v>-6.6842426801800059</v>
      </c>
      <c r="CG61" s="171">
        <v>-6.3284809879377741</v>
      </c>
      <c r="CH61" s="171">
        <v>-8.2170381712741474</v>
      </c>
      <c r="CI61" s="171">
        <v>-17.918502372297308</v>
      </c>
      <c r="CJ61" s="171">
        <v>-10.665449438586032</v>
      </c>
      <c r="CK61" s="171">
        <v>-15.361564936007662</v>
      </c>
      <c r="CN61" s="209"/>
      <c r="CO61" s="17" t="s">
        <v>8</v>
      </c>
      <c r="CP61" s="171">
        <v>-3.7107442890427991</v>
      </c>
      <c r="CQ61" s="171">
        <v>-6.7107297282586211</v>
      </c>
      <c r="CR61" s="171">
        <v>-6.3844509790378297</v>
      </c>
      <c r="CS61" s="171">
        <v>-8.3179199847490732</v>
      </c>
      <c r="CT61" s="171">
        <v>-18.156432627671325</v>
      </c>
      <c r="CU61" s="171">
        <v>-10.874469276319472</v>
      </c>
      <c r="CV61" s="171">
        <v>-15.692555199496416</v>
      </c>
      <c r="DA61" s="209"/>
      <c r="DB61" s="16" t="s">
        <v>51</v>
      </c>
      <c r="DC61" s="7">
        <v>95026.6310920955</v>
      </c>
      <c r="DD61" s="7">
        <v>93243.657166200122</v>
      </c>
      <c r="DE61" s="7">
        <v>-49688.103753308431</v>
      </c>
      <c r="DF61" s="7">
        <v>17394.880823458079</v>
      </c>
      <c r="DG61" s="7">
        <v>18278.984083324867</v>
      </c>
      <c r="DH61" s="7">
        <v>19388.013522129742</v>
      </c>
      <c r="DI61" s="7">
        <v>17526.136958005343</v>
      </c>
      <c r="DJ61" s="7">
        <v>24250.423939105356</v>
      </c>
      <c r="DK61" s="7">
        <v>22287.755986981847</v>
      </c>
      <c r="DL61" s="7">
        <v>22561.103740703747</v>
      </c>
      <c r="DM61" s="7">
        <v>19394.898637179147</v>
      </c>
      <c r="DN61" s="7">
        <v>17061.200369190788</v>
      </c>
      <c r="DO61" s="7">
        <v>22508.657485458156</v>
      </c>
      <c r="DP61" s="7">
        <v>21787.247413726123</v>
      </c>
      <c r="DQ61" s="7">
        <v>2693.8519677826334</v>
      </c>
      <c r="DR61" s="7">
        <v>871.88167951755531</v>
      </c>
      <c r="DS61" s="7">
        <v>865.51488587585118</v>
      </c>
      <c r="DT61" s="7">
        <v>842.44088802678743</v>
      </c>
      <c r="DU61" s="7">
        <v>957.02449777380571</v>
      </c>
      <c r="DV61" s="7">
        <v>1000.105648225297</v>
      </c>
      <c r="DW61" s="7">
        <v>994.22699544894931</v>
      </c>
      <c r="DX61" s="7">
        <v>966.1665579978926</v>
      </c>
      <c r="DY61" s="7">
        <v>856.32464942198021</v>
      </c>
      <c r="DZ61" s="7">
        <v>867.94353004643926</v>
      </c>
      <c r="EA61" s="7">
        <v>914.56795928119755</v>
      </c>
    </row>
    <row r="62" spans="1:133" ht="14.5" x14ac:dyDescent="0.35">
      <c r="CC62" s="209"/>
      <c r="CD62" s="16" t="s">
        <v>14</v>
      </c>
      <c r="CE62" s="171">
        <v>-354.62281791767867</v>
      </c>
      <c r="CF62" s="171">
        <v>-603.00239033577941</v>
      </c>
      <c r="CG62" s="171">
        <v>-501.7687305277413</v>
      </c>
      <c r="CH62" s="171">
        <v>-344.57053271765488</v>
      </c>
      <c r="CI62" s="171">
        <v>-32.113546453015474</v>
      </c>
      <c r="CJ62" s="171">
        <v>-8.5651982501188773</v>
      </c>
      <c r="CK62" s="171">
        <v>-22.115788835046267</v>
      </c>
      <c r="CN62" s="209"/>
      <c r="CO62" s="16" t="s">
        <v>14</v>
      </c>
      <c r="CP62" s="171">
        <v>-397.46354440180068</v>
      </c>
      <c r="CQ62" s="171">
        <v>-682.21828824823467</v>
      </c>
      <c r="CR62" s="171">
        <v>-666.24275865613504</v>
      </c>
      <c r="CS62" s="171">
        <v>-467.32982862429833</v>
      </c>
      <c r="CT62" s="171">
        <v>-37.877692323660241</v>
      </c>
      <c r="CU62" s="171">
        <v>-11.470159227887164</v>
      </c>
      <c r="CV62" s="171">
        <v>-22.710557421040939</v>
      </c>
      <c r="DA62" s="209"/>
      <c r="DB62" s="16" t="s">
        <v>13</v>
      </c>
      <c r="DC62" s="7">
        <v>-85439.641092095277</v>
      </c>
      <c r="DD62" s="7">
        <v>-80746.077166200048</v>
      </c>
      <c r="DE62" s="7">
        <v>59731.413753308952</v>
      </c>
      <c r="DF62" s="7">
        <v>-6898.8308234573342</v>
      </c>
      <c r="DG62" s="7">
        <v>-8503.0240833258358</v>
      </c>
      <c r="DH62" s="7">
        <v>-5860.3635221293698</v>
      </c>
      <c r="DI62" s="7">
        <v>18968.713041994284</v>
      </c>
      <c r="DJ62" s="7">
        <v>23429.546060895314</v>
      </c>
      <c r="DK62" s="7">
        <v>23000.684013017632</v>
      </c>
      <c r="DL62" s="7">
        <v>6925.2962592966251</v>
      </c>
      <c r="DM62" s="7">
        <v>-7561.6086371800411</v>
      </c>
      <c r="DN62" s="7">
        <v>-6686.620369190714</v>
      </c>
      <c r="DO62" s="7">
        <v>-10451.207485457038</v>
      </c>
      <c r="DP62" s="7">
        <v>-8962.4574137270174</v>
      </c>
      <c r="DQ62" s="7">
        <v>7636.3280322170685</v>
      </c>
      <c r="DR62" s="7">
        <v>-871.88167951755531</v>
      </c>
      <c r="DS62" s="7">
        <v>-865.51488587585118</v>
      </c>
      <c r="DT62" s="7">
        <v>-842.44088802678743</v>
      </c>
      <c r="DU62" s="7">
        <v>-957.02449777380571</v>
      </c>
      <c r="DV62" s="7">
        <v>-1000.105648225297</v>
      </c>
      <c r="DW62" s="7">
        <v>-994.22699544894931</v>
      </c>
      <c r="DX62" s="7">
        <v>-966.1665579978926</v>
      </c>
      <c r="DY62" s="81">
        <v>-2079.2156922617341</v>
      </c>
      <c r="DZ62" s="7">
        <v>-867.94353004643926</v>
      </c>
      <c r="EA62" s="7">
        <v>-914.56795928119755</v>
      </c>
    </row>
    <row r="63" spans="1:133" ht="14.5" x14ac:dyDescent="0.35">
      <c r="CC63" s="209"/>
      <c r="CD63" s="18" t="s">
        <v>19</v>
      </c>
      <c r="CE63" s="171">
        <v>-29025.044752000424</v>
      </c>
      <c r="CF63" s="171">
        <v>-30802.077142336202</v>
      </c>
      <c r="CG63" s="171">
        <v>-32397.785872863944</v>
      </c>
      <c r="CH63" s="171">
        <v>-33337.536405581595</v>
      </c>
      <c r="CI63" s="171">
        <v>-31257.67995203461</v>
      </c>
      <c r="CJ63" s="171">
        <v>-21326.78515028473</v>
      </c>
      <c r="CK63" s="171">
        <v>-19425.470939119776</v>
      </c>
      <c r="CN63" s="209"/>
      <c r="CO63" s="18" t="s">
        <v>19</v>
      </c>
      <c r="CP63" s="171">
        <v>-29067.885478484546</v>
      </c>
      <c r="CQ63" s="171">
        <v>-30924.133766732783</v>
      </c>
      <c r="CR63" s="171">
        <v>-32684.316525388916</v>
      </c>
      <c r="CS63" s="171">
        <v>-33746.826354013217</v>
      </c>
      <c r="CT63" s="171">
        <v>-31672.734046336878</v>
      </c>
      <c r="CU63" s="171">
        <v>-21744.744205564766</v>
      </c>
      <c r="CV63" s="171">
        <v>-19844.024762985806</v>
      </c>
      <c r="DA63" s="209"/>
      <c r="DB63" s="17" t="s">
        <v>8</v>
      </c>
      <c r="DC63" s="8">
        <v>-80.659068788228211</v>
      </c>
      <c r="DD63" s="8">
        <v>-103.34324554279476</v>
      </c>
      <c r="DE63" s="8">
        <v>-128.71070923117023</v>
      </c>
      <c r="DF63" s="8">
        <v>-112.56042368544114</v>
      </c>
      <c r="DG63" s="8">
        <v>-112.19823111456544</v>
      </c>
      <c r="DH63" s="8">
        <v>-104.36516886812977</v>
      </c>
      <c r="DI63" s="8">
        <v>-83.754672571940219</v>
      </c>
      <c r="DJ63" s="8">
        <v>-48.619869025091965</v>
      </c>
      <c r="DK63" s="8">
        <v>-58.596921518767203</v>
      </c>
      <c r="DL63" s="8">
        <v>-45.573108301713177</v>
      </c>
      <c r="DM63" s="8">
        <v>-30.611451906474628</v>
      </c>
      <c r="DN63" s="8">
        <v>-27.03101587698421</v>
      </c>
      <c r="DO63" s="8">
        <v>-36.847884530038144</v>
      </c>
      <c r="DP63" s="8">
        <v>-25.03304138421181</v>
      </c>
      <c r="DQ63" s="8">
        <v>-23.886423194425817</v>
      </c>
      <c r="DR63" s="8">
        <v>-50.215095829351725</v>
      </c>
      <c r="DS63" s="8">
        <v>-39.107102454543032</v>
      </c>
      <c r="DT63" s="8">
        <v>-54.579714096830166</v>
      </c>
      <c r="DU63" s="8">
        <v>-72.450610917973222</v>
      </c>
      <c r="DV63" s="8">
        <v>-81.678345336540247</v>
      </c>
      <c r="DW63" s="8">
        <v>-78.843971983874752</v>
      </c>
      <c r="DX63" s="8">
        <v>-62.561425300714255</v>
      </c>
      <c r="DY63" s="8">
        <v>-53.038544283503292</v>
      </c>
      <c r="DZ63" s="8">
        <v>-31.939064677146799</v>
      </c>
      <c r="EA63" s="8">
        <v>3.1700055689382158</v>
      </c>
      <c r="EB63" s="120" t="e">
        <f>SUM('MEEIA 2 calcs'!#REF!)</f>
        <v>#REF!</v>
      </c>
      <c r="EC63" s="120" t="e">
        <f>SUM(DC63:EA63)-EB63</f>
        <v>#REF!</v>
      </c>
    </row>
    <row r="64" spans="1:133" ht="14.5" x14ac:dyDescent="0.35">
      <c r="DA64" s="209"/>
      <c r="DB64" s="16" t="s">
        <v>14</v>
      </c>
      <c r="DC64" s="7">
        <v>-85520.300160883504</v>
      </c>
      <c r="DD64" s="7">
        <v>-80849.420411742845</v>
      </c>
      <c r="DE64" s="7">
        <v>59602.703044077782</v>
      </c>
      <c r="DF64" s="7">
        <v>-7011.3912471427757</v>
      </c>
      <c r="DG64" s="7">
        <v>-8615.2223144404015</v>
      </c>
      <c r="DH64" s="7">
        <v>-5964.7286909974991</v>
      </c>
      <c r="DI64" s="7">
        <v>18884.958369422344</v>
      </c>
      <c r="DJ64" s="7">
        <v>23380.926191870221</v>
      </c>
      <c r="DK64" s="7">
        <v>22942.087091498863</v>
      </c>
      <c r="DL64" s="7">
        <v>6879.7231509949115</v>
      </c>
      <c r="DM64" s="7">
        <v>-7592.2200890865161</v>
      </c>
      <c r="DN64" s="7">
        <v>-6713.6513850676984</v>
      </c>
      <c r="DO64" s="7">
        <v>-10488.055369987076</v>
      </c>
      <c r="DP64" s="7">
        <v>-8987.4904551112286</v>
      </c>
      <c r="DQ64" s="7">
        <v>7612.4416090226423</v>
      </c>
      <c r="DR64" s="7">
        <v>-922.09677534690707</v>
      </c>
      <c r="DS64" s="7">
        <v>-904.62198833039417</v>
      </c>
      <c r="DT64" s="7">
        <v>-897.02060212361755</v>
      </c>
      <c r="DU64" s="7">
        <v>-1029.475108691779</v>
      </c>
      <c r="DV64" s="7">
        <v>-1081.7839935618372</v>
      </c>
      <c r="DW64" s="7">
        <v>-1073.0709674328241</v>
      </c>
      <c r="DX64" s="7">
        <v>-1028.7279832986069</v>
      </c>
      <c r="DY64" s="7">
        <v>-2132.2542365452373</v>
      </c>
      <c r="DZ64" s="7">
        <v>-899.88259472358607</v>
      </c>
      <c r="EA64" s="7">
        <v>-911.39795371225932</v>
      </c>
    </row>
    <row r="65" spans="81:133" ht="14.5" x14ac:dyDescent="0.35">
      <c r="DA65" s="209"/>
      <c r="DB65" s="18" t="s">
        <v>18</v>
      </c>
      <c r="DC65" s="7">
        <v>-484035.07179815753</v>
      </c>
      <c r="DD65" s="7">
        <v>-601696.90220990032</v>
      </c>
      <c r="DE65" s="7">
        <v>-665251.63916582253</v>
      </c>
      <c r="DF65" s="7">
        <v>-632255.4904129653</v>
      </c>
      <c r="DG65" s="7">
        <v>-598175.8227274057</v>
      </c>
      <c r="DH65" s="7">
        <v>-558525.40141840326</v>
      </c>
      <c r="DI65" s="7">
        <v>-498477.61304898094</v>
      </c>
      <c r="DJ65" s="7">
        <v>-418137.19685711071</v>
      </c>
      <c r="DK65" s="7">
        <v>-342899.39976561186</v>
      </c>
      <c r="DL65" s="7">
        <v>-283060.01661461696</v>
      </c>
      <c r="DM65" s="7">
        <v>-244922.22670370346</v>
      </c>
      <c r="DN65" s="7">
        <v>-211745.78808877117</v>
      </c>
      <c r="DO65" s="7">
        <v>-169801.04345875824</v>
      </c>
      <c r="DP65" s="7">
        <v>-128153.20391386947</v>
      </c>
      <c r="DQ65" s="7">
        <v>-96910.162304846832</v>
      </c>
      <c r="DR65" s="7">
        <v>-87597.019080193742</v>
      </c>
      <c r="DS65" s="7">
        <v>-78199.121068524139</v>
      </c>
      <c r="DT65" s="7">
        <v>-69018.791670647755</v>
      </c>
      <c r="DU65" s="7">
        <v>-58584.276779339532</v>
      </c>
      <c r="DV65" s="7">
        <v>-47737.870772901369</v>
      </c>
      <c r="DW65" s="7">
        <v>-36978.521740334196</v>
      </c>
      <c r="DX65" s="7">
        <v>-26481.189723632804</v>
      </c>
      <c r="DY65" s="7">
        <v>-18394.263960178039</v>
      </c>
      <c r="DZ65" s="7">
        <v>-8974.0765549016251</v>
      </c>
      <c r="EA65" s="7">
        <v>826.97549138611612</v>
      </c>
    </row>
    <row r="66" spans="81:133" ht="14.5" x14ac:dyDescent="0.35">
      <c r="DA66" s="39"/>
      <c r="DB66" s="11"/>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row>
    <row r="67" spans="81:133" ht="14.5" x14ac:dyDescent="0.35">
      <c r="CC67" s="26"/>
      <c r="CD67" s="26" t="s">
        <v>31</v>
      </c>
      <c r="CN67" s="26"/>
      <c r="CO67" s="26" t="s">
        <v>31</v>
      </c>
      <c r="DA67" s="209" t="s">
        <v>24</v>
      </c>
      <c r="DB67" s="15"/>
      <c r="DC67" s="7"/>
      <c r="DD67" s="7"/>
      <c r="DE67" s="7"/>
      <c r="DF67" s="7"/>
      <c r="DG67" s="7"/>
      <c r="DH67" s="7"/>
      <c r="DI67" s="7"/>
      <c r="DJ67" s="7"/>
      <c r="DK67" s="7"/>
      <c r="DL67" s="7"/>
      <c r="DM67" s="7"/>
      <c r="DN67" s="7"/>
      <c r="DO67" s="7"/>
      <c r="DP67" s="7"/>
      <c r="DQ67" s="7"/>
      <c r="DR67" s="7"/>
      <c r="DS67" s="7"/>
      <c r="DT67" s="7"/>
      <c r="DU67" s="7"/>
      <c r="DV67" s="7"/>
      <c r="DW67" s="7"/>
      <c r="DX67" s="7"/>
      <c r="DY67" s="81">
        <v>-417.5870757009634</v>
      </c>
      <c r="DZ67" s="7"/>
      <c r="EA67" s="7"/>
    </row>
    <row r="68" spans="81:133" ht="14.5" x14ac:dyDescent="0.35">
      <c r="CD68" t="s">
        <v>32</v>
      </c>
      <c r="CE68" s="42">
        <v>849229853</v>
      </c>
      <c r="CF68" s="42">
        <v>1063566547</v>
      </c>
      <c r="CG68" s="42">
        <v>1372451320</v>
      </c>
      <c r="CH68" s="42">
        <v>1445914846</v>
      </c>
      <c r="CI68" s="42">
        <v>1156058653</v>
      </c>
      <c r="CJ68" s="42">
        <v>900363528</v>
      </c>
      <c r="CK68" s="42">
        <v>837159184</v>
      </c>
      <c r="CO68" t="s">
        <v>32</v>
      </c>
      <c r="CP68" s="42">
        <v>616534565.60039997</v>
      </c>
      <c r="CQ68" s="42">
        <v>621003419.78059995</v>
      </c>
      <c r="CR68" s="42">
        <v>656971283.38569999</v>
      </c>
      <c r="CS68" s="42">
        <v>646272651.48329997</v>
      </c>
      <c r="CT68" s="42">
        <v>615981334.59430003</v>
      </c>
      <c r="CU68" s="42">
        <v>577077250.67460001</v>
      </c>
      <c r="CV68" s="42">
        <v>787949883.91209996</v>
      </c>
      <c r="DA68" s="209"/>
      <c r="DB68" s="15" t="s">
        <v>28</v>
      </c>
      <c r="DC68" s="20">
        <v>0</v>
      </c>
      <c r="DD68" s="20">
        <v>0</v>
      </c>
      <c r="DE68" s="20">
        <v>0</v>
      </c>
      <c r="DF68" s="20">
        <v>0</v>
      </c>
      <c r="DG68" s="20">
        <v>0</v>
      </c>
      <c r="DH68" s="20">
        <v>0</v>
      </c>
      <c r="DI68" s="20">
        <v>0</v>
      </c>
      <c r="DJ68" s="20">
        <v>0</v>
      </c>
      <c r="DK68" s="20">
        <v>-101.14999999990687</v>
      </c>
      <c r="DL68" s="20">
        <v>-108.16000000014901</v>
      </c>
      <c r="DM68" s="20">
        <v>-67.520000000018626</v>
      </c>
      <c r="DN68" s="20">
        <v>-54.189999999944121</v>
      </c>
      <c r="DO68" s="20">
        <v>-56.580000000074506</v>
      </c>
      <c r="DP68" s="20">
        <v>-61.179999999701977</v>
      </c>
      <c r="DQ68" s="20">
        <v>-51.470000000204891</v>
      </c>
      <c r="DR68" s="20">
        <v>0</v>
      </c>
      <c r="DS68" s="20">
        <v>0</v>
      </c>
      <c r="DT68" s="20">
        <v>0</v>
      </c>
      <c r="DU68" s="20">
        <v>0</v>
      </c>
      <c r="DV68" s="20">
        <v>0</v>
      </c>
      <c r="DW68" s="20">
        <v>0</v>
      </c>
      <c r="DX68" s="20">
        <v>0</v>
      </c>
      <c r="DY68" s="20">
        <v>0</v>
      </c>
      <c r="DZ68" s="20">
        <v>0</v>
      </c>
      <c r="EA68" s="20">
        <v>0</v>
      </c>
    </row>
    <row r="69" spans="81:133" ht="14.5" x14ac:dyDescent="0.35">
      <c r="CD69" t="s">
        <v>33</v>
      </c>
      <c r="CE69" s="42">
        <v>219607166</v>
      </c>
      <c r="CF69" s="42">
        <v>250466096</v>
      </c>
      <c r="CG69" s="42">
        <v>295383726</v>
      </c>
      <c r="CH69" s="42">
        <v>301077290</v>
      </c>
      <c r="CI69" s="42">
        <v>261058604</v>
      </c>
      <c r="CJ69" s="42">
        <v>230949228</v>
      </c>
      <c r="CK69" s="42">
        <v>223998788</v>
      </c>
      <c r="CO69" t="s">
        <v>33</v>
      </c>
      <c r="CP69" s="42">
        <v>219607159</v>
      </c>
      <c r="CQ69" s="42">
        <v>250528302</v>
      </c>
      <c r="CR69" s="42">
        <v>295412831</v>
      </c>
      <c r="CS69" s="42">
        <v>301068791</v>
      </c>
      <c r="CT69" s="42">
        <v>261058604</v>
      </c>
      <c r="CU69" s="42">
        <v>230949228</v>
      </c>
      <c r="CV69" s="42">
        <v>223998788</v>
      </c>
      <c r="DA69" s="209"/>
      <c r="DB69" s="16" t="s">
        <v>26</v>
      </c>
      <c r="DC69" s="20">
        <v>46424.397026326449</v>
      </c>
      <c r="DD69" s="20">
        <v>42444.211387439616</v>
      </c>
      <c r="DE69" s="20">
        <v>37845.94077531778</v>
      </c>
      <c r="DF69" s="20">
        <v>-731.33700161567504</v>
      </c>
      <c r="DG69" s="20">
        <v>1437.7999422217736</v>
      </c>
      <c r="DH69" s="20">
        <v>1448.8425667251033</v>
      </c>
      <c r="DI69" s="20">
        <v>1380.7821512277105</v>
      </c>
      <c r="DJ69" s="20">
        <v>1767.2604926793401</v>
      </c>
      <c r="DK69" s="20">
        <v>1691.5909448949833</v>
      </c>
      <c r="DL69" s="20">
        <v>1824.9961214654177</v>
      </c>
      <c r="DM69" s="20">
        <v>1633.3060195728406</v>
      </c>
      <c r="DN69" s="20">
        <v>1134.0675425845006</v>
      </c>
      <c r="DO69" s="20">
        <v>1713.7681476555249</v>
      </c>
      <c r="DP69" s="20">
        <v>1528.2002495401016</v>
      </c>
      <c r="DQ69" s="20">
        <v>880.06349454617578</v>
      </c>
      <c r="DR69" s="20">
        <v>-2097.7749559192816</v>
      </c>
      <c r="DS69" s="20">
        <v>-9941.5602511884663</v>
      </c>
      <c r="DT69" s="20">
        <v>-1916.6757761009615</v>
      </c>
      <c r="DU69" s="20">
        <v>-2336.6180031047011</v>
      </c>
      <c r="DV69" s="20">
        <v>-2679.3289962978324</v>
      </c>
      <c r="DW69" s="20">
        <v>-2648.8730550887763</v>
      </c>
      <c r="DX69" s="20">
        <v>-2762.0412565834886</v>
      </c>
      <c r="DY69" s="20">
        <v>-2372.9708277142608</v>
      </c>
      <c r="DZ69" s="20">
        <v>-2369.0270963874896</v>
      </c>
      <c r="EA69" s="20">
        <v>-2320.8511941080565</v>
      </c>
    </row>
    <row r="70" spans="81:133" ht="14.5" x14ac:dyDescent="0.35">
      <c r="CD70" t="s">
        <v>34</v>
      </c>
      <c r="CE70" s="42">
        <v>505304455</v>
      </c>
      <c r="CF70" s="42">
        <v>555282313.60000002</v>
      </c>
      <c r="CG70" s="42">
        <v>590675076</v>
      </c>
      <c r="CH70" s="42">
        <v>582248455</v>
      </c>
      <c r="CI70" s="42">
        <v>534070902</v>
      </c>
      <c r="CJ70" s="42">
        <v>506459043</v>
      </c>
      <c r="CK70" s="42">
        <v>516003997</v>
      </c>
      <c r="CO70" t="s">
        <v>34</v>
      </c>
      <c r="CP70" s="42">
        <v>505304455</v>
      </c>
      <c r="CQ70" s="42">
        <v>552284069</v>
      </c>
      <c r="CR70" s="42">
        <v>590858313</v>
      </c>
      <c r="CS70" s="42">
        <v>582248455</v>
      </c>
      <c r="CT70" s="42">
        <v>534070902</v>
      </c>
      <c r="CU70" s="42">
        <v>506459043</v>
      </c>
      <c r="CV70" s="42">
        <v>516003997</v>
      </c>
      <c r="DA70" s="209"/>
      <c r="DB70" s="16" t="s">
        <v>50</v>
      </c>
      <c r="DC70" s="20">
        <v>-29994.51</v>
      </c>
      <c r="DD70" s="20">
        <v>-27431.4</v>
      </c>
      <c r="DE70" s="20">
        <v>-37690.370000000003</v>
      </c>
      <c r="DF70" s="20">
        <v>999.06</v>
      </c>
      <c r="DG70" s="20">
        <v>-1068.3499999999999</v>
      </c>
      <c r="DH70" s="20">
        <v>-1085.3800000000001</v>
      </c>
      <c r="DI70" s="20">
        <v>-1047.53</v>
      </c>
      <c r="DJ70" s="20">
        <v>-1336.85</v>
      </c>
      <c r="DK70" s="20">
        <v>-1272.6199999999999</v>
      </c>
      <c r="DL70" s="20">
        <v>-1376.1</v>
      </c>
      <c r="DM70" s="20">
        <v>-1261.3</v>
      </c>
      <c r="DN70" s="20">
        <v>-837.34</v>
      </c>
      <c r="DO70" s="20">
        <v>-1174.03</v>
      </c>
      <c r="DP70" s="20">
        <v>-1093.94</v>
      </c>
      <c r="DQ70" s="20">
        <v>-595.17999999999995</v>
      </c>
      <c r="DR70" s="20">
        <v>2111.9699999999998</v>
      </c>
      <c r="DS70" s="20">
        <v>9939.4599999999991</v>
      </c>
      <c r="DT70" s="20">
        <v>1923.43</v>
      </c>
      <c r="DU70" s="20">
        <v>2344.67</v>
      </c>
      <c r="DV70" s="20">
        <v>2689.87</v>
      </c>
      <c r="DW70" s="20">
        <v>2659.72</v>
      </c>
      <c r="DX70" s="20">
        <v>2772.83</v>
      </c>
      <c r="DY70" s="20">
        <v>2382.11</v>
      </c>
      <c r="DZ70" s="20">
        <v>2379.37</v>
      </c>
      <c r="EA70" s="20">
        <v>2335.83</v>
      </c>
    </row>
    <row r="71" spans="81:133" ht="14.5" x14ac:dyDescent="0.35">
      <c r="CD71" t="s">
        <v>35</v>
      </c>
      <c r="CE71" s="42">
        <v>200697530</v>
      </c>
      <c r="CF71" s="42">
        <v>269908616.5</v>
      </c>
      <c r="CG71" s="42">
        <v>254759231</v>
      </c>
      <c r="CH71" s="42">
        <v>236605471</v>
      </c>
      <c r="CI71" s="42">
        <v>220600472</v>
      </c>
      <c r="CJ71" s="42">
        <v>227017145</v>
      </c>
      <c r="CK71" s="42">
        <v>225997805</v>
      </c>
      <c r="CO71" t="s">
        <v>35</v>
      </c>
      <c r="CP71" s="42">
        <v>200697530</v>
      </c>
      <c r="CQ71" s="42">
        <v>263803028</v>
      </c>
      <c r="CR71" s="42">
        <v>254759231</v>
      </c>
      <c r="CS71" s="42">
        <v>236605471</v>
      </c>
      <c r="CT71" s="42">
        <v>220600472</v>
      </c>
      <c r="CU71" s="42">
        <v>227017145</v>
      </c>
      <c r="CV71" s="42">
        <v>225997805</v>
      </c>
      <c r="DA71" s="209"/>
      <c r="DB71" s="16" t="s">
        <v>51</v>
      </c>
      <c r="DC71" s="7">
        <v>16429.887026326451</v>
      </c>
      <c r="DD71" s="7">
        <v>15012.811387439615</v>
      </c>
      <c r="DE71" s="7">
        <v>155.57077531777759</v>
      </c>
      <c r="DF71" s="7">
        <v>267.72299838432491</v>
      </c>
      <c r="DG71" s="7">
        <v>369.44994222177365</v>
      </c>
      <c r="DH71" s="7">
        <v>363.46256672510322</v>
      </c>
      <c r="DI71" s="7">
        <v>333.25215122771056</v>
      </c>
      <c r="DJ71" s="7">
        <v>430.41049267934022</v>
      </c>
      <c r="DK71" s="7">
        <v>418.9709448949834</v>
      </c>
      <c r="DL71" s="7">
        <v>448.89612146541776</v>
      </c>
      <c r="DM71" s="7">
        <v>372.00601957284061</v>
      </c>
      <c r="DN71" s="7">
        <v>296.72754258450061</v>
      </c>
      <c r="DO71" s="7">
        <v>539.73814765552493</v>
      </c>
      <c r="DP71" s="7">
        <v>434.26024954010154</v>
      </c>
      <c r="DQ71" s="7">
        <v>284.88349454617583</v>
      </c>
      <c r="DR71" s="7">
        <v>14.195044080718162</v>
      </c>
      <c r="DS71" s="7">
        <v>-2.1002511884671549</v>
      </c>
      <c r="DT71" s="7">
        <v>6.7542238990386068</v>
      </c>
      <c r="DU71" s="7">
        <v>8.0519968952989984</v>
      </c>
      <c r="DV71" s="7">
        <v>10.541003702167473</v>
      </c>
      <c r="DW71" s="7">
        <v>10.846944911223545</v>
      </c>
      <c r="DX71" s="7">
        <v>10.788743416511352</v>
      </c>
      <c r="DY71" s="7">
        <v>9.1391722857392779</v>
      </c>
      <c r="DZ71" s="7">
        <v>10.342903612510327</v>
      </c>
      <c r="EA71" s="7">
        <v>14.978805891943466</v>
      </c>
    </row>
    <row r="72" spans="81:133" ht="14.5" x14ac:dyDescent="0.35">
      <c r="CD72" t="s">
        <v>36</v>
      </c>
      <c r="CE72" s="42">
        <v>69778498</v>
      </c>
      <c r="CF72" s="42">
        <v>120928612.40000001</v>
      </c>
      <c r="CG72" s="42">
        <v>91160220</v>
      </c>
      <c r="CH72" s="42">
        <v>84926008</v>
      </c>
      <c r="CI72" s="42">
        <v>81012090</v>
      </c>
      <c r="CJ72" s="42">
        <v>85726323</v>
      </c>
      <c r="CK72" s="42">
        <v>71350428</v>
      </c>
      <c r="CO72" t="s">
        <v>36</v>
      </c>
      <c r="CP72" s="42">
        <v>69778498</v>
      </c>
      <c r="CQ72" s="42">
        <v>110311543</v>
      </c>
      <c r="CR72" s="42">
        <v>91160220</v>
      </c>
      <c r="CS72" s="42">
        <v>84926008</v>
      </c>
      <c r="CT72" s="42">
        <v>81012090</v>
      </c>
      <c r="CU72" s="42">
        <v>85726323</v>
      </c>
      <c r="CV72" s="42">
        <v>71350428</v>
      </c>
      <c r="DA72" s="209"/>
      <c r="DB72" s="16" t="s">
        <v>13</v>
      </c>
      <c r="DC72" s="7">
        <v>-16429.887026326451</v>
      </c>
      <c r="DD72" s="7">
        <v>-15012.811387439615</v>
      </c>
      <c r="DE72" s="7">
        <v>-155.57077531777759</v>
      </c>
      <c r="DF72" s="7">
        <v>-267.72299838432491</v>
      </c>
      <c r="DG72" s="7">
        <v>-369.44994222177365</v>
      </c>
      <c r="DH72" s="7">
        <v>-363.46256672510322</v>
      </c>
      <c r="DI72" s="7">
        <v>-333.25215122771056</v>
      </c>
      <c r="DJ72" s="7">
        <v>-430.41049267934022</v>
      </c>
      <c r="DK72" s="7">
        <v>-520.12094489489027</v>
      </c>
      <c r="DL72" s="7">
        <v>-557.05612146556678</v>
      </c>
      <c r="DM72" s="7">
        <v>-439.52601957285924</v>
      </c>
      <c r="DN72" s="7">
        <v>-350.91754258444473</v>
      </c>
      <c r="DO72" s="7">
        <v>-596.31814765559943</v>
      </c>
      <c r="DP72" s="7">
        <v>-495.44024953980352</v>
      </c>
      <c r="DQ72" s="7">
        <v>-336.35349454638072</v>
      </c>
      <c r="DR72" s="7">
        <v>-14.195044080718162</v>
      </c>
      <c r="DS72" s="7">
        <v>2.1002511884671549</v>
      </c>
      <c r="DT72" s="7">
        <v>-6.7542238990386068</v>
      </c>
      <c r="DU72" s="7">
        <v>-8.0519968952989984</v>
      </c>
      <c r="DV72" s="7">
        <v>-10.541003702167473</v>
      </c>
      <c r="DW72" s="7">
        <v>-10.846944911223545</v>
      </c>
      <c r="DX72" s="7">
        <v>-10.788743416511352</v>
      </c>
      <c r="DY72" s="81">
        <v>-426.72624798670267</v>
      </c>
      <c r="DZ72" s="7">
        <v>-10.342903612510327</v>
      </c>
      <c r="EA72" s="7">
        <v>-14.978805891943466</v>
      </c>
    </row>
    <row r="73" spans="81:133" ht="14.5" x14ac:dyDescent="0.35">
      <c r="CC73" s="32"/>
      <c r="CD73" s="32" t="s">
        <v>30</v>
      </c>
      <c r="CE73" s="33">
        <v>1844617502</v>
      </c>
      <c r="CF73" s="33">
        <v>2260152185.5</v>
      </c>
      <c r="CG73" s="33">
        <v>2604429573</v>
      </c>
      <c r="CH73" s="33">
        <v>2650772070</v>
      </c>
      <c r="CI73" s="33">
        <v>2252800721</v>
      </c>
      <c r="CJ73" s="33">
        <v>1950515267</v>
      </c>
      <c r="CK73" s="33">
        <v>1874510202</v>
      </c>
      <c r="CN73" s="32"/>
      <c r="CO73" s="32" t="s">
        <v>30</v>
      </c>
      <c r="CP73" s="33">
        <v>1611922207.6004</v>
      </c>
      <c r="CQ73" s="33">
        <v>1797930361.7806001</v>
      </c>
      <c r="CR73" s="33">
        <v>1889161878.3857</v>
      </c>
      <c r="CS73" s="33">
        <v>1851121376.4833</v>
      </c>
      <c r="CT73" s="33">
        <v>1712723402.5943</v>
      </c>
      <c r="CU73" s="33">
        <v>1627228989.6746001</v>
      </c>
      <c r="CV73" s="33">
        <v>1825300901.9120998</v>
      </c>
      <c r="DA73" s="209"/>
      <c r="DB73" s="17" t="s">
        <v>8</v>
      </c>
      <c r="DC73" s="8">
        <v>10.533268969552775</v>
      </c>
      <c r="DD73" s="8">
        <v>3.5672243491871143</v>
      </c>
      <c r="DE73" s="8">
        <v>-3.3045326405885134</v>
      </c>
      <c r="DF73" s="8">
        <v>-2.911024309865446</v>
      </c>
      <c r="DG73" s="8">
        <v>-3.3372826999905723</v>
      </c>
      <c r="DH73" s="8">
        <v>-3.5960699843044797</v>
      </c>
      <c r="DI73" s="8">
        <v>-3.466127398272032</v>
      </c>
      <c r="DJ73" s="8">
        <v>-2.6044961406548688</v>
      </c>
      <c r="DK73" s="8">
        <v>-4.1347525096621425</v>
      </c>
      <c r="DL73" s="8">
        <v>-4.2074935627473264</v>
      </c>
      <c r="DM73" s="8">
        <v>-3.4792588585674582</v>
      </c>
      <c r="DN73" s="8">
        <v>-3.7058458060919803</v>
      </c>
      <c r="DO73" s="8">
        <v>-6.6852126402561458</v>
      </c>
      <c r="DP73" s="8">
        <v>-6.3293542621688728</v>
      </c>
      <c r="DQ73" s="8">
        <v>-8.2181403584550186</v>
      </c>
      <c r="DR73" s="8">
        <v>-17.921067255265893</v>
      </c>
      <c r="DS73" s="8">
        <v>-10.667688126714124</v>
      </c>
      <c r="DT73" s="8">
        <v>-15.365107741483181</v>
      </c>
      <c r="DU73" s="8">
        <v>-21.165335265749118</v>
      </c>
      <c r="DV73" s="8">
        <v>-24.740557008740662</v>
      </c>
      <c r="DW73" s="8">
        <v>-25.236780195409754</v>
      </c>
      <c r="DX73" s="8">
        <v>-21.488508157836353</v>
      </c>
      <c r="DY73" s="8">
        <v>-20.648188849955428</v>
      </c>
      <c r="DZ73" s="8">
        <v>-17.115668731069857</v>
      </c>
      <c r="EA73" s="8">
        <v>-9.5746870906235895</v>
      </c>
      <c r="EB73" s="120" t="e">
        <f>SUM('MEEIA 2 calcs'!#REF!)</f>
        <v>#REF!</v>
      </c>
      <c r="EC73" s="120" t="e">
        <f>SUM(DC73:EA73)-EB73</f>
        <v>#REF!</v>
      </c>
    </row>
    <row r="74" spans="81:133" ht="14.5" x14ac:dyDescent="0.35">
      <c r="DA74" s="209"/>
      <c r="DB74" s="16" t="s">
        <v>14</v>
      </c>
      <c r="DC74" s="7">
        <v>-16419.353757356897</v>
      </c>
      <c r="DD74" s="7">
        <v>-15009.244163090429</v>
      </c>
      <c r="DE74" s="7">
        <v>-158.87530795836611</v>
      </c>
      <c r="DF74" s="7">
        <v>-270.63402269419038</v>
      </c>
      <c r="DG74" s="7">
        <v>-372.78722492176422</v>
      </c>
      <c r="DH74" s="7">
        <v>-367.05863670940772</v>
      </c>
      <c r="DI74" s="7">
        <v>-336.71827862598258</v>
      </c>
      <c r="DJ74" s="7">
        <v>-433.0149888199951</v>
      </c>
      <c r="DK74" s="7">
        <v>-524.25569740455239</v>
      </c>
      <c r="DL74" s="7">
        <v>-561.26361502831412</v>
      </c>
      <c r="DM74" s="7">
        <v>-443.00527843142669</v>
      </c>
      <c r="DN74" s="7">
        <v>-354.62338839053672</v>
      </c>
      <c r="DO74" s="7">
        <v>-603.0033602958556</v>
      </c>
      <c r="DP74" s="7">
        <v>-501.76960380197238</v>
      </c>
      <c r="DQ74" s="7">
        <v>-344.57163490483572</v>
      </c>
      <c r="DR74" s="7">
        <v>-32.116111335984058</v>
      </c>
      <c r="DS74" s="7">
        <v>-8.5674369382469688</v>
      </c>
      <c r="DT74" s="7">
        <v>-22.119331640521786</v>
      </c>
      <c r="DU74" s="7">
        <v>-29.217332161048116</v>
      </c>
      <c r="DV74" s="7">
        <v>-35.281560710908138</v>
      </c>
      <c r="DW74" s="7">
        <v>-36.083725106633295</v>
      </c>
      <c r="DX74" s="7">
        <v>-32.277251574347702</v>
      </c>
      <c r="DY74" s="7">
        <v>-447.37443683665811</v>
      </c>
      <c r="DZ74" s="7">
        <v>-27.458572343580183</v>
      </c>
      <c r="EA74" s="7">
        <v>-24.553492982567057</v>
      </c>
    </row>
    <row r="75" spans="81:133" ht="14.5" x14ac:dyDescent="0.35">
      <c r="DA75" s="209"/>
      <c r="DB75" s="18" t="s">
        <v>19</v>
      </c>
      <c r="DC75" s="7">
        <v>63210.147086286204</v>
      </c>
      <c r="DD75" s="7">
        <v>20769.502923195774</v>
      </c>
      <c r="DE75" s="7">
        <v>-17079.742384762598</v>
      </c>
      <c r="DF75" s="7">
        <v>-16351.316407456789</v>
      </c>
      <c r="DG75" s="7">
        <v>-17792.453632378554</v>
      </c>
      <c r="DH75" s="7">
        <v>-19244.892269087963</v>
      </c>
      <c r="DI75" s="7">
        <v>-20629.140547713945</v>
      </c>
      <c r="DJ75" s="7">
        <v>-22399.005536533939</v>
      </c>
      <c r="DK75" s="7">
        <v>-24195.881233938493</v>
      </c>
      <c r="DL75" s="7">
        <v>-26133.244848966806</v>
      </c>
      <c r="DM75" s="7">
        <v>-27837.550127398234</v>
      </c>
      <c r="DN75" s="7">
        <v>-29029.513515788771</v>
      </c>
      <c r="DO75" s="7">
        <v>-30806.546876084627</v>
      </c>
      <c r="DP75" s="7">
        <v>-32402.256479886601</v>
      </c>
      <c r="DQ75" s="7">
        <v>-33342.008114791439</v>
      </c>
      <c r="DR75" s="7">
        <v>-31262.154226127423</v>
      </c>
      <c r="DS75" s="7">
        <v>-21331.26166306567</v>
      </c>
      <c r="DT75" s="7">
        <v>-19429.950994706192</v>
      </c>
      <c r="DU75" s="7">
        <v>-17114.49832686724</v>
      </c>
      <c r="DV75" s="7">
        <v>-14459.909887578149</v>
      </c>
      <c r="DW75" s="7">
        <v>-11836.273612684783</v>
      </c>
      <c r="DX75" s="7">
        <v>-9095.7208642591304</v>
      </c>
      <c r="DY75" s="7">
        <v>-7160.9853010957886</v>
      </c>
      <c r="DZ75" s="7">
        <v>-4809.073873439369</v>
      </c>
      <c r="EA75" s="7">
        <v>-2497.7973664219362</v>
      </c>
    </row>
    <row r="76" spans="81:133" ht="14.5" x14ac:dyDescent="0.35">
      <c r="DA76" s="39"/>
      <c r="DB76" s="11"/>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row>
    <row r="77" spans="81:133" ht="14.5" x14ac:dyDescent="0.35">
      <c r="DA77" s="210" t="s">
        <v>54</v>
      </c>
      <c r="DB77" s="61"/>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row>
    <row r="78" spans="81:133" ht="14.5" x14ac:dyDescent="0.35">
      <c r="DA78" s="210"/>
      <c r="DB78" s="61" t="s">
        <v>55</v>
      </c>
      <c r="DC78" s="22">
        <v>0.28999999999999998</v>
      </c>
      <c r="DD78" s="22">
        <v>0.18</v>
      </c>
      <c r="DE78" s="22">
        <v>-383.51</v>
      </c>
      <c r="DF78" s="22">
        <v>-838.54</v>
      </c>
      <c r="DG78" s="22">
        <v>-901.74</v>
      </c>
      <c r="DH78" s="22">
        <v>-918.67</v>
      </c>
      <c r="DI78" s="22">
        <v>-989.05</v>
      </c>
      <c r="DJ78" s="22">
        <v>-1207.8800000000001</v>
      </c>
      <c r="DK78" s="22">
        <v>-1173.18</v>
      </c>
      <c r="DL78" s="22">
        <v>-1200.93</v>
      </c>
      <c r="DM78" s="22">
        <v>-1051.26</v>
      </c>
      <c r="DN78" s="22">
        <v>-899.18</v>
      </c>
      <c r="DO78" s="22">
        <v>-1032.83</v>
      </c>
      <c r="DP78" s="22">
        <v>-970.5</v>
      </c>
      <c r="DQ78" s="12"/>
      <c r="DR78" s="12"/>
      <c r="DS78" s="12"/>
      <c r="DT78" s="12"/>
      <c r="DU78" s="12"/>
      <c r="DV78" s="12"/>
      <c r="DW78" s="12"/>
      <c r="DX78" s="12"/>
      <c r="DY78" s="12"/>
      <c r="DZ78" s="12"/>
      <c r="EA78" s="12"/>
    </row>
    <row r="79" spans="81:133" ht="14.5" x14ac:dyDescent="0.35">
      <c r="DA79" s="210"/>
      <c r="DB79" s="61" t="s">
        <v>56</v>
      </c>
      <c r="DC79" s="8">
        <v>-0.28999999999999998</v>
      </c>
      <c r="DD79" s="8">
        <v>-0.18</v>
      </c>
      <c r="DE79" s="8">
        <v>383.51</v>
      </c>
      <c r="DF79" s="8">
        <v>838.54</v>
      </c>
      <c r="DG79" s="8">
        <v>901.74</v>
      </c>
      <c r="DH79" s="8">
        <v>918.67</v>
      </c>
      <c r="DI79" s="8">
        <v>989.05</v>
      </c>
      <c r="DJ79" s="8">
        <v>1207.8800000000001</v>
      </c>
      <c r="DK79" s="8">
        <v>1173.18</v>
      </c>
      <c r="DL79" s="8">
        <v>1200.93</v>
      </c>
      <c r="DM79" s="8">
        <v>1051.26</v>
      </c>
      <c r="DN79" s="8">
        <v>899.18</v>
      </c>
      <c r="DO79" s="8">
        <v>1032.83</v>
      </c>
      <c r="DP79" s="8">
        <v>970.5</v>
      </c>
      <c r="DQ79" s="12" t="s">
        <v>117</v>
      </c>
      <c r="DR79" s="12" t="s">
        <v>117</v>
      </c>
      <c r="DS79" s="12" t="s">
        <v>117</v>
      </c>
      <c r="DT79" s="12" t="s">
        <v>117</v>
      </c>
      <c r="DU79" s="12" t="s">
        <v>117</v>
      </c>
      <c r="DV79" s="12" t="s">
        <v>117</v>
      </c>
      <c r="DW79" s="12" t="s">
        <v>117</v>
      </c>
      <c r="DX79" s="12" t="s">
        <v>117</v>
      </c>
      <c r="DY79" s="12" t="s">
        <v>117</v>
      </c>
      <c r="DZ79" s="12" t="s">
        <v>117</v>
      </c>
      <c r="EA79" s="12" t="s">
        <v>117</v>
      </c>
    </row>
    <row r="80" spans="81:133" ht="14.5" x14ac:dyDescent="0.35">
      <c r="DA80" s="210"/>
      <c r="DB80" s="62" t="s">
        <v>8</v>
      </c>
      <c r="DC80" s="8">
        <v>0.34249703269703941</v>
      </c>
      <c r="DD80" s="8">
        <v>0.35303789326219431</v>
      </c>
      <c r="DE80" s="8">
        <v>0.47198254857895977</v>
      </c>
      <c r="DF80" s="8">
        <v>0.58368965357991454</v>
      </c>
      <c r="DG80" s="8">
        <v>0.78424287331953069</v>
      </c>
      <c r="DH80" s="8">
        <v>0.953118181420754</v>
      </c>
      <c r="DI80" s="8">
        <v>1.0233859436175838</v>
      </c>
      <c r="DJ80" s="8">
        <v>0.84877238789285869</v>
      </c>
      <c r="DK80" s="8">
        <v>1.4481242080934591</v>
      </c>
      <c r="DL80" s="8">
        <v>1.5579589441054462</v>
      </c>
      <c r="DM80" s="8">
        <v>1.3409911257311007</v>
      </c>
      <c r="DN80" s="8">
        <v>1.4846526629887264</v>
      </c>
      <c r="DO80" s="8">
        <v>2.7484952764193231</v>
      </c>
      <c r="DP80" s="8">
        <v>2.6641360681875614</v>
      </c>
      <c r="DQ80" s="12" t="s">
        <v>117</v>
      </c>
      <c r="DR80" s="12" t="s">
        <v>117</v>
      </c>
      <c r="DS80" s="12" t="s">
        <v>117</v>
      </c>
      <c r="DT80" s="12" t="s">
        <v>117</v>
      </c>
      <c r="DU80" s="12" t="s">
        <v>117</v>
      </c>
      <c r="DV80" s="12" t="s">
        <v>117</v>
      </c>
      <c r="DW80" s="12" t="s">
        <v>117</v>
      </c>
      <c r="DX80" s="12" t="s">
        <v>117</v>
      </c>
      <c r="DY80" s="12" t="s">
        <v>117</v>
      </c>
      <c r="DZ80" s="12" t="s">
        <v>117</v>
      </c>
      <c r="EA80" s="12" t="s">
        <v>117</v>
      </c>
    </row>
    <row r="81" spans="80:134" ht="14.5" x14ac:dyDescent="0.35">
      <c r="DA81" s="210"/>
      <c r="DB81" s="62" t="s">
        <v>6</v>
      </c>
      <c r="DC81" s="8">
        <v>-12388.935306785015</v>
      </c>
      <c r="DD81" s="8">
        <v>-12388.582268891752</v>
      </c>
      <c r="DE81" s="8">
        <v>-12388.110286343173</v>
      </c>
      <c r="DF81" s="8">
        <v>-12387.526596689593</v>
      </c>
      <c r="DG81" s="8">
        <v>-12386.742353816273</v>
      </c>
      <c r="DH81" s="8">
        <v>-12385.789235634853</v>
      </c>
      <c r="DI81" s="8">
        <v>-12384.765849691235</v>
      </c>
      <c r="DJ81" s="8">
        <v>-12383.917077303342</v>
      </c>
      <c r="DK81" s="8">
        <v>-12382.468953095249</v>
      </c>
      <c r="DL81" s="8">
        <v>-12380.910994151143</v>
      </c>
      <c r="DM81" s="8">
        <v>-12379.570003025412</v>
      </c>
      <c r="DN81" s="8">
        <v>-12378.085350362424</v>
      </c>
      <c r="DO81" s="8">
        <v>-12375.336855086005</v>
      </c>
      <c r="DP81" s="8">
        <v>-12372.672719017817</v>
      </c>
      <c r="DQ81" s="12" t="s">
        <v>117</v>
      </c>
      <c r="DR81" s="12" t="s">
        <v>117</v>
      </c>
      <c r="DS81" s="12" t="s">
        <v>117</v>
      </c>
      <c r="DT81" s="12" t="s">
        <v>117</v>
      </c>
      <c r="DU81" s="12" t="s">
        <v>117</v>
      </c>
      <c r="DV81" s="12" t="s">
        <v>117</v>
      </c>
      <c r="DW81" s="12" t="s">
        <v>117</v>
      </c>
      <c r="DX81" s="12" t="s">
        <v>117</v>
      </c>
      <c r="DY81" s="12" t="s">
        <v>117</v>
      </c>
      <c r="DZ81" s="12" t="s">
        <v>117</v>
      </c>
      <c r="EA81" s="12" t="s">
        <v>117</v>
      </c>
      <c r="EB81" s="44" t="e">
        <f>'MEEIA 2 calcs'!#REF!</f>
        <v>#REF!</v>
      </c>
      <c r="EC81" s="120" t="e">
        <f>DP81-EB81</f>
        <v>#REF!</v>
      </c>
      <c r="ED81" s="46" t="s">
        <v>119</v>
      </c>
    </row>
    <row r="82" spans="80:134" ht="14.5" x14ac:dyDescent="0.35">
      <c r="DA82" s="210"/>
      <c r="DB82" s="61" t="s">
        <v>58</v>
      </c>
      <c r="DC82" s="8">
        <v>5.2497032697039425E-2</v>
      </c>
      <c r="DD82" s="8">
        <v>0.17303789326219432</v>
      </c>
      <c r="DE82" s="8">
        <v>383.98198254857897</v>
      </c>
      <c r="DF82" s="8">
        <v>839.12368965357985</v>
      </c>
      <c r="DG82" s="8">
        <v>902.52424287331951</v>
      </c>
      <c r="DH82" s="8">
        <v>919.62311818142075</v>
      </c>
      <c r="DI82" s="8">
        <v>990.0733859436175</v>
      </c>
      <c r="DJ82" s="8">
        <v>1208.7287723878931</v>
      </c>
      <c r="DK82" s="8">
        <v>1174.6281242080936</v>
      </c>
      <c r="DL82" s="8">
        <v>1202.4879589441055</v>
      </c>
      <c r="DM82" s="8">
        <v>1052.6009911257311</v>
      </c>
      <c r="DN82" s="8">
        <v>900.66465266298871</v>
      </c>
      <c r="DO82" s="8">
        <v>1035.5784952764193</v>
      </c>
      <c r="DP82" s="8">
        <v>973.16413606818753</v>
      </c>
      <c r="DQ82" s="12" t="s">
        <v>117</v>
      </c>
      <c r="DR82" s="12" t="s">
        <v>117</v>
      </c>
      <c r="DS82" s="12" t="s">
        <v>117</v>
      </c>
      <c r="DT82" s="12" t="s">
        <v>117</v>
      </c>
      <c r="DU82" s="12" t="s">
        <v>117</v>
      </c>
      <c r="DV82" s="12" t="s">
        <v>117</v>
      </c>
      <c r="DW82" s="12" t="s">
        <v>117</v>
      </c>
      <c r="DX82" s="12" t="s">
        <v>117</v>
      </c>
      <c r="DY82" s="12" t="s">
        <v>117</v>
      </c>
      <c r="DZ82" s="12" t="s">
        <v>117</v>
      </c>
      <c r="EA82" s="12" t="s">
        <v>117</v>
      </c>
    </row>
    <row r="83" spans="80:134" ht="14.5" x14ac:dyDescent="0.35">
      <c r="DA83" s="210"/>
      <c r="DB83" s="63" t="s">
        <v>59</v>
      </c>
      <c r="DC83" s="8">
        <v>2055.3246932149332</v>
      </c>
      <c r="DD83" s="8">
        <v>2055.4977311081952</v>
      </c>
      <c r="DE83" s="8">
        <v>2439.479713656774</v>
      </c>
      <c r="DF83" s="8">
        <v>3278.6034033103538</v>
      </c>
      <c r="DG83" s="8">
        <v>4181.1276461836733</v>
      </c>
      <c r="DH83" s="8">
        <v>5100.7507643650943</v>
      </c>
      <c r="DI83" s="8">
        <v>6090.824150308712</v>
      </c>
      <c r="DJ83" s="8">
        <v>7299.5529226966046</v>
      </c>
      <c r="DK83" s="8">
        <v>8474.1810469046977</v>
      </c>
      <c r="DL83" s="8">
        <v>9676.6690058488039</v>
      </c>
      <c r="DM83" s="8">
        <v>10729.269996974535</v>
      </c>
      <c r="DN83" s="8">
        <v>11629.934649637524</v>
      </c>
      <c r="DO83" s="8">
        <v>12665.513144913943</v>
      </c>
      <c r="DP83" s="8">
        <v>13638.67728098213</v>
      </c>
      <c r="DQ83" s="12" t="s">
        <v>117</v>
      </c>
      <c r="DR83" s="12" t="s">
        <v>117</v>
      </c>
      <c r="DS83" s="12" t="s">
        <v>117</v>
      </c>
      <c r="DT83" s="12" t="s">
        <v>117</v>
      </c>
      <c r="DU83" s="12" t="s">
        <v>117</v>
      </c>
      <c r="DV83" s="12" t="s">
        <v>117</v>
      </c>
      <c r="DW83" s="12" t="s">
        <v>117</v>
      </c>
      <c r="DX83" s="12" t="s">
        <v>117</v>
      </c>
      <c r="DY83" s="12" t="s">
        <v>117</v>
      </c>
      <c r="DZ83" s="12" t="s">
        <v>117</v>
      </c>
      <c r="EA83" s="12" t="s">
        <v>117</v>
      </c>
    </row>
    <row r="84" spans="80:134" ht="14.5" x14ac:dyDescent="0.35">
      <c r="CB84" s="138"/>
      <c r="CC84" s="1"/>
      <c r="CD84" s="1"/>
      <c r="CE84" s="1"/>
      <c r="CF84" s="1"/>
      <c r="CG84" s="1"/>
      <c r="CH84" s="1"/>
      <c r="CI84" s="1"/>
      <c r="CJ84" s="1"/>
      <c r="CK84" s="1"/>
      <c r="CL84" s="1"/>
      <c r="CM84" s="1"/>
      <c r="CN84" s="1"/>
      <c r="CO84" s="1"/>
      <c r="CP84" s="1"/>
      <c r="CQ84" s="1"/>
      <c r="CR84" s="1"/>
      <c r="CS84" s="1"/>
      <c r="CT84" s="1"/>
      <c r="CU84" s="1"/>
      <c r="CV84" s="1"/>
      <c r="CW84" s="1"/>
      <c r="CX84" s="1"/>
      <c r="CY84" s="1"/>
      <c r="DA84" s="39"/>
      <c r="DB84" s="11"/>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row>
    <row r="85" spans="80:134" ht="14.5" x14ac:dyDescent="0.35">
      <c r="CB85" s="138"/>
      <c r="CC85" s="1"/>
      <c r="CD85" s="1"/>
      <c r="CE85" s="1"/>
      <c r="CF85" s="1"/>
      <c r="CG85" s="1"/>
      <c r="CH85" s="1"/>
      <c r="CI85" s="1"/>
      <c r="CJ85" s="1"/>
      <c r="CK85" s="1"/>
      <c r="CL85" s="1"/>
      <c r="CM85" s="1"/>
      <c r="CN85" s="1"/>
      <c r="CO85" s="1"/>
      <c r="CP85" s="1"/>
      <c r="CQ85" s="1"/>
      <c r="CR85" s="1"/>
      <c r="CS85" s="1"/>
      <c r="CT85" s="1"/>
      <c r="CU85" s="1"/>
      <c r="CV85" s="1"/>
      <c r="CW85" s="1"/>
      <c r="CX85" s="1"/>
      <c r="CY85" s="1"/>
      <c r="DA85" s="211" t="s">
        <v>67</v>
      </c>
      <c r="DB85" s="49"/>
      <c r="DC85" s="58"/>
      <c r="DD85" s="58"/>
      <c r="DE85" s="58"/>
      <c r="DF85" s="58"/>
      <c r="DG85" s="58"/>
      <c r="DH85" s="58"/>
      <c r="DI85" s="58"/>
      <c r="DJ85" s="58"/>
      <c r="DK85" s="58"/>
      <c r="DL85" s="58"/>
      <c r="DM85" s="58"/>
      <c r="DN85" s="58"/>
      <c r="DO85" s="58"/>
      <c r="DP85" s="58"/>
      <c r="DQ85" s="13"/>
      <c r="DR85" s="13"/>
      <c r="DS85" s="13"/>
      <c r="DT85" s="13"/>
      <c r="DU85" s="13"/>
      <c r="DV85" s="13"/>
      <c r="DW85" s="13"/>
      <c r="DX85" s="13"/>
      <c r="DY85" s="13"/>
      <c r="DZ85" s="13"/>
      <c r="EA85" s="13"/>
    </row>
    <row r="86" spans="80:134" ht="14.5" x14ac:dyDescent="0.35">
      <c r="CB86" s="138"/>
      <c r="CC86" s="1"/>
      <c r="CD86" s="1"/>
      <c r="CE86" s="1"/>
      <c r="CF86" s="1"/>
      <c r="CG86" s="1"/>
      <c r="CH86" s="1"/>
      <c r="CI86" s="1"/>
      <c r="CJ86" s="1"/>
      <c r="CK86" s="1"/>
      <c r="CL86" s="1"/>
      <c r="CM86" s="1"/>
      <c r="CN86" s="1"/>
      <c r="CO86" s="1"/>
      <c r="CP86" s="1"/>
      <c r="CQ86" s="1"/>
      <c r="CR86" s="1"/>
      <c r="CS86" s="1"/>
      <c r="CT86" s="1"/>
      <c r="CU86" s="1"/>
      <c r="CV86" s="1"/>
      <c r="CW86" s="1"/>
      <c r="CX86" s="1"/>
      <c r="CY86" s="1"/>
      <c r="DA86" s="211"/>
      <c r="DB86" s="49" t="s">
        <v>49</v>
      </c>
      <c r="DC86" s="56"/>
      <c r="DD86" s="56"/>
      <c r="DE86" s="56"/>
      <c r="DF86" s="56"/>
      <c r="DG86" s="56"/>
      <c r="DH86" s="56"/>
      <c r="DI86" s="56"/>
      <c r="DJ86" s="56"/>
      <c r="DK86" s="56"/>
      <c r="DL86" s="56"/>
      <c r="DM86" s="56"/>
      <c r="DN86" s="56"/>
      <c r="DO86" s="56"/>
      <c r="DP86" s="56"/>
      <c r="DQ86" s="167"/>
      <c r="DR86" s="167"/>
      <c r="DS86" s="167"/>
      <c r="DT86" s="167"/>
      <c r="DU86" s="167"/>
      <c r="DV86" s="167"/>
      <c r="DW86" s="167"/>
      <c r="DX86" s="167"/>
      <c r="DY86" s="167"/>
      <c r="DZ86" s="167"/>
      <c r="EA86" s="167"/>
    </row>
    <row r="87" spans="80:134" ht="14.5" x14ac:dyDescent="0.35">
      <c r="CB87" s="138"/>
      <c r="CC87" s="1"/>
      <c r="CD87" s="1"/>
      <c r="CE87" s="1"/>
      <c r="CF87" s="1"/>
      <c r="CG87" s="1"/>
      <c r="CH87" s="1"/>
      <c r="CI87" s="1"/>
      <c r="CJ87" s="1"/>
      <c r="CK87" s="1"/>
      <c r="CL87" s="1"/>
      <c r="CM87" s="1"/>
      <c r="CN87" s="1"/>
      <c r="CO87" s="1"/>
      <c r="CP87" s="1"/>
      <c r="CQ87" s="1"/>
      <c r="CR87" s="1"/>
      <c r="CS87" s="1"/>
      <c r="CT87" s="1"/>
      <c r="CU87" s="1"/>
      <c r="CV87" s="1"/>
      <c r="CW87" s="1"/>
      <c r="CX87" s="1"/>
      <c r="CY87" s="1"/>
      <c r="DA87" s="211"/>
      <c r="DB87" s="49" t="s">
        <v>44</v>
      </c>
      <c r="DC87" s="22"/>
      <c r="DD87" s="22"/>
      <c r="DE87" s="22"/>
      <c r="DF87" s="22"/>
      <c r="DG87" s="22"/>
      <c r="DH87" s="22"/>
      <c r="DI87" s="22"/>
      <c r="DJ87" s="22"/>
      <c r="DK87" s="22"/>
      <c r="DL87" s="22"/>
      <c r="DM87" s="22"/>
      <c r="DN87" s="22"/>
      <c r="DO87" s="22"/>
      <c r="DP87" s="22"/>
      <c r="DQ87" s="12"/>
      <c r="DR87" s="12"/>
      <c r="DS87" s="12"/>
      <c r="DT87" s="12"/>
      <c r="DU87" s="12"/>
      <c r="DV87" s="12"/>
      <c r="DW87" s="12"/>
      <c r="DX87" s="12"/>
      <c r="DY87" s="12"/>
      <c r="DZ87" s="12"/>
      <c r="EA87" s="12"/>
    </row>
    <row r="88" spans="80:134" ht="14.5" x14ac:dyDescent="0.35">
      <c r="CB88" s="138"/>
      <c r="CC88" s="1"/>
      <c r="CD88" s="1"/>
      <c r="CE88" s="1"/>
      <c r="CF88" s="1"/>
      <c r="CG88" s="1"/>
      <c r="CH88" s="1"/>
      <c r="CI88" s="1"/>
      <c r="CJ88" s="1"/>
      <c r="CK88" s="1"/>
      <c r="CL88" s="1"/>
      <c r="CM88" s="1"/>
      <c r="CN88" s="1"/>
      <c r="CO88" s="1"/>
      <c r="CP88" s="1"/>
      <c r="CQ88" s="1"/>
      <c r="CR88" s="1"/>
      <c r="CS88" s="1"/>
      <c r="CT88" s="1"/>
      <c r="CU88" s="1"/>
      <c r="CV88" s="1"/>
      <c r="CW88" s="1"/>
      <c r="CX88" s="1"/>
      <c r="CY88" s="1"/>
      <c r="DA88" s="211"/>
      <c r="DB88" s="49" t="s">
        <v>45</v>
      </c>
      <c r="DC88" s="8"/>
      <c r="DD88" s="8"/>
      <c r="DE88" s="8"/>
      <c r="DF88" s="8"/>
      <c r="DG88" s="8"/>
      <c r="DH88" s="8"/>
      <c r="DI88" s="8"/>
      <c r="DJ88" s="8"/>
      <c r="DK88" s="8"/>
      <c r="DL88" s="8"/>
      <c r="DM88" s="8"/>
      <c r="DN88" s="8"/>
      <c r="DO88" s="8"/>
      <c r="DP88" s="8"/>
      <c r="DQ88" s="12"/>
      <c r="DR88" s="12"/>
      <c r="DS88" s="12"/>
      <c r="DT88" s="12"/>
      <c r="DU88" s="12"/>
      <c r="DV88" s="12"/>
      <c r="DW88" s="12"/>
      <c r="DX88" s="12"/>
      <c r="DY88" s="12"/>
      <c r="DZ88" s="12"/>
      <c r="EA88" s="12"/>
    </row>
    <row r="89" spans="80:134" ht="14.5" x14ac:dyDescent="0.35">
      <c r="CB89" s="138"/>
      <c r="CC89" s="1"/>
      <c r="CD89" s="1"/>
      <c r="CE89" s="1"/>
      <c r="CF89" s="1"/>
      <c r="CG89" s="1"/>
      <c r="CH89" s="1"/>
      <c r="CI89" s="1"/>
      <c r="CJ89" s="1"/>
      <c r="CK89" s="1"/>
      <c r="CL89" s="1"/>
      <c r="CM89" s="1"/>
      <c r="CN89" s="1"/>
      <c r="CO89" s="1"/>
      <c r="CP89" s="1"/>
      <c r="CQ89" s="1"/>
      <c r="CR89" s="1"/>
      <c r="CS89" s="1"/>
      <c r="CT89" s="1"/>
      <c r="CU89" s="1"/>
      <c r="CV89" s="1"/>
      <c r="CW89" s="1"/>
      <c r="CX89" s="1"/>
      <c r="CY89" s="1"/>
      <c r="DA89" s="211"/>
      <c r="DB89" s="49" t="s">
        <v>4</v>
      </c>
      <c r="DC89" s="57"/>
      <c r="DD89" s="57"/>
      <c r="DE89" s="57"/>
      <c r="DF89" s="57"/>
      <c r="DG89" s="57"/>
      <c r="DH89" s="57"/>
      <c r="DI89" s="57"/>
      <c r="DJ89" s="57"/>
      <c r="DK89" s="57"/>
      <c r="DL89" s="57"/>
      <c r="DM89" s="57"/>
      <c r="DN89" s="57"/>
      <c r="DO89" s="57"/>
      <c r="DP89" s="57"/>
      <c r="DQ89" s="168"/>
      <c r="DR89" s="168"/>
      <c r="DS89" s="168"/>
      <c r="DT89" s="168"/>
      <c r="DU89" s="168"/>
      <c r="DV89" s="168"/>
      <c r="DW89" s="168"/>
      <c r="DX89" s="168"/>
      <c r="DY89" s="168"/>
      <c r="DZ89" s="168"/>
      <c r="EA89" s="168"/>
    </row>
    <row r="90" spans="80:134" ht="14.5" x14ac:dyDescent="0.35">
      <c r="CB90" s="138"/>
      <c r="CC90" s="1"/>
      <c r="CD90" s="1"/>
      <c r="CE90" s="1"/>
      <c r="CF90" s="1"/>
      <c r="CG90" s="1"/>
      <c r="CH90" s="1"/>
      <c r="CI90" s="1"/>
      <c r="CJ90" s="1"/>
      <c r="CK90" s="1"/>
      <c r="CL90" s="1"/>
      <c r="CM90" s="1"/>
      <c r="CN90" s="1"/>
      <c r="CO90" s="1"/>
      <c r="CP90" s="1"/>
      <c r="CQ90" s="1"/>
      <c r="CR90" s="1"/>
      <c r="CS90" s="1"/>
      <c r="CT90" s="1"/>
      <c r="CU90" s="1"/>
      <c r="CV90" s="1"/>
      <c r="CW90" s="1"/>
      <c r="CX90" s="1"/>
      <c r="CY90" s="1"/>
      <c r="DA90" s="211"/>
      <c r="DB90" s="49" t="s">
        <v>48</v>
      </c>
      <c r="DC90" s="8"/>
      <c r="DD90" s="8"/>
      <c r="DE90" s="8"/>
      <c r="DF90" s="8"/>
      <c r="DG90" s="8"/>
      <c r="DH90" s="8"/>
      <c r="DI90" s="8"/>
      <c r="DJ90" s="8"/>
      <c r="DK90" s="8"/>
      <c r="DL90" s="8"/>
      <c r="DM90" s="8"/>
      <c r="DN90" s="8"/>
      <c r="DO90" s="8"/>
      <c r="DP90" s="8"/>
      <c r="DQ90" s="12"/>
      <c r="DR90" s="12"/>
      <c r="DS90" s="12"/>
      <c r="DT90" s="12"/>
      <c r="DU90" s="12"/>
      <c r="DV90" s="12"/>
      <c r="DW90" s="12"/>
      <c r="DX90" s="12"/>
      <c r="DY90" s="12"/>
      <c r="DZ90" s="12"/>
      <c r="EA90" s="12"/>
    </row>
    <row r="91" spans="80:134" ht="14.5" x14ac:dyDescent="0.35">
      <c r="CB91" s="138"/>
      <c r="CC91" s="1"/>
      <c r="CD91" s="1"/>
      <c r="CE91" s="1"/>
      <c r="CF91" s="1"/>
      <c r="CG91" s="1"/>
      <c r="CH91" s="1"/>
      <c r="CI91" s="1"/>
      <c r="CJ91" s="1"/>
      <c r="CK91" s="1"/>
      <c r="CL91" s="1"/>
      <c r="CM91" s="1"/>
      <c r="CN91" s="1"/>
      <c r="CO91" s="1"/>
      <c r="CP91" s="1"/>
      <c r="CQ91" s="1"/>
      <c r="CR91" s="1"/>
      <c r="CS91" s="1"/>
      <c r="CT91" s="1"/>
      <c r="CU91" s="1"/>
      <c r="CV91" s="1"/>
      <c r="CW91" s="1"/>
      <c r="CX91" s="1"/>
      <c r="CY91" s="1"/>
      <c r="DA91" s="211"/>
      <c r="DB91" s="50" t="s">
        <v>6</v>
      </c>
      <c r="DC91" s="8"/>
      <c r="DD91" s="8"/>
      <c r="DE91" s="8"/>
      <c r="DF91" s="8"/>
      <c r="DG91" s="8"/>
      <c r="DH91" s="8"/>
      <c r="DI91" s="8"/>
      <c r="DJ91" s="8"/>
      <c r="DK91" s="8"/>
      <c r="DL91" s="8"/>
      <c r="DM91" s="8"/>
      <c r="DN91" s="8"/>
      <c r="DO91" s="8"/>
      <c r="DP91" s="8"/>
      <c r="DQ91" s="12"/>
      <c r="DR91" s="12"/>
      <c r="DS91" s="12"/>
      <c r="DT91" s="12"/>
      <c r="DU91" s="12"/>
      <c r="DV91" s="12"/>
      <c r="DW91" s="12"/>
      <c r="DX91" s="12"/>
      <c r="DY91" s="12"/>
      <c r="DZ91" s="12"/>
      <c r="EA91" s="12"/>
    </row>
    <row r="92" spans="80:134" ht="14.5" x14ac:dyDescent="0.35">
      <c r="CB92" s="138"/>
      <c r="CC92" s="1"/>
      <c r="CD92" s="1"/>
      <c r="CE92" s="1"/>
      <c r="CF92" s="1"/>
      <c r="CG92" s="1"/>
      <c r="CH92" s="1"/>
      <c r="CI92" s="1"/>
      <c r="CJ92" s="1"/>
      <c r="CK92" s="1"/>
      <c r="CL92" s="1"/>
      <c r="CM92" s="1"/>
      <c r="CN92" s="1"/>
      <c r="CO92" s="1"/>
      <c r="CP92" s="1"/>
      <c r="CQ92" s="1"/>
      <c r="CR92" s="1"/>
      <c r="CS92" s="1"/>
      <c r="CT92" s="1"/>
      <c r="CU92" s="1"/>
      <c r="CV92" s="1"/>
      <c r="CW92" s="1"/>
      <c r="CX92" s="1"/>
      <c r="CY92" s="1"/>
      <c r="DA92" s="211"/>
      <c r="DB92" s="60" t="s">
        <v>52</v>
      </c>
      <c r="DC92" s="8"/>
      <c r="DD92" s="8"/>
      <c r="DE92" s="8"/>
      <c r="DF92" s="8"/>
      <c r="DG92" s="8"/>
      <c r="DH92" s="8"/>
      <c r="DI92" s="8"/>
      <c r="DJ92" s="8"/>
      <c r="DK92" s="8"/>
      <c r="DL92" s="8"/>
      <c r="DM92" s="8"/>
      <c r="DN92" s="8"/>
      <c r="DO92" s="8"/>
      <c r="DP92" s="8"/>
      <c r="DQ92" s="12"/>
      <c r="DR92" s="12"/>
      <c r="DS92" s="12"/>
      <c r="DT92" s="12"/>
      <c r="DU92" s="12"/>
      <c r="DV92" s="12"/>
      <c r="DW92" s="12"/>
      <c r="DX92" s="12"/>
      <c r="DY92" s="12"/>
      <c r="DZ92" s="12"/>
      <c r="EA92" s="12"/>
    </row>
    <row r="93" spans="80:134" ht="14.5" x14ac:dyDescent="0.35">
      <c r="CB93" s="138"/>
      <c r="CC93" s="1"/>
      <c r="CD93" s="1"/>
      <c r="CE93" s="1"/>
      <c r="CF93" s="1"/>
      <c r="CG93" s="1"/>
      <c r="CH93" s="1"/>
      <c r="CI93" s="1"/>
      <c r="CJ93" s="1"/>
      <c r="CK93" s="1"/>
      <c r="CL93" s="1"/>
      <c r="CM93" s="1"/>
      <c r="CN93" s="1"/>
      <c r="CO93" s="1"/>
      <c r="CP93" s="1"/>
      <c r="CQ93" s="1"/>
      <c r="CR93" s="1"/>
      <c r="CS93" s="1"/>
      <c r="CT93" s="1"/>
      <c r="CU93" s="1"/>
      <c r="CV93" s="1"/>
      <c r="CW93" s="1"/>
      <c r="CX93" s="1"/>
      <c r="CY93" s="1"/>
      <c r="DA93" s="211"/>
      <c r="DB93" s="49" t="s">
        <v>47</v>
      </c>
      <c r="DC93" s="8"/>
      <c r="DD93" s="8"/>
      <c r="DE93" s="8"/>
      <c r="DF93" s="8"/>
      <c r="DG93" s="8"/>
      <c r="DH93" s="8"/>
      <c r="DI93" s="8"/>
      <c r="DJ93" s="8"/>
      <c r="DK93" s="8"/>
      <c r="DL93" s="8"/>
      <c r="DM93" s="8"/>
      <c r="DN93" s="8"/>
      <c r="DO93" s="8"/>
      <c r="DP93" s="8"/>
      <c r="DQ93" s="12"/>
      <c r="DR93" s="12"/>
      <c r="DS93" s="12"/>
      <c r="DT93" s="12"/>
      <c r="DU93" s="12"/>
      <c r="DV93" s="12"/>
      <c r="DW93" s="12"/>
      <c r="DX93" s="12"/>
      <c r="DY93" s="12"/>
      <c r="DZ93" s="12"/>
      <c r="EA93" s="12"/>
    </row>
    <row r="94" spans="80:134" ht="14.5" x14ac:dyDescent="0.35">
      <c r="CB94" s="138"/>
      <c r="CC94" s="1"/>
      <c r="CD94" s="1"/>
      <c r="CE94" s="1"/>
      <c r="CF94" s="1"/>
      <c r="CG94" s="1"/>
      <c r="CH94" s="1"/>
      <c r="CI94" s="1"/>
      <c r="CJ94" s="1"/>
      <c r="CK94" s="1"/>
      <c r="CL94" s="1"/>
      <c r="CM94" s="1"/>
      <c r="CN94" s="1"/>
      <c r="CO94" s="1"/>
      <c r="CP94" s="1"/>
      <c r="CQ94" s="1"/>
      <c r="CR94" s="1"/>
      <c r="CS94" s="1"/>
      <c r="CT94" s="1"/>
      <c r="CU94" s="1"/>
      <c r="CV94" s="1"/>
      <c r="CW94" s="1"/>
      <c r="CX94" s="1"/>
      <c r="CY94" s="1"/>
      <c r="DA94" s="211"/>
      <c r="DB94" s="51" t="s">
        <v>46</v>
      </c>
      <c r="DC94" s="8"/>
      <c r="DD94" s="8"/>
      <c r="DE94" s="8"/>
      <c r="DF94" s="8"/>
      <c r="DG94" s="8"/>
      <c r="DH94" s="8"/>
      <c r="DI94" s="8"/>
      <c r="DJ94" s="8"/>
      <c r="DK94" s="8"/>
      <c r="DL94" s="8"/>
      <c r="DM94" s="8"/>
      <c r="DN94" s="8"/>
      <c r="DO94" s="8"/>
      <c r="DP94" s="8"/>
      <c r="DQ94" s="12"/>
      <c r="DR94" s="12"/>
      <c r="DS94" s="12"/>
      <c r="DT94" s="12"/>
      <c r="DU94" s="12"/>
      <c r="DV94" s="12"/>
      <c r="DW94" s="12"/>
      <c r="DX94" s="12"/>
      <c r="DY94" s="12"/>
      <c r="DZ94" s="12"/>
      <c r="EA94" s="12"/>
    </row>
    <row r="95" spans="80:134" ht="14.5" x14ac:dyDescent="0.35">
      <c r="CB95" s="138"/>
      <c r="CC95" s="1"/>
      <c r="CD95" s="1"/>
      <c r="CE95" s="1"/>
      <c r="CF95" s="1"/>
      <c r="CG95" s="1"/>
      <c r="CH95" s="1"/>
      <c r="CI95" s="1"/>
      <c r="CJ95" s="1"/>
      <c r="CK95" s="1"/>
      <c r="CL95" s="1"/>
      <c r="CM95" s="1"/>
      <c r="CN95" s="1"/>
      <c r="CO95" s="1"/>
      <c r="CP95" s="1"/>
      <c r="CQ95" s="1"/>
      <c r="CR95" s="1"/>
      <c r="CS95" s="1"/>
      <c r="CT95" s="1"/>
      <c r="CU95" s="1"/>
      <c r="CV95" s="1"/>
      <c r="CW95" s="1"/>
      <c r="CX95" s="1"/>
      <c r="CY95" s="1"/>
      <c r="DA95" s="39"/>
      <c r="DB95" s="11"/>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row>
    <row r="96" spans="80:134" ht="14.5" x14ac:dyDescent="0.35">
      <c r="CB96" s="138"/>
      <c r="CC96" s="1"/>
      <c r="CD96" s="1"/>
      <c r="CE96" s="1"/>
      <c r="CF96" s="1"/>
      <c r="CG96" s="1"/>
      <c r="CH96" s="1"/>
      <c r="CI96" s="1"/>
      <c r="CJ96" s="1"/>
      <c r="CK96" s="1"/>
      <c r="CL96" s="1"/>
      <c r="CM96" s="1"/>
      <c r="CN96" s="1"/>
      <c r="CO96" s="1"/>
      <c r="CP96" s="1"/>
      <c r="CQ96" s="1"/>
      <c r="CR96" s="1"/>
      <c r="CS96" s="1"/>
      <c r="CT96" s="1"/>
      <c r="CU96" s="1"/>
      <c r="CV96" s="1"/>
      <c r="CW96" s="1"/>
      <c r="CX96" s="1"/>
      <c r="CY96" s="1"/>
      <c r="DA96" s="211" t="s">
        <v>66</v>
      </c>
      <c r="DB96" s="49"/>
      <c r="DC96" s="58"/>
      <c r="DD96" s="58"/>
      <c r="DE96" s="58"/>
      <c r="DF96" s="58"/>
      <c r="DG96" s="58"/>
      <c r="DH96" s="58"/>
      <c r="DI96" s="58"/>
      <c r="DJ96" s="58"/>
      <c r="DK96" s="59">
        <v>-19829.638093632686</v>
      </c>
      <c r="DL96" s="58"/>
      <c r="DM96" s="58"/>
      <c r="DN96" s="58"/>
      <c r="DO96" s="58"/>
      <c r="DP96" s="58"/>
      <c r="DQ96" s="58"/>
      <c r="DR96" s="58"/>
      <c r="DS96" s="58"/>
      <c r="DT96" s="58"/>
      <c r="DU96" s="58"/>
      <c r="DV96" s="58"/>
      <c r="DW96" s="58"/>
      <c r="DX96" s="58"/>
      <c r="DY96" s="58"/>
      <c r="DZ96" s="58"/>
      <c r="EA96" s="58"/>
    </row>
    <row r="97" spans="80:134" ht="14.5" x14ac:dyDescent="0.35">
      <c r="CB97" s="138"/>
      <c r="CC97" s="1"/>
      <c r="CD97" s="1"/>
      <c r="CE97" s="1"/>
      <c r="CF97" s="1"/>
      <c r="CG97" s="1"/>
      <c r="CH97" s="1"/>
      <c r="CI97" s="1"/>
      <c r="CJ97" s="1"/>
      <c r="CK97" s="1"/>
      <c r="CL97" s="1"/>
      <c r="CM97" s="1"/>
      <c r="CN97" s="1"/>
      <c r="CO97" s="1"/>
      <c r="CP97" s="1"/>
      <c r="CQ97" s="1"/>
      <c r="CR97" s="1"/>
      <c r="CS97" s="1"/>
      <c r="CT97" s="1"/>
      <c r="CU97" s="1"/>
      <c r="CV97" s="1"/>
      <c r="CW97" s="1"/>
      <c r="CX97" s="1"/>
      <c r="CY97" s="1"/>
      <c r="DA97" s="211"/>
      <c r="DB97" s="49" t="s">
        <v>60</v>
      </c>
      <c r="DC97" s="56">
        <v>1894978.5217391304</v>
      </c>
      <c r="DD97" s="56">
        <v>1894978.5217391304</v>
      </c>
      <c r="DE97" s="78">
        <v>1837060.8550724636</v>
      </c>
      <c r="DF97" s="56">
        <v>1837060.8550724636</v>
      </c>
      <c r="DG97" s="56">
        <v>1837060.8550724636</v>
      </c>
      <c r="DH97" s="56">
        <v>1837060.8550724636</v>
      </c>
      <c r="DI97" s="56">
        <v>1837060.8550724636</v>
      </c>
      <c r="DJ97" s="56">
        <v>1837060.8550724636</v>
      </c>
      <c r="DK97" s="56">
        <v>1837060.8550724636</v>
      </c>
      <c r="DL97" s="56">
        <v>1837060.8550724636</v>
      </c>
      <c r="DM97" s="56">
        <v>1837060.8550724636</v>
      </c>
      <c r="DN97" s="56">
        <v>1837060.8550724636</v>
      </c>
      <c r="DO97" s="56">
        <v>1837060.8550724636</v>
      </c>
      <c r="DP97" s="56">
        <v>-57917.666666666664</v>
      </c>
      <c r="DQ97" s="167"/>
      <c r="DR97" s="167"/>
      <c r="DS97" s="167"/>
      <c r="DT97" s="167"/>
      <c r="DU97" s="167"/>
      <c r="DV97" s="167"/>
      <c r="DW97" s="167"/>
      <c r="DX97" s="167"/>
      <c r="DY97" s="167"/>
      <c r="DZ97" s="167"/>
      <c r="EA97" s="167"/>
    </row>
    <row r="98" spans="80:134" ht="14.5" x14ac:dyDescent="0.35">
      <c r="CB98" s="138"/>
      <c r="CC98" s="1"/>
      <c r="CD98" s="1"/>
      <c r="CE98" s="1"/>
      <c r="CF98" s="1"/>
      <c r="CG98" s="1"/>
      <c r="CH98" s="1"/>
      <c r="CI98" s="1"/>
      <c r="CJ98" s="1"/>
      <c r="CK98" s="1"/>
      <c r="CL98" s="1"/>
      <c r="CM98" s="1"/>
      <c r="CN98" s="1"/>
      <c r="CO98" s="1"/>
      <c r="CP98" s="1"/>
      <c r="CQ98" s="1"/>
      <c r="CR98" s="1"/>
      <c r="CS98" s="1"/>
      <c r="CT98" s="1"/>
      <c r="CU98" s="1"/>
      <c r="CV98" s="1"/>
      <c r="CW98" s="1"/>
      <c r="CX98" s="1"/>
      <c r="CY98" s="1"/>
      <c r="DA98" s="211"/>
      <c r="DB98" s="49" t="s">
        <v>61</v>
      </c>
      <c r="DC98" s="22">
        <v>1876199.76</v>
      </c>
      <c r="DD98" s="22">
        <v>2208883.19</v>
      </c>
      <c r="DE98" s="22">
        <v>2225379.46</v>
      </c>
      <c r="DF98" s="22">
        <v>1811132.25</v>
      </c>
      <c r="DG98" s="22">
        <v>1487332.63</v>
      </c>
      <c r="DH98" s="22">
        <v>1466226.4</v>
      </c>
      <c r="DI98" s="22">
        <v>1702068.99</v>
      </c>
      <c r="DJ98" s="22">
        <v>2140875.2000000002</v>
      </c>
      <c r="DK98" s="22">
        <v>2124604.4300000002</v>
      </c>
      <c r="DL98" s="22">
        <v>2135977.81</v>
      </c>
      <c r="DM98" s="22">
        <v>1701158.29</v>
      </c>
      <c r="DN98" s="22">
        <v>1511011.77</v>
      </c>
      <c r="DO98" s="22">
        <v>1819161.98</v>
      </c>
      <c r="DP98" s="22">
        <v>2089766.47</v>
      </c>
      <c r="DQ98" s="12"/>
      <c r="DR98" s="12"/>
      <c r="DS98" s="12"/>
      <c r="DT98" s="12"/>
      <c r="DU98" s="12"/>
      <c r="DV98" s="12"/>
      <c r="DW98" s="12"/>
      <c r="DX98" s="12"/>
      <c r="DY98" s="12"/>
      <c r="DZ98" s="12"/>
      <c r="EA98" s="12"/>
    </row>
    <row r="99" spans="80:134" ht="14.5" x14ac:dyDescent="0.35">
      <c r="CB99" s="138"/>
      <c r="CC99" s="1"/>
      <c r="CD99" s="1"/>
      <c r="CE99" s="1"/>
      <c r="CF99" s="1"/>
      <c r="CG99" s="1"/>
      <c r="CH99" s="1"/>
      <c r="CI99" s="1"/>
      <c r="CJ99" s="1"/>
      <c r="CK99" s="1"/>
      <c r="CL99" s="1"/>
      <c r="CM99" s="1"/>
      <c r="CN99" s="1"/>
      <c r="CO99" s="1"/>
      <c r="CP99" s="1"/>
      <c r="CQ99" s="1"/>
      <c r="CR99" s="1"/>
      <c r="CS99" s="1"/>
      <c r="CT99" s="1"/>
      <c r="CU99" s="1"/>
      <c r="CV99" s="1"/>
      <c r="CW99" s="1"/>
      <c r="CX99" s="1"/>
      <c r="CY99" s="1"/>
      <c r="DA99" s="211"/>
      <c r="DB99" s="49" t="s">
        <v>62</v>
      </c>
      <c r="DC99" s="8">
        <v>18778.761739130365</v>
      </c>
      <c r="DD99" s="8">
        <v>-313904.66826086957</v>
      </c>
      <c r="DE99" s="8">
        <v>-388318.60492753633</v>
      </c>
      <c r="DF99" s="8">
        <v>25928.60507246363</v>
      </c>
      <c r="DG99" s="8">
        <v>349728.22507246374</v>
      </c>
      <c r="DH99" s="8">
        <v>370834.45507246372</v>
      </c>
      <c r="DI99" s="8">
        <v>134991.86507246364</v>
      </c>
      <c r="DJ99" s="8">
        <v>-303814.34492753656</v>
      </c>
      <c r="DK99" s="8">
        <v>-287543.57492753654</v>
      </c>
      <c r="DL99" s="8">
        <v>-298916.95492753643</v>
      </c>
      <c r="DM99" s="8">
        <v>135902.56507246359</v>
      </c>
      <c r="DN99" s="8">
        <v>326049.08507246361</v>
      </c>
      <c r="DO99" s="8">
        <v>17898.875072463648</v>
      </c>
      <c r="DP99" s="8">
        <v>-2147684.1366666667</v>
      </c>
      <c r="DQ99" s="12" t="s">
        <v>117</v>
      </c>
      <c r="DR99" s="12" t="s">
        <v>117</v>
      </c>
      <c r="DS99" s="12" t="s">
        <v>117</v>
      </c>
      <c r="DT99" s="12" t="s">
        <v>117</v>
      </c>
      <c r="DU99" s="12" t="s">
        <v>117</v>
      </c>
      <c r="DV99" s="12" t="s">
        <v>117</v>
      </c>
      <c r="DW99" s="12" t="s">
        <v>117</v>
      </c>
      <c r="DX99" s="12" t="s">
        <v>117</v>
      </c>
      <c r="DY99" s="12" t="s">
        <v>117</v>
      </c>
      <c r="DZ99" s="12" t="s">
        <v>117</v>
      </c>
      <c r="EA99" s="12" t="s">
        <v>117</v>
      </c>
    </row>
    <row r="100" spans="80:134" ht="14.5" x14ac:dyDescent="0.35">
      <c r="CB100" s="138"/>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DA100" s="211"/>
      <c r="DB100" s="49" t="s">
        <v>4</v>
      </c>
      <c r="DC100" s="57">
        <v>2E-3</v>
      </c>
      <c r="DD100" s="57">
        <v>2.0613900000000002E-3</v>
      </c>
      <c r="DE100" s="57">
        <v>2.3221700000000001E-3</v>
      </c>
      <c r="DF100" s="57">
        <v>2.1367399999999998E-3</v>
      </c>
      <c r="DG100" s="57">
        <v>2.2512299999999999E-3</v>
      </c>
      <c r="DH100" s="57">
        <v>2.2427200000000001E-3</v>
      </c>
      <c r="DI100" s="57">
        <v>2.01659E-3</v>
      </c>
      <c r="DJ100" s="57">
        <v>1.3954900000000001E-3</v>
      </c>
      <c r="DK100" s="57">
        <v>2.0509899999999999E-3</v>
      </c>
      <c r="DL100" s="57">
        <v>1.9323299999999999E-3</v>
      </c>
      <c r="DM100" s="57">
        <v>1.5E-3</v>
      </c>
      <c r="DN100" s="57">
        <v>1.5320900000000001E-3</v>
      </c>
      <c r="DO100" s="57">
        <v>2.6046400000000001E-3</v>
      </c>
      <c r="DP100" s="57">
        <v>2.3444999999999998E-3</v>
      </c>
      <c r="DQ100" s="168" t="s">
        <v>117</v>
      </c>
      <c r="DR100" s="168" t="s">
        <v>117</v>
      </c>
      <c r="DS100" s="168" t="s">
        <v>117</v>
      </c>
      <c r="DT100" s="168" t="s">
        <v>117</v>
      </c>
      <c r="DU100" s="168" t="s">
        <v>117</v>
      </c>
      <c r="DV100" s="168" t="s">
        <v>117</v>
      </c>
      <c r="DW100" s="168" t="s">
        <v>117</v>
      </c>
      <c r="DX100" s="168" t="s">
        <v>117</v>
      </c>
      <c r="DY100" s="168" t="s">
        <v>117</v>
      </c>
      <c r="DZ100" s="168" t="s">
        <v>117</v>
      </c>
      <c r="EA100" s="168" t="s">
        <v>117</v>
      </c>
    </row>
    <row r="101" spans="80:134" ht="14.5" x14ac:dyDescent="0.35">
      <c r="CB101" s="138"/>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DA101" s="211"/>
      <c r="DB101" s="49" t="s">
        <v>48</v>
      </c>
      <c r="DC101" s="8">
        <v>370.41227569572084</v>
      </c>
      <c r="DD101" s="8">
        <v>327.92238216942786</v>
      </c>
      <c r="DE101" s="8">
        <v>294.32512325054387</v>
      </c>
      <c r="DF101" s="8">
        <v>275.49196187759077</v>
      </c>
      <c r="DG101" s="8">
        <v>355.9148410135395</v>
      </c>
      <c r="DH101" s="8">
        <v>423.94243301973091</v>
      </c>
      <c r="DI101" s="8">
        <v>403.95348469492154</v>
      </c>
      <c r="DJ101" s="8">
        <v>244.2539112090524</v>
      </c>
      <c r="DK101" s="8">
        <v>309.88268234737495</v>
      </c>
      <c r="DL101" s="8">
        <v>243.87047343051788</v>
      </c>
      <c r="DM101" s="8">
        <v>206.32639889179208</v>
      </c>
      <c r="DN101" s="8">
        <v>252.3947960988462</v>
      </c>
      <c r="DO101" s="8">
        <v>433.02527928011182</v>
      </c>
      <c r="DP101" s="8">
        <v>-29.742569052653227</v>
      </c>
      <c r="DQ101" s="12" t="s">
        <v>117</v>
      </c>
      <c r="DR101" s="12" t="s">
        <v>117</v>
      </c>
      <c r="DS101" s="12" t="s">
        <v>117</v>
      </c>
      <c r="DT101" s="12" t="s">
        <v>117</v>
      </c>
      <c r="DU101" s="12" t="s">
        <v>117</v>
      </c>
      <c r="DV101" s="12" t="s">
        <v>117</v>
      </c>
      <c r="DW101" s="12" t="s">
        <v>117</v>
      </c>
      <c r="DX101" s="12" t="s">
        <v>117</v>
      </c>
      <c r="DY101" s="12" t="s">
        <v>117</v>
      </c>
      <c r="DZ101" s="12" t="s">
        <v>117</v>
      </c>
      <c r="EA101" s="12" t="s">
        <v>117</v>
      </c>
    </row>
    <row r="102" spans="80:134" ht="14.5" x14ac:dyDescent="0.35">
      <c r="CB102" s="138"/>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DA102" s="211"/>
      <c r="DB102" s="50" t="s">
        <v>6</v>
      </c>
      <c r="DC102" s="8">
        <v>-31180.298767368378</v>
      </c>
      <c r="DD102" s="8">
        <v>-30852.37638519895</v>
      </c>
      <c r="DE102" s="8">
        <v>-30558.051261948407</v>
      </c>
      <c r="DF102" s="8">
        <v>-30282.559300070818</v>
      </c>
      <c r="DG102" s="8">
        <v>-29926.644459057279</v>
      </c>
      <c r="DH102" s="8">
        <v>-29502.702026037547</v>
      </c>
      <c r="DI102" s="8">
        <v>-29098.748541342626</v>
      </c>
      <c r="DJ102" s="8">
        <v>-28854.494630133573</v>
      </c>
      <c r="DK102" s="8">
        <v>-28544.611947786198</v>
      </c>
      <c r="DL102" s="8">
        <v>-28300.74147435568</v>
      </c>
      <c r="DM102" s="8">
        <v>-28094.415075463887</v>
      </c>
      <c r="DN102" s="8">
        <v>-27842.020279365039</v>
      </c>
      <c r="DO102" s="8">
        <v>-27408.995000084928</v>
      </c>
      <c r="DP102" s="8">
        <v>-27438.737569137582</v>
      </c>
      <c r="DQ102" s="12" t="s">
        <v>117</v>
      </c>
      <c r="DR102" s="12" t="s">
        <v>117</v>
      </c>
      <c r="DS102" s="12" t="s">
        <v>117</v>
      </c>
      <c r="DT102" s="12" t="s">
        <v>117</v>
      </c>
      <c r="DU102" s="12" t="s">
        <v>117</v>
      </c>
      <c r="DV102" s="12" t="s">
        <v>117</v>
      </c>
      <c r="DW102" s="12" t="s">
        <v>117</v>
      </c>
      <c r="DX102" s="12" t="s">
        <v>117</v>
      </c>
      <c r="DY102" s="12" t="s">
        <v>117</v>
      </c>
      <c r="DZ102" s="12" t="s">
        <v>117</v>
      </c>
      <c r="EA102" s="12" t="s">
        <v>117</v>
      </c>
      <c r="EB102" s="44" t="e">
        <f>'MEEIA 2 calcs'!#REF!</f>
        <v>#REF!</v>
      </c>
      <c r="EC102" s="120" t="e">
        <f>DP102-EB102</f>
        <v>#REF!</v>
      </c>
      <c r="ED102" s="46" t="s">
        <v>119</v>
      </c>
    </row>
    <row r="103" spans="80:134" ht="14.5" x14ac:dyDescent="0.35">
      <c r="CB103" s="138"/>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DA103" s="211"/>
      <c r="DB103" s="60" t="s">
        <v>63</v>
      </c>
      <c r="DC103" s="8">
        <v>19149.174014826087</v>
      </c>
      <c r="DD103" s="8">
        <v>-313576.74587870017</v>
      </c>
      <c r="DE103" s="8">
        <v>-388024.27980428579</v>
      </c>
      <c r="DF103" s="8">
        <v>26204.097034341219</v>
      </c>
      <c r="DG103" s="8">
        <v>350084.13991347729</v>
      </c>
      <c r="DH103" s="8">
        <v>371258.39750548347</v>
      </c>
      <c r="DI103" s="8">
        <v>135395.81855715855</v>
      </c>
      <c r="DJ103" s="8">
        <v>-303570.0910163275</v>
      </c>
      <c r="DK103" s="8">
        <v>-287233.69224518916</v>
      </c>
      <c r="DL103" s="8">
        <v>-298673.08445410593</v>
      </c>
      <c r="DM103" s="8">
        <v>136108.8914713554</v>
      </c>
      <c r="DN103" s="8">
        <v>326301.47986856248</v>
      </c>
      <c r="DO103" s="8">
        <v>18331.90035174376</v>
      </c>
      <c r="DP103" s="8">
        <v>-2147713.8792357193</v>
      </c>
      <c r="DQ103" s="12" t="s">
        <v>117</v>
      </c>
      <c r="DR103" s="12" t="s">
        <v>117</v>
      </c>
      <c r="DS103" s="12" t="s">
        <v>117</v>
      </c>
      <c r="DT103" s="12" t="s">
        <v>117</v>
      </c>
      <c r="DU103" s="12" t="s">
        <v>117</v>
      </c>
      <c r="DV103" s="12" t="s">
        <v>117</v>
      </c>
      <c r="DW103" s="12" t="s">
        <v>117</v>
      </c>
      <c r="DX103" s="12" t="s">
        <v>117</v>
      </c>
      <c r="DY103" s="12" t="s">
        <v>117</v>
      </c>
      <c r="DZ103" s="12" t="s">
        <v>117</v>
      </c>
      <c r="EA103" s="12" t="s">
        <v>117</v>
      </c>
    </row>
    <row r="104" spans="80:134" ht="14.5" x14ac:dyDescent="0.35">
      <c r="CB104" s="138"/>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DA104" s="211"/>
      <c r="DB104" s="49" t="s">
        <v>64</v>
      </c>
      <c r="DC104" s="8">
        <v>2222844.0664500208</v>
      </c>
      <c r="DD104" s="8">
        <v>1909267.3205713206</v>
      </c>
      <c r="DE104" s="8">
        <v>1521243.0407670347</v>
      </c>
      <c r="DF104" s="8">
        <v>1547447.1378013759</v>
      </c>
      <c r="DG104" s="8">
        <v>1897531.2777148532</v>
      </c>
      <c r="DH104" s="8">
        <v>2268789.6752203368</v>
      </c>
      <c r="DI104" s="8">
        <v>2404185.4937774953</v>
      </c>
      <c r="DJ104" s="8">
        <v>2100615.4027611678</v>
      </c>
      <c r="DK104" s="8">
        <v>1813381.7105159787</v>
      </c>
      <c r="DL104" s="8">
        <v>1514708.6260618728</v>
      </c>
      <c r="DM104" s="8">
        <v>1650817.5175332283</v>
      </c>
      <c r="DN104" s="8">
        <v>1977118.9974017907</v>
      </c>
      <c r="DO104" s="8">
        <v>1995450.8977535344</v>
      </c>
      <c r="DP104" s="8">
        <v>-152262.98148218496</v>
      </c>
      <c r="DQ104" s="12" t="s">
        <v>117</v>
      </c>
      <c r="DR104" s="12" t="s">
        <v>117</v>
      </c>
      <c r="DS104" s="12" t="s">
        <v>117</v>
      </c>
      <c r="DT104" s="12" t="s">
        <v>117</v>
      </c>
      <c r="DU104" s="12" t="s">
        <v>117</v>
      </c>
      <c r="DV104" s="12" t="s">
        <v>117</v>
      </c>
      <c r="DW104" s="12" t="s">
        <v>117</v>
      </c>
      <c r="DX104" s="12" t="s">
        <v>117</v>
      </c>
      <c r="DY104" s="12" t="s">
        <v>117</v>
      </c>
      <c r="DZ104" s="12" t="s">
        <v>117</v>
      </c>
      <c r="EA104" s="12" t="s">
        <v>117</v>
      </c>
    </row>
    <row r="105" spans="80:134" ht="14.5" x14ac:dyDescent="0.35">
      <c r="CB105" s="138"/>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DA105" s="211"/>
      <c r="DB105" s="51" t="s">
        <v>65</v>
      </c>
      <c r="DC105" s="8">
        <v>24267574.941232625</v>
      </c>
      <c r="DD105" s="8">
        <v>22059019.673614793</v>
      </c>
      <c r="DE105" s="8">
        <v>19833934.538738042</v>
      </c>
      <c r="DF105" s="8">
        <v>18023077.78069992</v>
      </c>
      <c r="DG105" s="8">
        <v>16536101.065540934</v>
      </c>
      <c r="DH105" s="8">
        <v>15070298.607973954</v>
      </c>
      <c r="DI105" s="8">
        <v>13368633.571458649</v>
      </c>
      <c r="DJ105" s="8">
        <v>11228002.625369858</v>
      </c>
      <c r="DK105" s="8">
        <v>9083878.4399585724</v>
      </c>
      <c r="DL105" s="8">
        <v>6948144.5004320024</v>
      </c>
      <c r="DM105" s="8">
        <v>5247192.5368308937</v>
      </c>
      <c r="DN105" s="8">
        <v>3736433.1616269927</v>
      </c>
      <c r="DO105" s="8">
        <v>1917704.2069062728</v>
      </c>
      <c r="DP105" s="8">
        <v>-172092.00566277982</v>
      </c>
      <c r="DQ105" s="12" t="s">
        <v>117</v>
      </c>
      <c r="DR105" s="12" t="s">
        <v>117</v>
      </c>
      <c r="DS105" s="12" t="s">
        <v>117</v>
      </c>
      <c r="DT105" s="12" t="s">
        <v>117</v>
      </c>
      <c r="DU105" s="12" t="s">
        <v>117</v>
      </c>
      <c r="DV105" s="12" t="s">
        <v>117</v>
      </c>
      <c r="DW105" s="12" t="s">
        <v>117</v>
      </c>
      <c r="DX105" s="12" t="s">
        <v>117</v>
      </c>
      <c r="DY105" s="12" t="s">
        <v>117</v>
      </c>
      <c r="DZ105" s="12" t="s">
        <v>117</v>
      </c>
      <c r="EA105" s="12" t="s">
        <v>117</v>
      </c>
    </row>
    <row r="106" spans="80:134" ht="15" customHeight="1" x14ac:dyDescent="0.35">
      <c r="CB106" s="138"/>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DA106" s="39"/>
      <c r="DB106" s="11"/>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row>
    <row r="107" spans="80:134" ht="15" customHeight="1" x14ac:dyDescent="0.35">
      <c r="CB107" s="138"/>
      <c r="CC107" s="1"/>
      <c r="CD107" s="1"/>
      <c r="CE107" s="1"/>
      <c r="CF107" s="1"/>
      <c r="CG107" s="1"/>
      <c r="CH107" s="1"/>
      <c r="CI107" s="1"/>
      <c r="CJ107" s="1"/>
      <c r="CK107" s="1"/>
      <c r="CL107" s="1"/>
      <c r="CM107" s="1"/>
      <c r="CN107" s="1"/>
      <c r="CO107" s="1"/>
      <c r="CP107" s="1"/>
      <c r="CQ107" s="1"/>
      <c r="CR107" s="1"/>
      <c r="CS107" s="1"/>
      <c r="CT107" s="1"/>
      <c r="CU107" s="1"/>
      <c r="CV107" s="1"/>
      <c r="CW107" s="1"/>
      <c r="CX107" s="1"/>
      <c r="CY107" s="1"/>
    </row>
    <row r="108" spans="80:134" ht="15" customHeight="1" x14ac:dyDescent="0.35">
      <c r="CB108" s="138"/>
      <c r="CC108" s="1"/>
      <c r="CD108" s="1"/>
      <c r="CE108" s="1"/>
      <c r="CF108" s="1"/>
      <c r="CG108" s="1"/>
      <c r="CH108" s="1"/>
      <c r="CI108" s="1"/>
      <c r="CJ108" s="1"/>
      <c r="CK108" s="1"/>
      <c r="CL108" s="1"/>
      <c r="CM108" s="1"/>
      <c r="CN108" s="1"/>
      <c r="CO108" s="1"/>
      <c r="CP108" s="1"/>
      <c r="CQ108" s="1"/>
      <c r="CR108" s="1"/>
      <c r="CS108" s="1"/>
      <c r="CT108" s="1"/>
      <c r="CU108" s="1"/>
      <c r="CV108" s="1"/>
      <c r="CW108" s="1"/>
      <c r="CX108" s="1"/>
      <c r="CY108" s="1"/>
    </row>
    <row r="109" spans="80:134" ht="15" customHeight="1" x14ac:dyDescent="0.35">
      <c r="CB109" s="138"/>
      <c r="CC109" s="1"/>
      <c r="CD109" s="1"/>
      <c r="CE109" s="1"/>
      <c r="CF109" s="1"/>
      <c r="CG109" s="1"/>
      <c r="CH109" s="1"/>
      <c r="CI109" s="1"/>
      <c r="CJ109" s="1"/>
      <c r="CK109" s="1"/>
      <c r="CL109" s="1"/>
      <c r="CM109" s="1"/>
      <c r="CN109" s="1"/>
      <c r="CO109" s="1"/>
      <c r="CP109" s="1"/>
      <c r="CQ109" s="1"/>
      <c r="CR109" s="1"/>
      <c r="CS109" s="1"/>
      <c r="CT109" s="1"/>
      <c r="CU109" s="1"/>
      <c r="CV109" s="1"/>
      <c r="CW109" s="1"/>
      <c r="CX109" s="1"/>
      <c r="CY109" s="1"/>
    </row>
    <row r="110" spans="80:134" ht="15" customHeight="1" x14ac:dyDescent="0.35">
      <c r="CB110" s="138"/>
      <c r="CC110" s="1"/>
      <c r="CD110" s="1"/>
      <c r="CE110" s="1"/>
      <c r="CF110" s="1"/>
      <c r="CG110" s="1"/>
      <c r="CH110" s="1"/>
      <c r="CI110" s="1"/>
      <c r="CJ110" s="1"/>
      <c r="CK110" s="1"/>
      <c r="CL110" s="1"/>
      <c r="CM110" s="1"/>
      <c r="CN110" s="1"/>
      <c r="CO110" s="1"/>
      <c r="CP110" s="1"/>
      <c r="CQ110" s="1"/>
      <c r="CR110" s="1"/>
      <c r="CS110" s="1"/>
      <c r="CT110" s="1"/>
      <c r="CU110" s="1"/>
      <c r="CV110" s="1"/>
      <c r="CW110" s="1"/>
      <c r="CX110" s="1"/>
      <c r="CY110" s="1"/>
    </row>
    <row r="111" spans="80:134" ht="15" customHeight="1" x14ac:dyDescent="0.35">
      <c r="CB111" s="138"/>
      <c r="CC111" s="1"/>
      <c r="CD111" s="1"/>
      <c r="CE111" s="1"/>
      <c r="CF111" s="1"/>
      <c r="CG111" s="1"/>
      <c r="CH111" s="1"/>
      <c r="CI111" s="1"/>
      <c r="CJ111" s="1"/>
      <c r="CK111" s="1"/>
      <c r="CL111" s="1"/>
      <c r="CM111" s="1"/>
      <c r="CN111" s="1"/>
      <c r="CO111" s="1"/>
      <c r="CP111" s="1"/>
      <c r="CQ111" s="1"/>
      <c r="CR111" s="1"/>
      <c r="CS111" s="1"/>
      <c r="CT111" s="1"/>
      <c r="CU111" s="1"/>
      <c r="CV111" s="1"/>
      <c r="CW111" s="1"/>
      <c r="CX111" s="1"/>
      <c r="CY111" s="1"/>
    </row>
    <row r="112" spans="80:134" ht="15" customHeight="1" x14ac:dyDescent="0.35">
      <c r="CB112" s="138"/>
      <c r="CC112" s="1"/>
      <c r="CD112" s="1"/>
      <c r="CE112" s="1"/>
      <c r="CF112" s="1"/>
      <c r="CG112" s="1"/>
      <c r="CH112" s="1"/>
      <c r="CI112" s="1"/>
      <c r="CJ112" s="1"/>
      <c r="CK112" s="1"/>
      <c r="CL112" s="1"/>
      <c r="CM112" s="1"/>
      <c r="CN112" s="1"/>
      <c r="CO112" s="1"/>
      <c r="CP112" s="1"/>
      <c r="CQ112" s="1"/>
      <c r="CR112" s="1"/>
      <c r="CS112" s="1"/>
      <c r="CT112" s="1"/>
      <c r="CU112" s="1"/>
      <c r="CV112" s="1"/>
      <c r="CW112" s="1"/>
      <c r="CX112" s="1"/>
      <c r="CY112" s="1"/>
    </row>
    <row r="113" spans="80:103" ht="15" customHeight="1" x14ac:dyDescent="0.35">
      <c r="CB113" s="138"/>
      <c r="CC113" s="1"/>
      <c r="CD113" s="1"/>
      <c r="CE113" s="1"/>
      <c r="CF113" s="1"/>
      <c r="CG113" s="1"/>
      <c r="CH113" s="1"/>
      <c r="CI113" s="1"/>
      <c r="CJ113" s="1"/>
      <c r="CK113" s="1"/>
      <c r="CL113" s="1"/>
      <c r="CM113" s="1"/>
      <c r="CN113" s="1"/>
      <c r="CO113" s="1"/>
      <c r="CP113" s="1"/>
      <c r="CQ113" s="1"/>
      <c r="CR113" s="1"/>
      <c r="CS113" s="1"/>
      <c r="CT113" s="1"/>
      <c r="CU113" s="1"/>
      <c r="CV113" s="1"/>
      <c r="CW113" s="1"/>
      <c r="CX113" s="1"/>
      <c r="CY113" s="1"/>
    </row>
    <row r="114" spans="80:103" ht="15" customHeight="1" x14ac:dyDescent="0.35">
      <c r="CB114" s="138"/>
      <c r="CC114" s="1"/>
      <c r="CD114" s="1"/>
      <c r="CE114" s="1"/>
      <c r="CF114" s="1"/>
      <c r="CG114" s="1"/>
      <c r="CH114" s="1"/>
      <c r="CI114" s="1"/>
      <c r="CJ114" s="1"/>
      <c r="CK114" s="1"/>
      <c r="CL114" s="1"/>
      <c r="CM114" s="1"/>
      <c r="CN114" s="1"/>
      <c r="CO114" s="1"/>
      <c r="CP114" s="1"/>
      <c r="CQ114" s="1"/>
      <c r="CR114" s="1"/>
      <c r="CS114" s="1"/>
      <c r="CT114" s="1"/>
      <c r="CU114" s="1"/>
      <c r="CV114" s="1"/>
      <c r="CW114" s="1"/>
      <c r="CX114" s="1"/>
      <c r="CY114" s="1"/>
    </row>
    <row r="115" spans="80:103" ht="15" customHeight="1" x14ac:dyDescent="0.35">
      <c r="CB115" s="138"/>
      <c r="CC115" s="1"/>
      <c r="CD115" s="1"/>
      <c r="CE115" s="1"/>
      <c r="CF115" s="1"/>
      <c r="CG115" s="1"/>
      <c r="CH115" s="1"/>
      <c r="CI115" s="1"/>
      <c r="CJ115" s="1"/>
      <c r="CK115" s="1"/>
      <c r="CL115" s="1"/>
      <c r="CM115" s="1"/>
      <c r="CN115" s="1"/>
      <c r="CO115" s="1"/>
      <c r="CP115" s="1"/>
      <c r="CQ115" s="1"/>
      <c r="CR115" s="1"/>
      <c r="CS115" s="1"/>
      <c r="CT115" s="1"/>
      <c r="CU115" s="1"/>
      <c r="CV115" s="1"/>
      <c r="CW115" s="1"/>
      <c r="CX115" s="1"/>
      <c r="CY115" s="1"/>
    </row>
    <row r="116" spans="80:103" ht="15" customHeight="1" x14ac:dyDescent="0.35">
      <c r="CB116" s="138"/>
      <c r="CC116" s="1"/>
      <c r="CD116" s="1"/>
      <c r="CE116" s="1"/>
      <c r="CF116" s="1"/>
      <c r="CG116" s="1"/>
      <c r="CH116" s="1"/>
      <c r="CI116" s="1"/>
      <c r="CJ116" s="1"/>
      <c r="CK116" s="1"/>
      <c r="CL116" s="1"/>
      <c r="CM116" s="1"/>
      <c r="CN116" s="1"/>
      <c r="CO116" s="1"/>
      <c r="CP116" s="1"/>
      <c r="CQ116" s="1"/>
      <c r="CR116" s="1"/>
      <c r="CS116" s="1"/>
      <c r="CT116" s="1"/>
      <c r="CU116" s="1"/>
      <c r="CV116" s="1"/>
      <c r="CW116" s="1"/>
      <c r="CX116" s="1"/>
      <c r="CY116" s="1"/>
    </row>
    <row r="117" spans="80:103" ht="15" customHeight="1" x14ac:dyDescent="0.35">
      <c r="CB117" s="138"/>
      <c r="CC117" s="1"/>
      <c r="CD117" s="1"/>
      <c r="CE117" s="1"/>
      <c r="CF117" s="1"/>
      <c r="CG117" s="1"/>
      <c r="CH117" s="1"/>
      <c r="CI117" s="1"/>
      <c r="CJ117" s="1"/>
      <c r="CK117" s="1"/>
      <c r="CL117" s="1"/>
      <c r="CM117" s="1"/>
      <c r="CN117" s="1"/>
      <c r="CO117" s="1"/>
      <c r="CP117" s="1"/>
      <c r="CQ117" s="1"/>
      <c r="CR117" s="1"/>
      <c r="CS117" s="1"/>
      <c r="CT117" s="1"/>
      <c r="CU117" s="1"/>
      <c r="CV117" s="1"/>
      <c r="CW117" s="1"/>
      <c r="CX117" s="1"/>
      <c r="CY117" s="1"/>
    </row>
    <row r="118" spans="80:103" ht="15" customHeight="1" x14ac:dyDescent="0.35">
      <c r="CB118" s="138"/>
      <c r="CC118" s="1"/>
      <c r="CD118" s="1"/>
      <c r="CE118" s="1"/>
      <c r="CF118" s="1"/>
      <c r="CG118" s="1"/>
      <c r="CH118" s="1"/>
      <c r="CI118" s="1"/>
      <c r="CJ118" s="1"/>
      <c r="CK118" s="1"/>
      <c r="CL118" s="1"/>
      <c r="CM118" s="1"/>
      <c r="CN118" s="1"/>
      <c r="CO118" s="1"/>
      <c r="CP118" s="1"/>
      <c r="CQ118" s="1"/>
      <c r="CR118" s="1"/>
      <c r="CS118" s="1"/>
      <c r="CT118" s="1"/>
      <c r="CU118" s="1"/>
      <c r="CV118" s="1"/>
      <c r="CW118" s="1"/>
      <c r="CX118" s="1"/>
      <c r="CY118" s="1"/>
    </row>
    <row r="119" spans="80:103" ht="15" customHeight="1" x14ac:dyDescent="0.35">
      <c r="CB119" s="138"/>
      <c r="CC119" s="1"/>
      <c r="CD119" s="1"/>
      <c r="CE119" s="1"/>
      <c r="CF119" s="1"/>
      <c r="CG119" s="1"/>
      <c r="CH119" s="1"/>
      <c r="CI119" s="1"/>
      <c r="CJ119" s="1"/>
      <c r="CK119" s="1"/>
      <c r="CL119" s="1"/>
      <c r="CM119" s="1"/>
      <c r="CN119" s="1"/>
      <c r="CO119" s="1"/>
      <c r="CP119" s="1"/>
      <c r="CQ119" s="1"/>
      <c r="CR119" s="1"/>
      <c r="CS119" s="1"/>
      <c r="CT119" s="1"/>
      <c r="CU119" s="1"/>
      <c r="CV119" s="1"/>
      <c r="CW119" s="1"/>
      <c r="CX119" s="1"/>
      <c r="CY119" s="1"/>
    </row>
    <row r="120" spans="80:103" ht="15" customHeight="1" x14ac:dyDescent="0.35">
      <c r="CB120" s="138"/>
      <c r="CC120" s="1"/>
      <c r="CD120" s="1"/>
      <c r="CE120" s="1"/>
      <c r="CF120" s="1"/>
      <c r="CG120" s="1"/>
      <c r="CH120" s="1"/>
      <c r="CI120" s="1"/>
      <c r="CJ120" s="1"/>
      <c r="CK120" s="1"/>
      <c r="CL120" s="1"/>
      <c r="CM120" s="1"/>
      <c r="CN120" s="1"/>
      <c r="CO120" s="1"/>
      <c r="CP120" s="1"/>
      <c r="CQ120" s="1"/>
      <c r="CR120" s="1"/>
      <c r="CS120" s="1"/>
      <c r="CT120" s="1"/>
      <c r="CU120" s="1"/>
      <c r="CV120" s="1"/>
      <c r="CW120" s="1"/>
      <c r="CX120" s="1"/>
      <c r="CY120" s="1"/>
    </row>
    <row r="121" spans="80:103" ht="15" customHeight="1" x14ac:dyDescent="0.35">
      <c r="CB121" s="138"/>
      <c r="CC121" s="1"/>
      <c r="CD121" s="1"/>
      <c r="CE121" s="1"/>
      <c r="CF121" s="1"/>
      <c r="CG121" s="1"/>
      <c r="CH121" s="1"/>
      <c r="CI121" s="1"/>
      <c r="CJ121" s="1"/>
      <c r="CK121" s="1"/>
      <c r="CL121" s="1"/>
      <c r="CM121" s="1"/>
      <c r="CN121" s="1"/>
      <c r="CO121" s="1"/>
      <c r="CP121" s="1"/>
      <c r="CQ121" s="1"/>
      <c r="CR121" s="1"/>
      <c r="CS121" s="1"/>
      <c r="CT121" s="1"/>
      <c r="CU121" s="1"/>
      <c r="CV121" s="1"/>
      <c r="CW121" s="1"/>
      <c r="CX121" s="1"/>
      <c r="CY121" s="1"/>
    </row>
    <row r="122" spans="80:103" ht="15" customHeight="1" x14ac:dyDescent="0.35">
      <c r="CB122" s="138"/>
      <c r="CC122" s="1"/>
      <c r="CD122" s="1"/>
      <c r="CE122" s="1"/>
      <c r="CF122" s="1"/>
      <c r="CG122" s="1"/>
      <c r="CH122" s="1"/>
      <c r="CI122" s="1"/>
      <c r="CJ122" s="1"/>
      <c r="CK122" s="1"/>
      <c r="CL122" s="1"/>
      <c r="CM122" s="1"/>
      <c r="CN122" s="1"/>
      <c r="CO122" s="1"/>
      <c r="CP122" s="1"/>
      <c r="CQ122" s="1"/>
      <c r="CR122" s="1"/>
      <c r="CS122" s="1"/>
      <c r="CT122" s="1"/>
      <c r="CU122" s="1"/>
      <c r="CV122" s="1"/>
      <c r="CW122" s="1"/>
      <c r="CX122" s="1"/>
      <c r="CY122" s="1"/>
    </row>
    <row r="123" spans="80:103" ht="15" customHeight="1" x14ac:dyDescent="0.35">
      <c r="CB123" s="138"/>
      <c r="CC123" s="1"/>
      <c r="CD123" s="1"/>
      <c r="CE123" s="1"/>
      <c r="CF123" s="1"/>
      <c r="CG123" s="1"/>
      <c r="CH123" s="1"/>
      <c r="CI123" s="1"/>
      <c r="CJ123" s="1"/>
      <c r="CK123" s="1"/>
      <c r="CL123" s="1"/>
      <c r="CM123" s="1"/>
      <c r="CN123" s="1"/>
      <c r="CO123" s="1"/>
      <c r="CP123" s="1"/>
      <c r="CQ123" s="1"/>
      <c r="CR123" s="1"/>
      <c r="CS123" s="1"/>
      <c r="CT123" s="1"/>
      <c r="CU123" s="1"/>
      <c r="CV123" s="1"/>
      <c r="CW123" s="1"/>
      <c r="CX123" s="1"/>
      <c r="CY123" s="1"/>
    </row>
    <row r="124" spans="80:103" ht="15" customHeight="1" x14ac:dyDescent="0.35">
      <c r="CB124" s="138"/>
      <c r="CC124" s="1"/>
      <c r="CD124" s="1"/>
      <c r="CE124" s="1"/>
      <c r="CF124" s="1"/>
      <c r="CG124" s="1"/>
      <c r="CH124" s="1"/>
      <c r="CI124" s="1"/>
      <c r="CJ124" s="1"/>
      <c r="CK124" s="1"/>
      <c r="CL124" s="1"/>
      <c r="CM124" s="1"/>
      <c r="CN124" s="1"/>
      <c r="CO124" s="1"/>
      <c r="CP124" s="1"/>
      <c r="CQ124" s="1"/>
      <c r="CR124" s="1"/>
      <c r="CS124" s="1"/>
      <c r="CT124" s="1"/>
      <c r="CU124" s="1"/>
      <c r="CV124" s="1"/>
      <c r="CW124" s="1"/>
      <c r="CX124" s="1"/>
      <c r="CY124" s="1"/>
    </row>
    <row r="125" spans="80:103" ht="15" customHeight="1" x14ac:dyDescent="0.35">
      <c r="CB125" s="138"/>
      <c r="CC125" s="1"/>
      <c r="CD125" s="1"/>
      <c r="CE125" s="1"/>
      <c r="CF125" s="1"/>
      <c r="CG125" s="1"/>
      <c r="CH125" s="1"/>
      <c r="CI125" s="1"/>
      <c r="CJ125" s="1"/>
      <c r="CK125" s="1"/>
      <c r="CL125" s="1"/>
      <c r="CM125" s="1"/>
      <c r="CN125" s="1"/>
      <c r="CO125" s="1"/>
      <c r="CP125" s="1"/>
      <c r="CQ125" s="1"/>
      <c r="CR125" s="1"/>
      <c r="CS125" s="1"/>
      <c r="CT125" s="1"/>
      <c r="CU125" s="1"/>
      <c r="CV125" s="1"/>
      <c r="CW125" s="1"/>
      <c r="CX125" s="1"/>
      <c r="CY125" s="1"/>
    </row>
    <row r="126" spans="80:103" ht="15" customHeight="1" x14ac:dyDescent="0.35">
      <c r="CB126" s="138"/>
      <c r="CC126" s="1"/>
      <c r="CD126" s="1"/>
      <c r="CE126" s="1"/>
      <c r="CF126" s="1"/>
      <c r="CG126" s="1"/>
      <c r="CH126" s="1"/>
      <c r="CI126" s="1"/>
      <c r="CJ126" s="1"/>
      <c r="CK126" s="1"/>
      <c r="CL126" s="1"/>
      <c r="CM126" s="1"/>
      <c r="CN126" s="1"/>
      <c r="CO126" s="1"/>
      <c r="CP126" s="1"/>
      <c r="CQ126" s="1"/>
      <c r="CR126" s="1"/>
      <c r="CS126" s="1"/>
      <c r="CT126" s="1"/>
      <c r="CU126" s="1"/>
      <c r="CV126" s="1"/>
      <c r="CW126" s="1"/>
      <c r="CX126" s="1"/>
      <c r="CY126" s="1"/>
    </row>
    <row r="127" spans="80:103" ht="15" customHeight="1" x14ac:dyDescent="0.35">
      <c r="CB127" s="138"/>
      <c r="CC127" s="1"/>
      <c r="CD127" s="1"/>
      <c r="CE127" s="1"/>
      <c r="CF127" s="1"/>
      <c r="CG127" s="1"/>
      <c r="CH127" s="1"/>
      <c r="CI127" s="1"/>
      <c r="CJ127" s="1"/>
      <c r="CK127" s="1"/>
      <c r="CL127" s="1"/>
      <c r="CM127" s="1"/>
      <c r="CN127" s="1"/>
      <c r="CO127" s="1"/>
      <c r="CP127" s="1"/>
      <c r="CQ127" s="1"/>
      <c r="CR127" s="1"/>
      <c r="CS127" s="1"/>
      <c r="CT127" s="1"/>
      <c r="CU127" s="1"/>
      <c r="CV127" s="1"/>
      <c r="CW127" s="1"/>
      <c r="CX127" s="1"/>
      <c r="CY127" s="1"/>
    </row>
    <row r="128" spans="80:103" ht="15" customHeight="1" x14ac:dyDescent="0.35">
      <c r="CB128" s="138"/>
      <c r="CC128" s="1"/>
      <c r="CD128" s="1"/>
      <c r="CE128" s="1"/>
      <c r="CF128" s="1"/>
      <c r="CG128" s="1"/>
      <c r="CH128" s="1"/>
      <c r="CI128" s="1"/>
      <c r="CJ128" s="1"/>
      <c r="CK128" s="1"/>
      <c r="CL128" s="1"/>
      <c r="CM128" s="1"/>
      <c r="CN128" s="1"/>
      <c r="CO128" s="1"/>
      <c r="CP128" s="1"/>
      <c r="CQ128" s="1"/>
      <c r="CR128" s="1"/>
      <c r="CS128" s="1"/>
      <c r="CT128" s="1"/>
      <c r="CU128" s="1"/>
      <c r="CV128" s="1"/>
      <c r="CW128" s="1"/>
      <c r="CX128" s="1"/>
      <c r="CY128" s="1"/>
    </row>
    <row r="129" spans="80:103" ht="15" customHeight="1" x14ac:dyDescent="0.35">
      <c r="CB129" s="138"/>
      <c r="CC129" s="1"/>
      <c r="CD129" s="1"/>
      <c r="CE129" s="1"/>
      <c r="CF129" s="1"/>
      <c r="CG129" s="1"/>
      <c r="CH129" s="1"/>
      <c r="CI129" s="1"/>
      <c r="CJ129" s="1"/>
      <c r="CK129" s="1"/>
      <c r="CL129" s="1"/>
      <c r="CM129" s="1"/>
      <c r="CN129" s="1"/>
      <c r="CO129" s="1"/>
      <c r="CP129" s="1"/>
      <c r="CQ129" s="1"/>
      <c r="CR129" s="1"/>
      <c r="CS129" s="1"/>
      <c r="CT129" s="1"/>
      <c r="CU129" s="1"/>
      <c r="CV129" s="1"/>
      <c r="CW129" s="1"/>
      <c r="CX129" s="1"/>
      <c r="CY129" s="1"/>
    </row>
    <row r="130" spans="80:103" ht="15" customHeight="1" x14ac:dyDescent="0.35">
      <c r="CB130" s="138"/>
      <c r="CC130" s="1"/>
      <c r="CD130" s="1"/>
      <c r="CE130" s="1"/>
      <c r="CF130" s="1"/>
      <c r="CG130" s="1"/>
      <c r="CH130" s="1"/>
      <c r="CI130" s="1"/>
      <c r="CJ130" s="1"/>
      <c r="CK130" s="1"/>
      <c r="CL130" s="1"/>
      <c r="CM130" s="1"/>
      <c r="CN130" s="1"/>
      <c r="CO130" s="1"/>
      <c r="CP130" s="1"/>
      <c r="CQ130" s="1"/>
      <c r="CR130" s="1"/>
      <c r="CS130" s="1"/>
      <c r="CT130" s="1"/>
      <c r="CU130" s="1"/>
      <c r="CV130" s="1"/>
      <c r="CW130" s="1"/>
      <c r="CX130" s="1"/>
      <c r="CY130" s="1"/>
    </row>
    <row r="131" spans="80:103" ht="15" customHeight="1" x14ac:dyDescent="0.35">
      <c r="CB131" s="138"/>
      <c r="CC131" s="1"/>
      <c r="CD131" s="1"/>
      <c r="CE131" s="1"/>
      <c r="CF131" s="1"/>
      <c r="CG131" s="1"/>
      <c r="CH131" s="1"/>
      <c r="CI131" s="1"/>
      <c r="CJ131" s="1"/>
      <c r="CK131" s="1"/>
      <c r="CL131" s="1"/>
      <c r="CM131" s="1"/>
      <c r="CN131" s="1"/>
      <c r="CO131" s="1"/>
      <c r="CP131" s="1"/>
      <c r="CQ131" s="1"/>
      <c r="CR131" s="1"/>
      <c r="CS131" s="1"/>
      <c r="CT131" s="1"/>
      <c r="CU131" s="1"/>
      <c r="CV131" s="1"/>
      <c r="CW131" s="1"/>
      <c r="CX131" s="1"/>
      <c r="CY131" s="1"/>
    </row>
    <row r="132" spans="80:103" ht="15" customHeight="1" x14ac:dyDescent="0.35">
      <c r="CB132" s="138"/>
      <c r="CC132" s="1"/>
      <c r="CD132" s="1"/>
      <c r="CE132" s="1"/>
      <c r="CF132" s="1"/>
      <c r="CG132" s="1"/>
      <c r="CH132" s="1"/>
      <c r="CI132" s="1"/>
      <c r="CJ132" s="1"/>
      <c r="CK132" s="1"/>
      <c r="CL132" s="1"/>
      <c r="CM132" s="1"/>
      <c r="CN132" s="1"/>
      <c r="CO132" s="1"/>
      <c r="CP132" s="1"/>
      <c r="CQ132" s="1"/>
      <c r="CR132" s="1"/>
      <c r="CS132" s="1"/>
      <c r="CT132" s="1"/>
      <c r="CU132" s="1"/>
      <c r="CV132" s="1"/>
      <c r="CW132" s="1"/>
      <c r="CX132" s="1"/>
      <c r="CY132" s="1"/>
    </row>
    <row r="133" spans="80:103" ht="15" customHeight="1" x14ac:dyDescent="0.35">
      <c r="CB133" s="138"/>
      <c r="CC133" s="1"/>
      <c r="CD133" s="1"/>
      <c r="CE133" s="1"/>
      <c r="CF133" s="1"/>
      <c r="CG133" s="1"/>
      <c r="CH133" s="1"/>
      <c r="CI133" s="1"/>
      <c r="CJ133" s="1"/>
      <c r="CK133" s="1"/>
      <c r="CL133" s="1"/>
      <c r="CM133" s="1"/>
      <c r="CN133" s="1"/>
      <c r="CO133" s="1"/>
      <c r="CP133" s="1"/>
      <c r="CQ133" s="1"/>
      <c r="CR133" s="1"/>
      <c r="CS133" s="1"/>
      <c r="CT133" s="1"/>
      <c r="CU133" s="1"/>
      <c r="CV133" s="1"/>
      <c r="CW133" s="1"/>
      <c r="CX133" s="1"/>
      <c r="CY133" s="1"/>
    </row>
    <row r="134" spans="80:103" ht="15" customHeight="1" x14ac:dyDescent="0.35">
      <c r="CB134" s="138"/>
      <c r="CC134" s="1"/>
      <c r="CD134" s="1"/>
      <c r="CE134" s="1"/>
      <c r="CF134" s="1"/>
      <c r="CG134" s="1"/>
      <c r="CH134" s="1"/>
      <c r="CI134" s="1"/>
      <c r="CJ134" s="1"/>
      <c r="CK134" s="1"/>
      <c r="CL134" s="1"/>
      <c r="CM134" s="1"/>
      <c r="CN134" s="1"/>
      <c r="CO134" s="1"/>
      <c r="CP134" s="1"/>
      <c r="CQ134" s="1"/>
      <c r="CR134" s="1"/>
      <c r="CS134" s="1"/>
      <c r="CT134" s="1"/>
      <c r="CU134" s="1"/>
      <c r="CV134" s="1"/>
      <c r="CW134" s="1"/>
      <c r="CX134" s="1"/>
      <c r="CY134" s="1"/>
    </row>
    <row r="135" spans="80:103" ht="15" customHeight="1" x14ac:dyDescent="0.35">
      <c r="CB135" s="138"/>
      <c r="CC135" s="1"/>
      <c r="CD135" s="1"/>
      <c r="CE135" s="1"/>
      <c r="CF135" s="1"/>
      <c r="CG135" s="1"/>
      <c r="CH135" s="1"/>
      <c r="CI135" s="1"/>
      <c r="CJ135" s="1"/>
      <c r="CK135" s="1"/>
      <c r="CL135" s="1"/>
      <c r="CM135" s="1"/>
      <c r="CN135" s="1"/>
      <c r="CO135" s="1"/>
      <c r="CP135" s="1"/>
      <c r="CQ135" s="1"/>
      <c r="CR135" s="1"/>
      <c r="CS135" s="1"/>
      <c r="CT135" s="1"/>
      <c r="CU135" s="1"/>
      <c r="CV135" s="1"/>
      <c r="CW135" s="1"/>
      <c r="CX135" s="1"/>
      <c r="CY135" s="1"/>
    </row>
    <row r="136" spans="80:103" ht="15" customHeight="1" x14ac:dyDescent="0.35">
      <c r="CB136" s="138"/>
      <c r="CC136" s="1"/>
      <c r="CD136" s="1"/>
      <c r="CE136" s="1"/>
      <c r="CF136" s="1"/>
      <c r="CG136" s="1"/>
      <c r="CH136" s="1"/>
      <c r="CI136" s="1"/>
      <c r="CJ136" s="1"/>
      <c r="CK136" s="1"/>
      <c r="CL136" s="1"/>
      <c r="CM136" s="1"/>
      <c r="CN136" s="1"/>
      <c r="CO136" s="1"/>
      <c r="CP136" s="1"/>
      <c r="CQ136" s="1"/>
      <c r="CR136" s="1"/>
      <c r="CS136" s="1"/>
      <c r="CT136" s="1"/>
      <c r="CU136" s="1"/>
      <c r="CV136" s="1"/>
      <c r="CW136" s="1"/>
      <c r="CX136" s="1"/>
      <c r="CY136" s="1"/>
    </row>
    <row r="137" spans="80:103" ht="15" customHeight="1" x14ac:dyDescent="0.35">
      <c r="CB137" s="138"/>
      <c r="CC137" s="1"/>
      <c r="CD137" s="1"/>
      <c r="CE137" s="1"/>
      <c r="CF137" s="1"/>
      <c r="CG137" s="1"/>
      <c r="CH137" s="1"/>
      <c r="CI137" s="1"/>
      <c r="CJ137" s="1"/>
      <c r="CK137" s="1"/>
      <c r="CL137" s="1"/>
      <c r="CM137" s="1"/>
      <c r="CN137" s="1"/>
      <c r="CO137" s="1"/>
      <c r="CP137" s="1"/>
      <c r="CQ137" s="1"/>
      <c r="CR137" s="1"/>
      <c r="CS137" s="1"/>
      <c r="CT137" s="1"/>
      <c r="CU137" s="1"/>
      <c r="CV137" s="1"/>
      <c r="CW137" s="1"/>
      <c r="CX137" s="1"/>
      <c r="CY137" s="1"/>
    </row>
    <row r="138" spans="80:103" ht="15" customHeight="1" x14ac:dyDescent="0.35">
      <c r="CB138" s="138"/>
      <c r="CC138" s="1"/>
      <c r="CD138" s="1"/>
      <c r="CE138" s="1"/>
      <c r="CF138" s="1"/>
      <c r="CG138" s="1"/>
      <c r="CH138" s="1"/>
      <c r="CI138" s="1"/>
      <c r="CJ138" s="1"/>
      <c r="CK138" s="1"/>
      <c r="CL138" s="1"/>
      <c r="CM138" s="1"/>
      <c r="CN138" s="1"/>
      <c r="CO138" s="1"/>
      <c r="CP138" s="1"/>
      <c r="CQ138" s="1"/>
      <c r="CR138" s="1"/>
      <c r="CS138" s="1"/>
      <c r="CT138" s="1"/>
      <c r="CU138" s="1"/>
      <c r="CV138" s="1"/>
      <c r="CW138" s="1"/>
      <c r="CX138" s="1"/>
      <c r="CY138" s="1"/>
    </row>
    <row r="139" spans="80:103" ht="15" customHeight="1" x14ac:dyDescent="0.35">
      <c r="CB139" s="138"/>
      <c r="CC139" s="1"/>
      <c r="CD139" s="1"/>
      <c r="CE139" s="1"/>
      <c r="CF139" s="1"/>
      <c r="CG139" s="1"/>
      <c r="CH139" s="1"/>
      <c r="CI139" s="1"/>
      <c r="CJ139" s="1"/>
      <c r="CK139" s="1"/>
      <c r="CL139" s="1"/>
      <c r="CM139" s="1"/>
      <c r="CN139" s="1"/>
      <c r="CO139" s="1"/>
      <c r="CP139" s="1"/>
      <c r="CQ139" s="1"/>
      <c r="CR139" s="1"/>
      <c r="CS139" s="1"/>
      <c r="CT139" s="1"/>
      <c r="CU139" s="1"/>
      <c r="CV139" s="1"/>
      <c r="CW139" s="1"/>
      <c r="CX139" s="1"/>
      <c r="CY139" s="1"/>
    </row>
    <row r="140" spans="80:103" ht="15" customHeight="1" x14ac:dyDescent="0.35">
      <c r="CB140" s="138"/>
      <c r="CC140" s="1"/>
      <c r="CD140" s="1"/>
      <c r="CE140" s="1"/>
      <c r="CF140" s="1"/>
      <c r="CG140" s="1"/>
      <c r="CH140" s="1"/>
      <c r="CI140" s="1"/>
      <c r="CJ140" s="1"/>
      <c r="CK140" s="1"/>
      <c r="CL140" s="1"/>
      <c r="CM140" s="1"/>
      <c r="CN140" s="1"/>
      <c r="CO140" s="1"/>
      <c r="CP140" s="1"/>
      <c r="CQ140" s="1"/>
      <c r="CR140" s="1"/>
      <c r="CS140" s="1"/>
      <c r="CT140" s="1"/>
      <c r="CU140" s="1"/>
      <c r="CV140" s="1"/>
      <c r="CW140" s="1"/>
      <c r="CX140" s="1"/>
      <c r="CY140" s="1"/>
    </row>
    <row r="141" spans="80:103" ht="15" customHeight="1" x14ac:dyDescent="0.35">
      <c r="CB141" s="138"/>
      <c r="CC141" s="1"/>
      <c r="CD141" s="1"/>
      <c r="CE141" s="1"/>
      <c r="CF141" s="1"/>
      <c r="CG141" s="1"/>
      <c r="CH141" s="1"/>
      <c r="CI141" s="1"/>
      <c r="CJ141" s="1"/>
      <c r="CK141" s="1"/>
      <c r="CL141" s="1"/>
      <c r="CM141" s="1"/>
      <c r="CN141" s="1"/>
      <c r="CO141" s="1"/>
      <c r="CP141" s="1"/>
      <c r="CQ141" s="1"/>
      <c r="CR141" s="1"/>
      <c r="CS141" s="1"/>
      <c r="CT141" s="1"/>
      <c r="CU141" s="1"/>
      <c r="CV141" s="1"/>
      <c r="CW141" s="1"/>
      <c r="CX141" s="1"/>
      <c r="CY141" s="1"/>
    </row>
    <row r="142" spans="80:103" ht="15" customHeight="1" x14ac:dyDescent="0.35">
      <c r="CB142" s="138"/>
      <c r="CC142" s="1"/>
      <c r="CD142" s="1"/>
      <c r="CE142" s="1"/>
      <c r="CF142" s="1"/>
      <c r="CG142" s="1"/>
      <c r="CH142" s="1"/>
      <c r="CI142" s="1"/>
      <c r="CJ142" s="1"/>
      <c r="CK142" s="1"/>
      <c r="CL142" s="1"/>
      <c r="CM142" s="1"/>
      <c r="CN142" s="1"/>
      <c r="CO142" s="1"/>
      <c r="CP142" s="1"/>
      <c r="CQ142" s="1"/>
      <c r="CR142" s="1"/>
      <c r="CS142" s="1"/>
      <c r="CT142" s="1"/>
      <c r="CU142" s="1"/>
      <c r="CV142" s="1"/>
      <c r="CW142" s="1"/>
      <c r="CX142" s="1"/>
      <c r="CY142" s="1"/>
    </row>
    <row r="143" spans="80:103" ht="15" customHeight="1" x14ac:dyDescent="0.35">
      <c r="CB143" s="138"/>
      <c r="CC143" s="1"/>
      <c r="CD143" s="1"/>
      <c r="CE143" s="1"/>
      <c r="CF143" s="1"/>
      <c r="CG143" s="1"/>
      <c r="CH143" s="1"/>
      <c r="CI143" s="1"/>
      <c r="CJ143" s="1"/>
      <c r="CK143" s="1"/>
      <c r="CL143" s="1"/>
      <c r="CM143" s="1"/>
      <c r="CN143" s="1"/>
      <c r="CO143" s="1"/>
      <c r="CP143" s="1"/>
      <c r="CQ143" s="1"/>
      <c r="CR143" s="1"/>
      <c r="CS143" s="1"/>
      <c r="CT143" s="1"/>
      <c r="CU143" s="1"/>
      <c r="CV143" s="1"/>
      <c r="CW143" s="1"/>
      <c r="CX143" s="1"/>
      <c r="CY143" s="1"/>
    </row>
    <row r="144" spans="80:103" ht="15" customHeight="1" x14ac:dyDescent="0.35">
      <c r="CB144" s="138"/>
      <c r="CC144" s="1"/>
      <c r="CD144" s="1"/>
      <c r="CE144" s="1"/>
      <c r="CF144" s="1"/>
      <c r="CG144" s="1"/>
      <c r="CH144" s="1"/>
      <c r="CI144" s="1"/>
      <c r="CJ144" s="1"/>
      <c r="CK144" s="1"/>
      <c r="CL144" s="1"/>
      <c r="CM144" s="1"/>
      <c r="CN144" s="1"/>
      <c r="CO144" s="1"/>
      <c r="CP144" s="1"/>
      <c r="CQ144" s="1"/>
      <c r="CR144" s="1"/>
      <c r="CS144" s="1"/>
      <c r="CT144" s="1"/>
      <c r="CU144" s="1"/>
      <c r="CV144" s="1"/>
      <c r="CW144" s="1"/>
      <c r="CX144" s="1"/>
      <c r="CY144" s="1"/>
    </row>
    <row r="145" spans="80:103" ht="15" customHeight="1" x14ac:dyDescent="0.35">
      <c r="CB145" s="138"/>
      <c r="CC145" s="1"/>
      <c r="CD145" s="1"/>
      <c r="CE145" s="1"/>
      <c r="CF145" s="1"/>
      <c r="CG145" s="1"/>
      <c r="CH145" s="1"/>
      <c r="CI145" s="1"/>
      <c r="CJ145" s="1"/>
      <c r="CK145" s="1"/>
      <c r="CL145" s="1"/>
      <c r="CM145" s="1"/>
      <c r="CN145" s="1"/>
      <c r="CO145" s="1"/>
      <c r="CP145" s="1"/>
      <c r="CQ145" s="1"/>
      <c r="CR145" s="1"/>
      <c r="CS145" s="1"/>
      <c r="CT145" s="1"/>
      <c r="CU145" s="1"/>
      <c r="CV145" s="1"/>
      <c r="CW145" s="1"/>
      <c r="CX145" s="1"/>
      <c r="CY145" s="1"/>
    </row>
    <row r="146" spans="80:103" ht="15" customHeight="1" x14ac:dyDescent="0.35">
      <c r="CB146" s="138"/>
      <c r="CC146" s="1"/>
      <c r="CD146" s="1"/>
      <c r="CE146" s="1"/>
      <c r="CF146" s="1"/>
      <c r="CG146" s="1"/>
      <c r="CH146" s="1"/>
      <c r="CI146" s="1"/>
      <c r="CJ146" s="1"/>
      <c r="CK146" s="1"/>
      <c r="CL146" s="1"/>
      <c r="CM146" s="1"/>
      <c r="CN146" s="1"/>
      <c r="CO146" s="1"/>
      <c r="CP146" s="1"/>
      <c r="CQ146" s="1"/>
      <c r="CR146" s="1"/>
      <c r="CS146" s="1"/>
      <c r="CT146" s="1"/>
      <c r="CU146" s="1"/>
      <c r="CV146" s="1"/>
      <c r="CW146" s="1"/>
      <c r="CX146" s="1"/>
      <c r="CY146" s="1"/>
    </row>
    <row r="147" spans="80:103" ht="15" customHeight="1" x14ac:dyDescent="0.35">
      <c r="CB147" s="138"/>
      <c r="CC147" s="1"/>
      <c r="CD147" s="1"/>
      <c r="CE147" s="1"/>
      <c r="CF147" s="1"/>
      <c r="CG147" s="1"/>
      <c r="CH147" s="1"/>
      <c r="CI147" s="1"/>
      <c r="CJ147" s="1"/>
      <c r="CK147" s="1"/>
      <c r="CL147" s="1"/>
      <c r="CM147" s="1"/>
      <c r="CN147" s="1"/>
      <c r="CO147" s="1"/>
      <c r="CP147" s="1"/>
      <c r="CQ147" s="1"/>
      <c r="CR147" s="1"/>
      <c r="CS147" s="1"/>
      <c r="CT147" s="1"/>
      <c r="CU147" s="1"/>
      <c r="CV147" s="1"/>
      <c r="CW147" s="1"/>
      <c r="CX147" s="1"/>
      <c r="CY147" s="1"/>
    </row>
    <row r="148" spans="80:103" ht="15" customHeight="1" x14ac:dyDescent="0.35">
      <c r="CB148" s="138"/>
      <c r="CC148" s="1"/>
      <c r="CD148" s="1"/>
      <c r="CE148" s="1"/>
      <c r="CF148" s="1"/>
      <c r="CG148" s="1"/>
      <c r="CH148" s="1"/>
      <c r="CI148" s="1"/>
      <c r="CJ148" s="1"/>
      <c r="CK148" s="1"/>
      <c r="CL148" s="1"/>
      <c r="CM148" s="1"/>
      <c r="CN148" s="1"/>
      <c r="CO148" s="1"/>
      <c r="CP148" s="1"/>
      <c r="CQ148" s="1"/>
      <c r="CR148" s="1"/>
      <c r="CS148" s="1"/>
      <c r="CT148" s="1"/>
      <c r="CU148" s="1"/>
      <c r="CV148" s="1"/>
      <c r="CW148" s="1"/>
      <c r="CX148" s="1"/>
      <c r="CY148" s="1"/>
    </row>
    <row r="149" spans="80:103" ht="15" customHeight="1" x14ac:dyDescent="0.35">
      <c r="CB149" s="138"/>
      <c r="CC149" s="1"/>
      <c r="CD149" s="1"/>
      <c r="CE149" s="1"/>
      <c r="CF149" s="1"/>
      <c r="CG149" s="1"/>
      <c r="CH149" s="1"/>
      <c r="CI149" s="1"/>
      <c r="CJ149" s="1"/>
      <c r="CK149" s="1"/>
      <c r="CL149" s="1"/>
      <c r="CM149" s="1"/>
      <c r="CN149" s="1"/>
      <c r="CO149" s="1"/>
      <c r="CP149" s="1"/>
      <c r="CQ149" s="1"/>
      <c r="CR149" s="1"/>
      <c r="CS149" s="1"/>
      <c r="CT149" s="1"/>
      <c r="CU149" s="1"/>
      <c r="CV149" s="1"/>
      <c r="CW149" s="1"/>
      <c r="CX149" s="1"/>
      <c r="CY149" s="1"/>
    </row>
    <row r="150" spans="80:103" ht="15" customHeight="1" x14ac:dyDescent="0.35">
      <c r="CB150" s="138"/>
      <c r="CC150" s="1"/>
      <c r="CD150" s="1"/>
      <c r="CE150" s="1"/>
      <c r="CF150" s="1"/>
      <c r="CG150" s="1"/>
      <c r="CH150" s="1"/>
      <c r="CI150" s="1"/>
      <c r="CJ150" s="1"/>
      <c r="CK150" s="1"/>
      <c r="CL150" s="1"/>
      <c r="CM150" s="1"/>
      <c r="CN150" s="1"/>
      <c r="CO150" s="1"/>
      <c r="CP150" s="1"/>
      <c r="CQ150" s="1"/>
      <c r="CR150" s="1"/>
      <c r="CS150" s="1"/>
      <c r="CT150" s="1"/>
      <c r="CU150" s="1"/>
      <c r="CV150" s="1"/>
      <c r="CW150" s="1"/>
      <c r="CX150" s="1"/>
      <c r="CY150" s="1"/>
    </row>
    <row r="151" spans="80:103" ht="15" customHeight="1" x14ac:dyDescent="0.35">
      <c r="CB151" s="138"/>
      <c r="CC151" s="1"/>
      <c r="CD151" s="1"/>
      <c r="CE151" s="1"/>
      <c r="CF151" s="1"/>
      <c r="CG151" s="1"/>
      <c r="CH151" s="1"/>
      <c r="CI151" s="1"/>
      <c r="CJ151" s="1"/>
      <c r="CK151" s="1"/>
      <c r="CL151" s="1"/>
      <c r="CM151" s="1"/>
      <c r="CN151" s="1"/>
      <c r="CO151" s="1"/>
      <c r="CP151" s="1"/>
      <c r="CQ151" s="1"/>
      <c r="CR151" s="1"/>
      <c r="CS151" s="1"/>
      <c r="CT151" s="1"/>
      <c r="CU151" s="1"/>
      <c r="CV151" s="1"/>
      <c r="CW151" s="1"/>
      <c r="CX151" s="1"/>
      <c r="CY151" s="1"/>
    </row>
    <row r="152" spans="80:103" ht="15" customHeight="1" x14ac:dyDescent="0.35">
      <c r="CB152" s="138"/>
      <c r="CC152" s="1"/>
      <c r="CD152" s="1"/>
      <c r="CE152" s="1"/>
      <c r="CF152" s="1"/>
      <c r="CG152" s="1"/>
      <c r="CH152" s="1"/>
      <c r="CI152" s="1"/>
      <c r="CJ152" s="1"/>
      <c r="CK152" s="1"/>
      <c r="CL152" s="1"/>
      <c r="CM152" s="1"/>
      <c r="CN152" s="1"/>
      <c r="CO152" s="1"/>
      <c r="CP152" s="1"/>
      <c r="CQ152" s="1"/>
      <c r="CR152" s="1"/>
      <c r="CS152" s="1"/>
      <c r="CT152" s="1"/>
      <c r="CU152" s="1"/>
      <c r="CV152" s="1"/>
      <c r="CW152" s="1"/>
      <c r="CX152" s="1"/>
      <c r="CY152" s="1"/>
    </row>
    <row r="153" spans="80:103" ht="15" customHeight="1" x14ac:dyDescent="0.35">
      <c r="CB153" s="138"/>
      <c r="CC153" s="1"/>
      <c r="CD153" s="1"/>
      <c r="CE153" s="1"/>
      <c r="CF153" s="1"/>
      <c r="CG153" s="1"/>
      <c r="CH153" s="1"/>
      <c r="CI153" s="1"/>
      <c r="CJ153" s="1"/>
      <c r="CK153" s="1"/>
      <c r="CL153" s="1"/>
      <c r="CM153" s="1"/>
      <c r="CN153" s="1"/>
      <c r="CO153" s="1"/>
      <c r="CP153" s="1"/>
      <c r="CQ153" s="1"/>
      <c r="CR153" s="1"/>
      <c r="CS153" s="1"/>
      <c r="CT153" s="1"/>
      <c r="CU153" s="1"/>
      <c r="CV153" s="1"/>
      <c r="CW153" s="1"/>
      <c r="CX153" s="1"/>
      <c r="CY153" s="1"/>
    </row>
    <row r="154" spans="80:103" ht="15" customHeight="1" x14ac:dyDescent="0.35">
      <c r="CB154" s="138"/>
      <c r="CC154" s="1"/>
      <c r="CD154" s="1"/>
      <c r="CE154" s="1"/>
      <c r="CF154" s="1"/>
      <c r="CG154" s="1"/>
      <c r="CH154" s="1"/>
      <c r="CI154" s="1"/>
      <c r="CJ154" s="1"/>
      <c r="CK154" s="1"/>
      <c r="CL154" s="1"/>
      <c r="CM154" s="1"/>
      <c r="CN154" s="1"/>
      <c r="CO154" s="1"/>
      <c r="CP154" s="1"/>
      <c r="CQ154" s="1"/>
      <c r="CR154" s="1"/>
      <c r="CS154" s="1"/>
      <c r="CT154" s="1"/>
      <c r="CU154" s="1"/>
      <c r="CV154" s="1"/>
      <c r="CW154" s="1"/>
      <c r="CX154" s="1"/>
      <c r="CY154" s="1"/>
    </row>
    <row r="155" spans="80:103" ht="15" customHeight="1" x14ac:dyDescent="0.35">
      <c r="CB155" s="138"/>
      <c r="CC155" s="1"/>
      <c r="CD155" s="1"/>
      <c r="CE155" s="1"/>
      <c r="CF155" s="1"/>
      <c r="CG155" s="1"/>
      <c r="CH155" s="1"/>
      <c r="CI155" s="1"/>
      <c r="CJ155" s="1"/>
      <c r="CK155" s="1"/>
      <c r="CL155" s="1"/>
      <c r="CM155" s="1"/>
      <c r="CN155" s="1"/>
      <c r="CO155" s="1"/>
      <c r="CP155" s="1"/>
      <c r="CQ155" s="1"/>
      <c r="CR155" s="1"/>
      <c r="CS155" s="1"/>
      <c r="CT155" s="1"/>
      <c r="CU155" s="1"/>
      <c r="CV155" s="1"/>
      <c r="CW155" s="1"/>
      <c r="CX155" s="1"/>
      <c r="CY155" s="1"/>
    </row>
    <row r="156" spans="80:103" ht="15" customHeight="1" x14ac:dyDescent="0.35">
      <c r="CB156" s="138"/>
      <c r="CC156" s="1"/>
      <c r="CD156" s="1"/>
      <c r="CE156" s="1"/>
      <c r="CF156" s="1"/>
      <c r="CG156" s="1"/>
      <c r="CH156" s="1"/>
      <c r="CI156" s="1"/>
      <c r="CJ156" s="1"/>
      <c r="CK156" s="1"/>
      <c r="CL156" s="1"/>
      <c r="CM156" s="1"/>
      <c r="CN156" s="1"/>
      <c r="CO156" s="1"/>
      <c r="CP156" s="1"/>
      <c r="CQ156" s="1"/>
      <c r="CR156" s="1"/>
      <c r="CS156" s="1"/>
      <c r="CT156" s="1"/>
      <c r="CU156" s="1"/>
      <c r="CV156" s="1"/>
      <c r="CW156" s="1"/>
      <c r="CX156" s="1"/>
      <c r="CY156" s="1"/>
    </row>
    <row r="157" spans="80:103" ht="15" customHeight="1" x14ac:dyDescent="0.35">
      <c r="CB157" s="138"/>
      <c r="CC157" s="1"/>
      <c r="CD157" s="1"/>
      <c r="CE157" s="1"/>
      <c r="CF157" s="1"/>
      <c r="CG157" s="1"/>
      <c r="CH157" s="1"/>
      <c r="CI157" s="1"/>
      <c r="CJ157" s="1"/>
      <c r="CK157" s="1"/>
      <c r="CL157" s="1"/>
      <c r="CM157" s="1"/>
      <c r="CN157" s="1"/>
      <c r="CO157" s="1"/>
      <c r="CP157" s="1"/>
      <c r="CQ157" s="1"/>
      <c r="CR157" s="1"/>
      <c r="CS157" s="1"/>
      <c r="CT157" s="1"/>
      <c r="CU157" s="1"/>
      <c r="CV157" s="1"/>
      <c r="CW157" s="1"/>
      <c r="CX157" s="1"/>
      <c r="CY157" s="1"/>
    </row>
    <row r="158" spans="80:103" ht="15" customHeight="1" x14ac:dyDescent="0.35">
      <c r="CB158" s="138"/>
      <c r="CC158" s="1"/>
      <c r="CD158" s="1"/>
      <c r="CE158" s="1"/>
      <c r="CF158" s="1"/>
      <c r="CG158" s="1"/>
      <c r="CH158" s="1"/>
      <c r="CI158" s="1"/>
      <c r="CJ158" s="1"/>
      <c r="CK158" s="1"/>
      <c r="CL158" s="1"/>
      <c r="CM158" s="1"/>
      <c r="CN158" s="1"/>
      <c r="CO158" s="1"/>
      <c r="CP158" s="1"/>
      <c r="CQ158" s="1"/>
      <c r="CR158" s="1"/>
      <c r="CS158" s="1"/>
      <c r="CT158" s="1"/>
      <c r="CU158" s="1"/>
      <c r="CV158" s="1"/>
      <c r="CW158" s="1"/>
      <c r="CX158" s="1"/>
      <c r="CY158" s="1"/>
    </row>
    <row r="159" spans="80:103" ht="15" customHeight="1" x14ac:dyDescent="0.35">
      <c r="CB159" s="138"/>
      <c r="CC159" s="1"/>
      <c r="CD159" s="1"/>
      <c r="CE159" s="1"/>
      <c r="CF159" s="1"/>
      <c r="CG159" s="1"/>
      <c r="CH159" s="1"/>
      <c r="CI159" s="1"/>
      <c r="CJ159" s="1"/>
      <c r="CK159" s="1"/>
      <c r="CL159" s="1"/>
      <c r="CM159" s="1"/>
      <c r="CN159" s="1"/>
      <c r="CO159" s="1"/>
      <c r="CP159" s="1"/>
      <c r="CQ159" s="1"/>
      <c r="CR159" s="1"/>
      <c r="CS159" s="1"/>
      <c r="CT159" s="1"/>
      <c r="CU159" s="1"/>
      <c r="CV159" s="1"/>
      <c r="CW159" s="1"/>
      <c r="CX159" s="1"/>
      <c r="CY159" s="1"/>
    </row>
    <row r="160" spans="80:103" ht="15" customHeight="1" x14ac:dyDescent="0.35">
      <c r="CB160" s="138"/>
      <c r="CC160" s="1"/>
      <c r="CD160" s="1"/>
      <c r="CE160" s="1"/>
      <c r="CF160" s="1"/>
      <c r="CG160" s="1"/>
      <c r="CH160" s="1"/>
      <c r="CI160" s="1"/>
      <c r="CJ160" s="1"/>
      <c r="CK160" s="1"/>
      <c r="CL160" s="1"/>
      <c r="CM160" s="1"/>
      <c r="CN160" s="1"/>
      <c r="CO160" s="1"/>
      <c r="CP160" s="1"/>
      <c r="CQ160" s="1"/>
      <c r="CR160" s="1"/>
      <c r="CS160" s="1"/>
      <c r="CT160" s="1"/>
      <c r="CU160" s="1"/>
      <c r="CV160" s="1"/>
      <c r="CW160" s="1"/>
      <c r="CX160" s="1"/>
      <c r="CY160" s="1"/>
    </row>
    <row r="161" spans="80:103" ht="15" customHeight="1" x14ac:dyDescent="0.35">
      <c r="CB161" s="138"/>
      <c r="CC161" s="1"/>
      <c r="CD161" s="1"/>
      <c r="CE161" s="1"/>
      <c r="CF161" s="1"/>
      <c r="CG161" s="1"/>
      <c r="CH161" s="1"/>
      <c r="CI161" s="1"/>
      <c r="CJ161" s="1"/>
      <c r="CK161" s="1"/>
      <c r="CL161" s="1"/>
      <c r="CM161" s="1"/>
      <c r="CN161" s="1"/>
      <c r="CO161" s="1"/>
      <c r="CP161" s="1"/>
      <c r="CQ161" s="1"/>
      <c r="CR161" s="1"/>
      <c r="CS161" s="1"/>
      <c r="CT161" s="1"/>
      <c r="CU161" s="1"/>
      <c r="CV161" s="1"/>
      <c r="CW161" s="1"/>
      <c r="CX161" s="1"/>
      <c r="CY161" s="1"/>
    </row>
    <row r="162" spans="80:103" ht="15" customHeight="1" x14ac:dyDescent="0.35">
      <c r="CB162" s="138"/>
      <c r="CC162" s="1"/>
      <c r="CD162" s="1"/>
      <c r="CE162" s="1"/>
      <c r="CF162" s="1"/>
      <c r="CG162" s="1"/>
      <c r="CH162" s="1"/>
      <c r="CI162" s="1"/>
      <c r="CJ162" s="1"/>
      <c r="CK162" s="1"/>
      <c r="CL162" s="1"/>
      <c r="CM162" s="1"/>
      <c r="CN162" s="1"/>
      <c r="CO162" s="1"/>
      <c r="CP162" s="1"/>
      <c r="CQ162" s="1"/>
      <c r="CR162" s="1"/>
      <c r="CS162" s="1"/>
      <c r="CT162" s="1"/>
      <c r="CU162" s="1"/>
      <c r="CV162" s="1"/>
      <c r="CW162" s="1"/>
      <c r="CX162" s="1"/>
      <c r="CY162" s="1"/>
    </row>
    <row r="163" spans="80:103" ht="15" customHeight="1" x14ac:dyDescent="0.35">
      <c r="CB163" s="138"/>
      <c r="CC163" s="1"/>
      <c r="CD163" s="1"/>
      <c r="CE163" s="1"/>
      <c r="CF163" s="1"/>
      <c r="CG163" s="1"/>
      <c r="CH163" s="1"/>
      <c r="CI163" s="1"/>
      <c r="CJ163" s="1"/>
      <c r="CK163" s="1"/>
      <c r="CL163" s="1"/>
      <c r="CM163" s="1"/>
      <c r="CN163" s="1"/>
      <c r="CO163" s="1"/>
      <c r="CP163" s="1"/>
      <c r="CQ163" s="1"/>
      <c r="CR163" s="1"/>
      <c r="CS163" s="1"/>
      <c r="CT163" s="1"/>
      <c r="CU163" s="1"/>
      <c r="CV163" s="1"/>
      <c r="CW163" s="1"/>
      <c r="CX163" s="1"/>
      <c r="CY163" s="1"/>
    </row>
    <row r="164" spans="80:103" ht="15" customHeight="1" x14ac:dyDescent="0.35">
      <c r="CB164" s="138"/>
      <c r="CC164" s="1"/>
      <c r="CD164" s="1"/>
      <c r="CE164" s="1"/>
      <c r="CF164" s="1"/>
      <c r="CG164" s="1"/>
      <c r="CH164" s="1"/>
      <c r="CI164" s="1"/>
      <c r="CJ164" s="1"/>
      <c r="CK164" s="1"/>
      <c r="CL164" s="1"/>
      <c r="CM164" s="1"/>
      <c r="CN164" s="1"/>
      <c r="CO164" s="1"/>
      <c r="CP164" s="1"/>
      <c r="CQ164" s="1"/>
      <c r="CR164" s="1"/>
      <c r="CS164" s="1"/>
      <c r="CT164" s="1"/>
      <c r="CU164" s="1"/>
      <c r="CV164" s="1"/>
      <c r="CW164" s="1"/>
      <c r="CX164" s="1"/>
      <c r="CY164" s="1"/>
    </row>
    <row r="165" spans="80:103" ht="15" customHeight="1" x14ac:dyDescent="0.35">
      <c r="CB165" s="138"/>
      <c r="CC165" s="1"/>
      <c r="CD165" s="1"/>
      <c r="CE165" s="1"/>
      <c r="CF165" s="1"/>
      <c r="CG165" s="1"/>
      <c r="CH165" s="1"/>
      <c r="CI165" s="1"/>
      <c r="CJ165" s="1"/>
      <c r="CK165" s="1"/>
      <c r="CL165" s="1"/>
      <c r="CM165" s="1"/>
      <c r="CN165" s="1"/>
      <c r="CO165" s="1"/>
      <c r="CP165" s="1"/>
      <c r="CQ165" s="1"/>
      <c r="CR165" s="1"/>
      <c r="CS165" s="1"/>
      <c r="CT165" s="1"/>
      <c r="CU165" s="1"/>
      <c r="CV165" s="1"/>
      <c r="CW165" s="1"/>
      <c r="CX165" s="1"/>
      <c r="CY165" s="1"/>
    </row>
    <row r="166" spans="80:103" ht="15" customHeight="1" x14ac:dyDescent="0.35">
      <c r="CB166" s="138"/>
      <c r="CC166" s="1"/>
      <c r="CD166" s="1"/>
      <c r="CE166" s="1"/>
      <c r="CF166" s="1"/>
      <c r="CG166" s="1"/>
      <c r="CH166" s="1"/>
      <c r="CI166" s="1"/>
      <c r="CJ166" s="1"/>
      <c r="CK166" s="1"/>
      <c r="CL166" s="1"/>
      <c r="CM166" s="1"/>
      <c r="CN166" s="1"/>
      <c r="CO166" s="1"/>
      <c r="CP166" s="1"/>
      <c r="CQ166" s="1"/>
      <c r="CR166" s="1"/>
      <c r="CS166" s="1"/>
      <c r="CT166" s="1"/>
      <c r="CU166" s="1"/>
      <c r="CV166" s="1"/>
      <c r="CW166" s="1"/>
      <c r="CX166" s="1"/>
      <c r="CY166" s="1"/>
    </row>
    <row r="167" spans="80:103" ht="15" customHeight="1" x14ac:dyDescent="0.35">
      <c r="CB167" s="138"/>
      <c r="CC167" s="1"/>
      <c r="CD167" s="1"/>
      <c r="CE167" s="1"/>
      <c r="CF167" s="1"/>
      <c r="CG167" s="1"/>
      <c r="CH167" s="1"/>
      <c r="CI167" s="1"/>
      <c r="CJ167" s="1"/>
      <c r="CK167" s="1"/>
      <c r="CL167" s="1"/>
      <c r="CM167" s="1"/>
      <c r="CN167" s="1"/>
      <c r="CO167" s="1"/>
      <c r="CP167" s="1"/>
      <c r="CQ167" s="1"/>
      <c r="CR167" s="1"/>
      <c r="CS167" s="1"/>
      <c r="CT167" s="1"/>
      <c r="CU167" s="1"/>
      <c r="CV167" s="1"/>
      <c r="CW167" s="1"/>
      <c r="CX167" s="1"/>
      <c r="CY167" s="1"/>
    </row>
    <row r="168" spans="80:103" ht="15" customHeight="1" x14ac:dyDescent="0.35">
      <c r="CB168" s="138"/>
      <c r="CC168" s="1"/>
      <c r="CD168" s="1"/>
      <c r="CE168" s="1"/>
      <c r="CF168" s="1"/>
      <c r="CG168" s="1"/>
      <c r="CH168" s="1"/>
      <c r="CI168" s="1"/>
      <c r="CJ168" s="1"/>
      <c r="CK168" s="1"/>
      <c r="CL168" s="1"/>
      <c r="CM168" s="1"/>
      <c r="CN168" s="1"/>
      <c r="CO168" s="1"/>
      <c r="CP168" s="1"/>
      <c r="CQ168" s="1"/>
      <c r="CR168" s="1"/>
      <c r="CS168" s="1"/>
      <c r="CT168" s="1"/>
      <c r="CU168" s="1"/>
      <c r="CV168" s="1"/>
      <c r="CW168" s="1"/>
      <c r="CX168" s="1"/>
      <c r="CY168" s="1"/>
    </row>
    <row r="169" spans="80:103" ht="15" customHeight="1" x14ac:dyDescent="0.35">
      <c r="CB169" s="138"/>
      <c r="CC169" s="1"/>
      <c r="CD169" s="1"/>
      <c r="CE169" s="1"/>
      <c r="CF169" s="1"/>
      <c r="CG169" s="1"/>
      <c r="CH169" s="1"/>
      <c r="CI169" s="1"/>
      <c r="CJ169" s="1"/>
      <c r="CK169" s="1"/>
      <c r="CL169" s="1"/>
      <c r="CM169" s="1"/>
      <c r="CN169" s="1"/>
      <c r="CO169" s="1"/>
      <c r="CP169" s="1"/>
      <c r="CQ169" s="1"/>
      <c r="CR169" s="1"/>
      <c r="CS169" s="1"/>
      <c r="CT169" s="1"/>
      <c r="CU169" s="1"/>
      <c r="CV169" s="1"/>
      <c r="CW169" s="1"/>
      <c r="CX169" s="1"/>
      <c r="CY169" s="1"/>
    </row>
    <row r="170" spans="80:103" ht="15" hidden="1" customHeight="1" x14ac:dyDescent="0.35">
      <c r="CB170" s="138"/>
      <c r="CC170" s="1"/>
      <c r="CD170" s="1"/>
      <c r="CE170" s="1"/>
      <c r="CF170" s="1"/>
      <c r="CG170" s="1"/>
      <c r="CH170" s="1"/>
      <c r="CI170" s="1"/>
      <c r="CJ170" s="1"/>
      <c r="CK170" s="1"/>
      <c r="CL170" s="1"/>
      <c r="CM170" s="1"/>
      <c r="CN170" s="1"/>
      <c r="CO170" s="1"/>
      <c r="CP170" s="1"/>
      <c r="CQ170" s="1"/>
      <c r="CR170" s="1"/>
      <c r="CS170" s="1"/>
      <c r="CT170" s="1"/>
      <c r="CU170" s="1"/>
      <c r="CV170" s="1"/>
      <c r="CW170" s="1"/>
      <c r="CX170" s="1"/>
      <c r="CY170" s="1"/>
    </row>
    <row r="171" spans="80:103" ht="15" hidden="1" customHeight="1" x14ac:dyDescent="0.35">
      <c r="CB171" s="138"/>
      <c r="CC171" s="1"/>
      <c r="CD171" s="1"/>
      <c r="CE171" s="1"/>
      <c r="CF171" s="1"/>
      <c r="CG171" s="1"/>
      <c r="CH171" s="1"/>
      <c r="CI171" s="1"/>
      <c r="CJ171" s="1"/>
      <c r="CK171" s="1"/>
      <c r="CL171" s="1"/>
      <c r="CM171" s="1"/>
      <c r="CN171" s="1"/>
      <c r="CO171" s="1"/>
      <c r="CP171" s="1"/>
      <c r="CQ171" s="1"/>
      <c r="CR171" s="1"/>
      <c r="CS171" s="1"/>
      <c r="CT171" s="1"/>
      <c r="CU171" s="1"/>
      <c r="CV171" s="1"/>
      <c r="CW171" s="1"/>
      <c r="CX171" s="1"/>
      <c r="CY171" s="1"/>
    </row>
    <row r="172" spans="80:103" ht="15" hidden="1" customHeight="1" x14ac:dyDescent="0.35">
      <c r="CB172" s="138"/>
      <c r="CC172" s="1"/>
      <c r="CD172" s="1"/>
      <c r="CE172" s="1"/>
      <c r="CF172" s="1"/>
      <c r="CG172" s="1"/>
      <c r="CH172" s="1"/>
      <c r="CI172" s="1"/>
      <c r="CJ172" s="1"/>
      <c r="CK172" s="1"/>
      <c r="CL172" s="1"/>
      <c r="CM172" s="1"/>
      <c r="CN172" s="1"/>
      <c r="CO172" s="1"/>
      <c r="CP172" s="1"/>
      <c r="CQ172" s="1"/>
      <c r="CR172" s="1"/>
      <c r="CS172" s="1"/>
      <c r="CT172" s="1"/>
      <c r="CU172" s="1"/>
      <c r="CV172" s="1"/>
      <c r="CW172" s="1"/>
      <c r="CX172" s="1"/>
      <c r="CY172" s="1"/>
    </row>
    <row r="173" spans="80:103" ht="15" hidden="1" customHeight="1" x14ac:dyDescent="0.35">
      <c r="CB173" s="138"/>
      <c r="CC173" s="1"/>
      <c r="CD173" s="1"/>
      <c r="CE173" s="1"/>
      <c r="CF173" s="1"/>
      <c r="CG173" s="1"/>
      <c r="CH173" s="1"/>
      <c r="CI173" s="1"/>
      <c r="CJ173" s="1"/>
      <c r="CK173" s="1"/>
      <c r="CL173" s="1"/>
      <c r="CM173" s="1"/>
      <c r="CN173" s="1"/>
      <c r="CO173" s="1"/>
      <c r="CP173" s="1"/>
      <c r="CQ173" s="1"/>
      <c r="CR173" s="1"/>
      <c r="CS173" s="1"/>
      <c r="CT173" s="1"/>
      <c r="CU173" s="1"/>
      <c r="CV173" s="1"/>
      <c r="CW173" s="1"/>
      <c r="CX173" s="1"/>
      <c r="CY173" s="1"/>
    </row>
    <row r="174" spans="80:103" ht="15" hidden="1" customHeight="1" x14ac:dyDescent="0.35">
      <c r="CB174" s="138"/>
      <c r="CC174" s="1"/>
      <c r="CD174" s="1"/>
      <c r="CE174" s="1"/>
      <c r="CF174" s="1"/>
      <c r="CG174" s="1"/>
      <c r="CH174" s="1"/>
      <c r="CI174" s="1"/>
      <c r="CJ174" s="1"/>
      <c r="CK174" s="1"/>
      <c r="CL174" s="1"/>
      <c r="CM174" s="1"/>
      <c r="CN174" s="1"/>
      <c r="CO174" s="1"/>
      <c r="CP174" s="1"/>
      <c r="CQ174" s="1"/>
      <c r="CR174" s="1"/>
      <c r="CS174" s="1"/>
      <c r="CT174" s="1"/>
      <c r="CU174" s="1"/>
      <c r="CV174" s="1"/>
      <c r="CW174" s="1"/>
      <c r="CX174" s="1"/>
      <c r="CY174" s="1"/>
    </row>
    <row r="175" spans="80:103" ht="15" hidden="1" customHeight="1" x14ac:dyDescent="0.35">
      <c r="CB175" s="138"/>
      <c r="CC175" s="1"/>
      <c r="CD175" s="1"/>
      <c r="CE175" s="1"/>
      <c r="CF175" s="1"/>
      <c r="CG175" s="1"/>
      <c r="CH175" s="1"/>
      <c r="CI175" s="1"/>
      <c r="CJ175" s="1"/>
      <c r="CK175" s="1"/>
      <c r="CL175" s="1"/>
      <c r="CM175" s="1"/>
      <c r="CN175" s="1"/>
      <c r="CO175" s="1"/>
      <c r="CP175" s="1"/>
      <c r="CQ175" s="1"/>
      <c r="CR175" s="1"/>
      <c r="CS175" s="1"/>
      <c r="CT175" s="1"/>
      <c r="CU175" s="1"/>
      <c r="CV175" s="1"/>
      <c r="CW175" s="1"/>
      <c r="CX175" s="1"/>
      <c r="CY175" s="1"/>
    </row>
    <row r="176" spans="80:103" ht="15" hidden="1" customHeight="1" x14ac:dyDescent="0.35">
      <c r="CB176" s="138"/>
      <c r="CC176" s="1"/>
      <c r="CD176" s="1"/>
      <c r="CE176" s="1"/>
      <c r="CF176" s="1"/>
      <c r="CG176" s="1"/>
      <c r="CH176" s="1"/>
      <c r="CI176" s="1"/>
      <c r="CJ176" s="1"/>
      <c r="CK176" s="1"/>
      <c r="CL176" s="1"/>
      <c r="CM176" s="1"/>
      <c r="CN176" s="1"/>
      <c r="CO176" s="1"/>
      <c r="CP176" s="1"/>
      <c r="CQ176" s="1"/>
      <c r="CR176" s="1"/>
      <c r="CS176" s="1"/>
      <c r="CT176" s="1"/>
      <c r="CU176" s="1"/>
      <c r="CV176" s="1"/>
      <c r="CW176" s="1"/>
      <c r="CX176" s="1"/>
      <c r="CY176" s="1"/>
    </row>
    <row r="177" spans="80:103" ht="15" hidden="1" customHeight="1" x14ac:dyDescent="0.35">
      <c r="CB177" s="138"/>
      <c r="CC177" s="1"/>
      <c r="CD177" s="1"/>
      <c r="CE177" s="1"/>
      <c r="CF177" s="1"/>
      <c r="CG177" s="1"/>
      <c r="CH177" s="1"/>
      <c r="CI177" s="1"/>
      <c r="CJ177" s="1"/>
      <c r="CK177" s="1"/>
      <c r="CL177" s="1"/>
      <c r="CM177" s="1"/>
      <c r="CN177" s="1"/>
      <c r="CO177" s="1"/>
      <c r="CP177" s="1"/>
      <c r="CQ177" s="1"/>
      <c r="CR177" s="1"/>
      <c r="CS177" s="1"/>
      <c r="CT177" s="1"/>
      <c r="CU177" s="1"/>
      <c r="CV177" s="1"/>
      <c r="CW177" s="1"/>
      <c r="CX177" s="1"/>
      <c r="CY177" s="1"/>
    </row>
    <row r="178" spans="80:103" ht="15" hidden="1" customHeight="1" x14ac:dyDescent="0.35">
      <c r="CB178" s="138"/>
      <c r="CC178" s="1"/>
      <c r="CD178" s="1"/>
      <c r="CE178" s="1"/>
      <c r="CF178" s="1"/>
      <c r="CG178" s="1"/>
      <c r="CH178" s="1"/>
      <c r="CI178" s="1"/>
      <c r="CJ178" s="1"/>
      <c r="CK178" s="1"/>
      <c r="CL178" s="1"/>
      <c r="CM178" s="1"/>
      <c r="CN178" s="1"/>
      <c r="CO178" s="1"/>
      <c r="CP178" s="1"/>
      <c r="CQ178" s="1"/>
      <c r="CR178" s="1"/>
      <c r="CS178" s="1"/>
      <c r="CT178" s="1"/>
      <c r="CU178" s="1"/>
      <c r="CV178" s="1"/>
      <c r="CW178" s="1"/>
      <c r="CX178" s="1"/>
      <c r="CY178" s="1"/>
    </row>
    <row r="179" spans="80:103" ht="15" hidden="1" customHeight="1" x14ac:dyDescent="0.35">
      <c r="CB179" s="138"/>
      <c r="CC179" s="1"/>
      <c r="CD179" s="1"/>
      <c r="CE179" s="1"/>
      <c r="CF179" s="1"/>
      <c r="CG179" s="1"/>
      <c r="CH179" s="1"/>
      <c r="CI179" s="1"/>
      <c r="CJ179" s="1"/>
      <c r="CK179" s="1"/>
      <c r="CL179" s="1"/>
      <c r="CM179" s="1"/>
      <c r="CN179" s="1"/>
      <c r="CO179" s="1"/>
      <c r="CP179" s="1"/>
      <c r="CQ179" s="1"/>
      <c r="CR179" s="1"/>
      <c r="CS179" s="1"/>
      <c r="CT179" s="1"/>
      <c r="CU179" s="1"/>
      <c r="CV179" s="1"/>
      <c r="CW179" s="1"/>
      <c r="CX179" s="1"/>
      <c r="CY179" s="1"/>
    </row>
    <row r="180" spans="80:103" ht="15" hidden="1" customHeight="1" x14ac:dyDescent="0.35">
      <c r="CB180" s="138"/>
      <c r="CC180" s="1"/>
      <c r="CD180" s="1"/>
      <c r="CE180" s="1"/>
      <c r="CF180" s="1"/>
      <c r="CG180" s="1"/>
      <c r="CH180" s="1"/>
      <c r="CI180" s="1"/>
      <c r="CJ180" s="1"/>
      <c r="CK180" s="1"/>
      <c r="CL180" s="1"/>
      <c r="CM180" s="1"/>
      <c r="CN180" s="1"/>
      <c r="CO180" s="1"/>
      <c r="CP180" s="1"/>
      <c r="CQ180" s="1"/>
      <c r="CR180" s="1"/>
      <c r="CS180" s="1"/>
      <c r="CT180" s="1"/>
      <c r="CU180" s="1"/>
      <c r="CV180" s="1"/>
      <c r="CW180" s="1"/>
      <c r="CX180" s="1"/>
      <c r="CY180" s="1"/>
    </row>
    <row r="181" spans="80:103" ht="15" hidden="1" customHeight="1" x14ac:dyDescent="0.35">
      <c r="CB181" s="138"/>
      <c r="CC181" s="1"/>
      <c r="CD181" s="1"/>
      <c r="CE181" s="1"/>
      <c r="CF181" s="1"/>
      <c r="CG181" s="1"/>
      <c r="CH181" s="1"/>
      <c r="CI181" s="1"/>
      <c r="CJ181" s="1"/>
      <c r="CK181" s="1"/>
      <c r="CL181" s="1"/>
      <c r="CM181" s="1"/>
      <c r="CN181" s="1"/>
      <c r="CO181" s="1"/>
      <c r="CP181" s="1"/>
      <c r="CQ181" s="1"/>
      <c r="CR181" s="1"/>
      <c r="CS181" s="1"/>
      <c r="CT181" s="1"/>
      <c r="CU181" s="1"/>
      <c r="CV181" s="1"/>
      <c r="CW181" s="1"/>
      <c r="CX181" s="1"/>
      <c r="CY181" s="1"/>
    </row>
    <row r="182" spans="80:103" ht="15" hidden="1" customHeight="1" x14ac:dyDescent="0.35">
      <c r="CB182" s="138"/>
      <c r="CC182" s="1"/>
      <c r="CD182" s="1"/>
      <c r="CE182" s="1"/>
      <c r="CF182" s="1"/>
      <c r="CG182" s="1"/>
      <c r="CH182" s="1"/>
      <c r="CI182" s="1"/>
      <c r="CJ182" s="1"/>
      <c r="CK182" s="1"/>
      <c r="CL182" s="1"/>
      <c r="CM182" s="1"/>
      <c r="CN182" s="1"/>
      <c r="CO182" s="1"/>
      <c r="CP182" s="1"/>
      <c r="CQ182" s="1"/>
      <c r="CR182" s="1"/>
      <c r="CS182" s="1"/>
      <c r="CT182" s="1"/>
      <c r="CU182" s="1"/>
      <c r="CV182" s="1"/>
      <c r="CW182" s="1"/>
      <c r="CX182" s="1"/>
      <c r="CY182" s="1"/>
    </row>
    <row r="183" spans="80:103" ht="15" hidden="1" customHeight="1" x14ac:dyDescent="0.35">
      <c r="CB183" s="138"/>
      <c r="CC183" s="1"/>
      <c r="CD183" s="1"/>
      <c r="CE183" s="1"/>
      <c r="CF183" s="1"/>
      <c r="CG183" s="1"/>
      <c r="CH183" s="1"/>
      <c r="CI183" s="1"/>
      <c r="CJ183" s="1"/>
      <c r="CK183" s="1"/>
      <c r="CL183" s="1"/>
      <c r="CM183" s="1"/>
      <c r="CN183" s="1"/>
      <c r="CO183" s="1"/>
      <c r="CP183" s="1"/>
      <c r="CQ183" s="1"/>
      <c r="CR183" s="1"/>
      <c r="CS183" s="1"/>
      <c r="CT183" s="1"/>
      <c r="CU183" s="1"/>
      <c r="CV183" s="1"/>
      <c r="CW183" s="1"/>
      <c r="CX183" s="1"/>
      <c r="CY183" s="1"/>
    </row>
    <row r="184" spans="80:103" ht="15" hidden="1" customHeight="1" x14ac:dyDescent="0.35">
      <c r="CB184" s="138"/>
      <c r="CC184" s="1"/>
      <c r="CD184" s="1"/>
      <c r="CE184" s="1"/>
      <c r="CF184" s="1"/>
      <c r="CG184" s="1"/>
      <c r="CH184" s="1"/>
      <c r="CI184" s="1"/>
      <c r="CJ184" s="1"/>
      <c r="CK184" s="1"/>
      <c r="CL184" s="1"/>
      <c r="CM184" s="1"/>
      <c r="CN184" s="1"/>
      <c r="CO184" s="1"/>
      <c r="CP184" s="1"/>
      <c r="CQ184" s="1"/>
      <c r="CR184" s="1"/>
      <c r="CS184" s="1"/>
      <c r="CT184" s="1"/>
      <c r="CU184" s="1"/>
      <c r="CV184" s="1"/>
      <c r="CW184" s="1"/>
      <c r="CX184" s="1"/>
      <c r="CY184" s="1"/>
    </row>
    <row r="185" spans="80:103" ht="15" hidden="1" customHeight="1" x14ac:dyDescent="0.35">
      <c r="CB185" s="138"/>
      <c r="CC185" s="1"/>
      <c r="CD185" s="1"/>
      <c r="CE185" s="1"/>
      <c r="CF185" s="1"/>
      <c r="CG185" s="1"/>
      <c r="CH185" s="1"/>
      <c r="CI185" s="1"/>
      <c r="CJ185" s="1"/>
      <c r="CK185" s="1"/>
      <c r="CL185" s="1"/>
      <c r="CM185" s="1"/>
      <c r="CN185" s="1"/>
      <c r="CO185" s="1"/>
      <c r="CP185" s="1"/>
      <c r="CQ185" s="1"/>
      <c r="CR185" s="1"/>
      <c r="CS185" s="1"/>
      <c r="CT185" s="1"/>
      <c r="CU185" s="1"/>
      <c r="CV185" s="1"/>
      <c r="CW185" s="1"/>
      <c r="CX185" s="1"/>
      <c r="CY185" s="1"/>
    </row>
    <row r="186" spans="80:103" ht="15" hidden="1" customHeight="1" x14ac:dyDescent="0.35">
      <c r="CB186" s="138"/>
      <c r="CC186" s="1"/>
      <c r="CD186" s="1"/>
      <c r="CE186" s="1"/>
      <c r="CF186" s="1"/>
      <c r="CG186" s="1"/>
      <c r="CH186" s="1"/>
      <c r="CI186" s="1"/>
      <c r="CJ186" s="1"/>
      <c r="CK186" s="1"/>
      <c r="CL186" s="1"/>
      <c r="CM186" s="1"/>
      <c r="CN186" s="1"/>
      <c r="CO186" s="1"/>
      <c r="CP186" s="1"/>
      <c r="CQ186" s="1"/>
      <c r="CR186" s="1"/>
      <c r="CS186" s="1"/>
      <c r="CT186" s="1"/>
      <c r="CU186" s="1"/>
      <c r="CV186" s="1"/>
      <c r="CW186" s="1"/>
      <c r="CX186" s="1"/>
      <c r="CY186" s="1"/>
    </row>
    <row r="187" spans="80:103" ht="15" hidden="1" customHeight="1" x14ac:dyDescent="0.35">
      <c r="CB187" s="138"/>
      <c r="CC187" s="1"/>
      <c r="CD187" s="1"/>
      <c r="CE187" s="1"/>
      <c r="CF187" s="1"/>
      <c r="CG187" s="1"/>
      <c r="CH187" s="1"/>
      <c r="CI187" s="1"/>
      <c r="CJ187" s="1"/>
      <c r="CK187" s="1"/>
      <c r="CL187" s="1"/>
      <c r="CM187" s="1"/>
      <c r="CN187" s="1"/>
      <c r="CO187" s="1"/>
      <c r="CP187" s="1"/>
      <c r="CQ187" s="1"/>
      <c r="CR187" s="1"/>
      <c r="CS187" s="1"/>
      <c r="CT187" s="1"/>
      <c r="CU187" s="1"/>
      <c r="CV187" s="1"/>
      <c r="CW187" s="1"/>
      <c r="CX187" s="1"/>
      <c r="CY187" s="1"/>
    </row>
    <row r="188" spans="80:103" ht="15" hidden="1" customHeight="1" x14ac:dyDescent="0.35">
      <c r="CB188" s="138"/>
      <c r="CC188" s="1"/>
      <c r="CD188" s="1"/>
      <c r="CE188" s="1"/>
      <c r="CF188" s="1"/>
      <c r="CG188" s="1"/>
      <c r="CH188" s="1"/>
      <c r="CI188" s="1"/>
      <c r="CJ188" s="1"/>
      <c r="CK188" s="1"/>
      <c r="CL188" s="1"/>
      <c r="CM188" s="1"/>
      <c r="CN188" s="1"/>
      <c r="CO188" s="1"/>
      <c r="CP188" s="1"/>
      <c r="CQ188" s="1"/>
      <c r="CR188" s="1"/>
      <c r="CS188" s="1"/>
      <c r="CT188" s="1"/>
      <c r="CU188" s="1"/>
      <c r="CV188" s="1"/>
      <c r="CW188" s="1"/>
      <c r="CX188" s="1"/>
      <c r="CY188" s="1"/>
    </row>
  </sheetData>
  <mergeCells count="25">
    <mergeCell ref="A6:A14"/>
    <mergeCell ref="AW5:AW13"/>
    <mergeCell ref="CC4:CC13"/>
    <mergeCell ref="CN4:CN13"/>
    <mergeCell ref="CC15:CC23"/>
    <mergeCell ref="CN15:CN23"/>
    <mergeCell ref="CC45:CC53"/>
    <mergeCell ref="CN45:CN53"/>
    <mergeCell ref="CC55:CC63"/>
    <mergeCell ref="CN55:CN63"/>
    <mergeCell ref="A30:A39"/>
    <mergeCell ref="CC25:CC33"/>
    <mergeCell ref="CN25:CN33"/>
    <mergeCell ref="CC35:CC43"/>
    <mergeCell ref="CN35:CN43"/>
    <mergeCell ref="DA6:DA14"/>
    <mergeCell ref="DA16:DA25"/>
    <mergeCell ref="DA27:DA35"/>
    <mergeCell ref="DA37:DA45"/>
    <mergeCell ref="DA47:DA55"/>
    <mergeCell ref="DA57:DA65"/>
    <mergeCell ref="DA67:DA75"/>
    <mergeCell ref="DA77:DA83"/>
    <mergeCell ref="DA85:DA94"/>
    <mergeCell ref="DA96:DA105"/>
  </mergeCells>
  <printOptions headings="1"/>
  <pageMargins left="0.2" right="0.2" top="0.5" bottom="0.5" header="0.3" footer="0.3"/>
  <pageSetup orientation="portrait" cellComments="asDisplayed" r:id="rId1"/>
  <headerFooter>
    <oddHeader>&amp;C&amp;A</oddHeader>
    <oddFooter>&amp;RSchedule JNG-D3.D</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00D16565766046AD66FE5CD799F667" ma:contentTypeVersion="" ma:contentTypeDescription="Create a new document." ma:contentTypeScope="" ma:versionID="6f244a38415ea8df7e1d91395d71836f">
  <xsd:schema xmlns:xsd="http://www.w3.org/2001/XMLSchema" xmlns:xs="http://www.w3.org/2001/XMLSchema" xmlns:p="http://schemas.microsoft.com/office/2006/metadata/properties" xmlns:ns2="$ListId:Library;" xmlns:ns3="67e41609-3a20-4215-b51d-97d9b7cff2fa" targetNamespace="http://schemas.microsoft.com/office/2006/metadata/properties" ma:root="true" ma:fieldsID="ad1225efa2e736a808bbefa3c6abcfdc" ns2:_="" ns3:_="">
    <xsd:import namespace="$ListId:Library;"/>
    <xsd:import namespace="67e41609-3a20-4215-b51d-97d9b7cff2fa"/>
    <xsd:element name="properties">
      <xsd:complexType>
        <xsd:sequence>
          <xsd:element name="documentManagement">
            <xsd:complexType>
              <xsd:all>
                <xsd:element ref="ns2:Comment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e41609-3a20-4215-b51d-97d9b7cff2fa"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Comments xmlns="$ListId:Library;" xsi:nil="true"/>
  </documentManagement>
</p:properties>
</file>

<file path=customXml/itemProps1.xml><?xml version="1.0" encoding="utf-8"?>
<ds:datastoreItem xmlns:ds="http://schemas.openxmlformats.org/officeDocument/2006/customXml" ds:itemID="{3A2B2F8A-A50E-4298-B09A-BCA182E86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Library;"/>
    <ds:schemaRef ds:uri="67e41609-3a20-4215-b51d-97d9b7cff2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B4CCAA-8671-4113-8547-D2C93347025B}">
  <ds:schemaRefs>
    <ds:schemaRef ds:uri="http://schemas.microsoft.com/sharepoint/v3/contenttype/forms"/>
  </ds:schemaRefs>
</ds:datastoreItem>
</file>

<file path=customXml/itemProps3.xml><?xml version="1.0" encoding="utf-8"?>
<ds:datastoreItem xmlns:ds="http://schemas.openxmlformats.org/officeDocument/2006/customXml" ds:itemID="{02F07B67-19EB-4B96-A323-3D485BBA4FF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ListId:Libra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MEEIA 3 calcs original</vt:lpstr>
      <vt:lpstr>MEEIA 3 calcs - PAYS adj</vt:lpstr>
      <vt:lpstr>PAYS return original</vt:lpstr>
      <vt:lpstr>PAYS return - crrtn</vt:lpstr>
      <vt:lpstr>MEEIA 3 adjs</vt:lpstr>
      <vt:lpstr>MEEIA 2 calcs</vt:lpstr>
      <vt:lpstr>MEEIA 2 adjs</vt:lpstr>
      <vt:lpstr>'MEEIA 2 adjs'!Print_Area</vt:lpstr>
      <vt:lpstr>'MEEIA 2 calcs'!Print_Area</vt:lpstr>
      <vt:lpstr>'MEEIA 3 adjs'!Print_Area</vt:lpstr>
      <vt:lpstr>'MEEIA 3 calcs - PAYS adj'!Print_Area</vt:lpstr>
      <vt:lpstr>'MEEIA 3 calcs original'!Print_Area</vt:lpstr>
    </vt:vector>
  </TitlesOfParts>
  <Company>Ameren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e21586</dc:creator>
  <cp:lastModifiedBy>Keenoy, Erin</cp:lastModifiedBy>
  <cp:lastPrinted>2023-12-01T20:22:27Z</cp:lastPrinted>
  <dcterms:created xsi:type="dcterms:W3CDTF">2013-01-09T19:50:07Z</dcterms:created>
  <dcterms:modified xsi:type="dcterms:W3CDTF">2023-12-01T20:22:32Z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0x0101003A00D16565766046AD66FE5CD799F667</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