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MPSC Cases\ER-2024-XXXX\"/>
    </mc:Choice>
  </mc:AlternateContent>
  <xr:revisionPtr revIDLastSave="0" documentId="13_ncr:1_{E2275970-1870-459A-A6EB-DCB1599D4BAD}" xr6:coauthVersionLast="47" xr6:coauthVersionMax="47" xr10:uidLastSave="{00000000-0000-0000-0000-000000000000}"/>
  <bookViews>
    <workbookView xWindow="-28920" yWindow="-120" windowWidth="29040" windowHeight="15840" firstSheet="3" activeTab="7" xr2:uid="{00000000-000D-0000-FFFF-FFFF00000000}"/>
  </bookViews>
  <sheets>
    <sheet name="PAYS Interest Calc MEEIA 3 PC" sheetId="6" r:id="rId1"/>
    <sheet name="PAYS cost pivot" sheetId="17" r:id="rId2"/>
    <sheet name="PAYS balance write off " sheetId="11" r:id="rId3"/>
    <sheet name="PAYS unpaid bal write off" sheetId="14" r:id="rId4"/>
    <sheet name="PAYS Amort Crrtg Entries" sheetId="15" r:id="rId5"/>
    <sheet name="PAYS Amort Crrtg Entries (2)" sheetId="16" r:id="rId6"/>
    <sheet name="PAYS Amort schedule" sheetId="8" r:id="rId7"/>
    <sheet name="OAC Cost Repository GL detail" sheetId="1" r:id="rId8"/>
  </sheets>
  <definedNames>
    <definedName name="\A" localSheetId="4">#REF!</definedName>
    <definedName name="\A" localSheetId="5">#REF!</definedName>
    <definedName name="\A" localSheetId="2">#REF!</definedName>
    <definedName name="\A" localSheetId="3">#REF!</definedName>
    <definedName name="\A">#REF!</definedName>
    <definedName name="\B" localSheetId="4">#REF!</definedName>
    <definedName name="\B" localSheetId="5">#REF!</definedName>
    <definedName name="\B" localSheetId="2">#REF!</definedName>
    <definedName name="\B" localSheetId="3">#REF!</definedName>
    <definedName name="\B">#REF!</definedName>
    <definedName name="\C" localSheetId="4">#REF!</definedName>
    <definedName name="\C" localSheetId="5">#REF!</definedName>
    <definedName name="\C" localSheetId="2">#REF!</definedName>
    <definedName name="\C" localSheetId="3">#REF!</definedName>
    <definedName name="\C">#REF!</definedName>
    <definedName name="\D" localSheetId="4">#REF!</definedName>
    <definedName name="\D" localSheetId="5">#REF!</definedName>
    <definedName name="\D" localSheetId="2">#REF!</definedName>
    <definedName name="\D" localSheetId="3">#REF!</definedName>
    <definedName name="\D">#REF!</definedName>
    <definedName name="\E" localSheetId="4">#REF!</definedName>
    <definedName name="\E" localSheetId="5">#REF!</definedName>
    <definedName name="\E" localSheetId="2">#REF!</definedName>
    <definedName name="\E" localSheetId="3">#REF!</definedName>
    <definedName name="\E">#REF!</definedName>
    <definedName name="\F" localSheetId="4">#REF!</definedName>
    <definedName name="\F" localSheetId="5">#REF!</definedName>
    <definedName name="\F" localSheetId="2">#REF!</definedName>
    <definedName name="\F" localSheetId="3">#REF!</definedName>
    <definedName name="\F">#REF!</definedName>
    <definedName name="\G" localSheetId="4">#REF!</definedName>
    <definedName name="\G" localSheetId="5">#REF!</definedName>
    <definedName name="\G" localSheetId="2">#REF!</definedName>
    <definedName name="\G" localSheetId="3">#REF!</definedName>
    <definedName name="\G">#REF!</definedName>
    <definedName name="\i">#N/A</definedName>
    <definedName name="\M" localSheetId="4">#REF!</definedName>
    <definedName name="\M" localSheetId="5">#REF!</definedName>
    <definedName name="\M" localSheetId="2">#REF!</definedName>
    <definedName name="\M" localSheetId="3">#REF!</definedName>
    <definedName name="\M">#REF!</definedName>
    <definedName name="\N" localSheetId="4">#REF!</definedName>
    <definedName name="\N" localSheetId="5">#REF!</definedName>
    <definedName name="\N" localSheetId="2">#REF!</definedName>
    <definedName name="\N" localSheetId="3">#REF!</definedName>
    <definedName name="\N">#REF!</definedName>
    <definedName name="\O" localSheetId="4">#REF!</definedName>
    <definedName name="\O" localSheetId="5">#REF!</definedName>
    <definedName name="\O" localSheetId="2">#REF!</definedName>
    <definedName name="\O" localSheetId="3">#REF!</definedName>
    <definedName name="\O">#REF!</definedName>
    <definedName name="\P" localSheetId="4">#REF!</definedName>
    <definedName name="\P" localSheetId="5">#REF!</definedName>
    <definedName name="\P" localSheetId="2">#REF!</definedName>
    <definedName name="\P" localSheetId="3">#REF!</definedName>
    <definedName name="\P">#REF!</definedName>
    <definedName name="\Q" localSheetId="4">#REF!</definedName>
    <definedName name="\Q" localSheetId="5">#REF!</definedName>
    <definedName name="\Q" localSheetId="2">#REF!</definedName>
    <definedName name="\Q" localSheetId="3">#REF!</definedName>
    <definedName name="\Q">#REF!</definedName>
    <definedName name="\R" localSheetId="4">#REF!</definedName>
    <definedName name="\R" localSheetId="5">#REF!</definedName>
    <definedName name="\R" localSheetId="2">#REF!</definedName>
    <definedName name="\R" localSheetId="3">#REF!</definedName>
    <definedName name="\R">#REF!</definedName>
    <definedName name="\S" localSheetId="4">#REF!</definedName>
    <definedName name="\S" localSheetId="5">#REF!</definedName>
    <definedName name="\S" localSheetId="2">#REF!</definedName>
    <definedName name="\S" localSheetId="3">#REF!</definedName>
    <definedName name="\S">#REF!</definedName>
    <definedName name="\t">#N/A</definedName>
    <definedName name="\U" localSheetId="4">#REF!</definedName>
    <definedName name="\U" localSheetId="5">#REF!</definedName>
    <definedName name="\U" localSheetId="2">#REF!</definedName>
    <definedName name="\U" localSheetId="3">#REF!</definedName>
    <definedName name="\U">#REF!</definedName>
    <definedName name="\V" localSheetId="4">#REF!</definedName>
    <definedName name="\V" localSheetId="5">#REF!</definedName>
    <definedName name="\V" localSheetId="2">#REF!</definedName>
    <definedName name="\V" localSheetId="3">#REF!</definedName>
    <definedName name="\V">#REF!</definedName>
    <definedName name="\W" localSheetId="4">#REF!</definedName>
    <definedName name="\W" localSheetId="5">#REF!</definedName>
    <definedName name="\W" localSheetId="2">#REF!</definedName>
    <definedName name="\W" localSheetId="3">#REF!</definedName>
    <definedName name="\W">#REF!</definedName>
    <definedName name="\X" localSheetId="4">#REF!</definedName>
    <definedName name="\X" localSheetId="5">#REF!</definedName>
    <definedName name="\X" localSheetId="2">#REF!</definedName>
    <definedName name="\X" localSheetId="3">#REF!</definedName>
    <definedName name="\X">#REF!</definedName>
    <definedName name="\Y" localSheetId="4">#REF!</definedName>
    <definedName name="\Y" localSheetId="5">#REF!</definedName>
    <definedName name="\Y" localSheetId="2">#REF!</definedName>
    <definedName name="\Y" localSheetId="3">#REF!</definedName>
    <definedName name="\Y">#REF!</definedName>
    <definedName name="\Z" localSheetId="4">#REF!</definedName>
    <definedName name="\Z" localSheetId="5">#REF!</definedName>
    <definedName name="\Z" localSheetId="2">#REF!</definedName>
    <definedName name="\Z" localSheetId="3">#REF!</definedName>
    <definedName name="\Z">#REF!</definedName>
    <definedName name="_" localSheetId="4" hidden="1">#REF!</definedName>
    <definedName name="_" localSheetId="5" hidden="1">#REF!</definedName>
    <definedName name="_" localSheetId="2" hidden="1">#REF!</definedName>
    <definedName name="_" localSheetId="3" hidden="1">#REF!</definedName>
    <definedName name="_" hidden="1">#REF!</definedName>
    <definedName name="____________________________________Key2" localSheetId="4" hidden="1">#REF!</definedName>
    <definedName name="____________________________________Key2" localSheetId="5" hidden="1">#REF!</definedName>
    <definedName name="____________________________________Key2" localSheetId="2" hidden="1">#REF!</definedName>
    <definedName name="____________________________________Key2" localSheetId="3" hidden="1">#REF!</definedName>
    <definedName name="____________________________________Key2" hidden="1">#REF!</definedName>
    <definedName name="___________________________________Key2" localSheetId="4" hidden="1">#REF!</definedName>
    <definedName name="___________________________________Key2" localSheetId="5" hidden="1">#REF!</definedName>
    <definedName name="___________________________________Key2" localSheetId="2" hidden="1">#REF!</definedName>
    <definedName name="___________________________________Key2" localSheetId="3" hidden="1">#REF!</definedName>
    <definedName name="___________________________________Key2" hidden="1">#REF!</definedName>
    <definedName name="__________________________________Key2" localSheetId="4" hidden="1">#REF!</definedName>
    <definedName name="__________________________________Key2" localSheetId="5" hidden="1">#REF!</definedName>
    <definedName name="__________________________________Key2" localSheetId="2" hidden="1">#REF!</definedName>
    <definedName name="__________________________________Key2" localSheetId="3" hidden="1">#REF!</definedName>
    <definedName name="__________________________________Key2" hidden="1">#REF!</definedName>
    <definedName name="_________________________________Key2" localSheetId="4" hidden="1">#REF!</definedName>
    <definedName name="_________________________________Key2" localSheetId="5" hidden="1">#REF!</definedName>
    <definedName name="_________________________________Key2" localSheetId="2" hidden="1">#REF!</definedName>
    <definedName name="_________________________________Key2" localSheetId="3" hidden="1">#REF!</definedName>
    <definedName name="_________________________________Key2" hidden="1">#REF!</definedName>
    <definedName name="________________________________Key2" localSheetId="4" hidden="1">#REF!</definedName>
    <definedName name="________________________________Key2" localSheetId="5" hidden="1">#REF!</definedName>
    <definedName name="________________________________Key2" localSheetId="2" hidden="1">#REF!</definedName>
    <definedName name="________________________________Key2" localSheetId="3" hidden="1">#REF!</definedName>
    <definedName name="________________________________Key2" hidden="1">#REF!</definedName>
    <definedName name="_______________________________Key2" localSheetId="4" hidden="1">#REF!</definedName>
    <definedName name="_______________________________Key2" localSheetId="5" hidden="1">#REF!</definedName>
    <definedName name="_______________________________Key2" localSheetId="2" hidden="1">#REF!</definedName>
    <definedName name="_______________________________Key2" localSheetId="3" hidden="1">#REF!</definedName>
    <definedName name="_______________________________Key2" hidden="1">#REF!</definedName>
    <definedName name="______________________________Key2" localSheetId="4" hidden="1">#REF!</definedName>
    <definedName name="______________________________Key2" localSheetId="5" hidden="1">#REF!</definedName>
    <definedName name="______________________________Key2" localSheetId="2" hidden="1">#REF!</definedName>
    <definedName name="______________________________Key2" localSheetId="3" hidden="1">#REF!</definedName>
    <definedName name="______________________________Key2" hidden="1">#REF!</definedName>
    <definedName name="_____________________________Key2" localSheetId="4" hidden="1">#REF!</definedName>
    <definedName name="_____________________________Key2" localSheetId="5" hidden="1">#REF!</definedName>
    <definedName name="_____________________________Key2" localSheetId="2" hidden="1">#REF!</definedName>
    <definedName name="_____________________________Key2" localSheetId="3" hidden="1">#REF!</definedName>
    <definedName name="_____________________________Key2" hidden="1">#REF!</definedName>
    <definedName name="____________________________Key2" localSheetId="4" hidden="1">#REF!</definedName>
    <definedName name="____________________________Key2" localSheetId="5" hidden="1">#REF!</definedName>
    <definedName name="____________________________Key2" localSheetId="2" hidden="1">#REF!</definedName>
    <definedName name="____________________________Key2" localSheetId="3" hidden="1">#REF!</definedName>
    <definedName name="____________________________Key2" hidden="1">#REF!</definedName>
    <definedName name="___________________________Key2" localSheetId="4" hidden="1">#REF!</definedName>
    <definedName name="___________________________Key2" localSheetId="5" hidden="1">#REF!</definedName>
    <definedName name="___________________________Key2" localSheetId="2" hidden="1">#REF!</definedName>
    <definedName name="___________________________Key2" localSheetId="3" hidden="1">#REF!</definedName>
    <definedName name="___________________________Key2" hidden="1">#REF!</definedName>
    <definedName name="__________________________Key2" localSheetId="4" hidden="1">#REF!</definedName>
    <definedName name="__________________________Key2" localSheetId="5" hidden="1">#REF!</definedName>
    <definedName name="__________________________Key2" localSheetId="2" hidden="1">#REF!</definedName>
    <definedName name="__________________________Key2" localSheetId="3" hidden="1">#REF!</definedName>
    <definedName name="__________________________Key2" hidden="1">#REF!</definedName>
    <definedName name="_________________________Key2" localSheetId="4" hidden="1">#REF!</definedName>
    <definedName name="_________________________Key2" localSheetId="5" hidden="1">#REF!</definedName>
    <definedName name="_________________________Key2" localSheetId="2" hidden="1">#REF!</definedName>
    <definedName name="_________________________Key2" localSheetId="3" hidden="1">#REF!</definedName>
    <definedName name="_________________________Key2" hidden="1">#REF!</definedName>
    <definedName name="________________________Key2" localSheetId="4" hidden="1">#REF!</definedName>
    <definedName name="________________________Key2" localSheetId="5" hidden="1">#REF!</definedName>
    <definedName name="________________________Key2" localSheetId="2" hidden="1">#REF!</definedName>
    <definedName name="________________________Key2" localSheetId="3" hidden="1">#REF!</definedName>
    <definedName name="________________________Key2" hidden="1">#REF!</definedName>
    <definedName name="_______________________Key2" localSheetId="4" hidden="1">#REF!</definedName>
    <definedName name="_______________________Key2" localSheetId="5" hidden="1">#REF!</definedName>
    <definedName name="_______________________Key2" localSheetId="2" hidden="1">#REF!</definedName>
    <definedName name="_______________________Key2" localSheetId="3" hidden="1">#REF!</definedName>
    <definedName name="_______________________Key2" hidden="1">#REF!</definedName>
    <definedName name="______________________Key2" localSheetId="4" hidden="1">#REF!</definedName>
    <definedName name="______________________Key2" localSheetId="5" hidden="1">#REF!</definedName>
    <definedName name="______________________Key2" localSheetId="2" hidden="1">#REF!</definedName>
    <definedName name="______________________Key2" localSheetId="3" hidden="1">#REF!</definedName>
    <definedName name="______________________Key2" hidden="1">#REF!</definedName>
    <definedName name="_____________________Key2" localSheetId="4" hidden="1">#REF!</definedName>
    <definedName name="_____________________Key2" localSheetId="5" hidden="1">#REF!</definedName>
    <definedName name="_____________________Key2" localSheetId="2" hidden="1">#REF!</definedName>
    <definedName name="_____________________Key2" localSheetId="3" hidden="1">#REF!</definedName>
    <definedName name="_____________________Key2" hidden="1">#REF!</definedName>
    <definedName name="_____________________p1">#REF!</definedName>
    <definedName name="____________________Com1">#REF!</definedName>
    <definedName name="____________________Com2">#REF!</definedName>
    <definedName name="____________________Com3">#REF!</definedName>
    <definedName name="____________________COM94" localSheetId="4">#REF!</definedName>
    <definedName name="____________________COM94" localSheetId="5">#REF!</definedName>
    <definedName name="____________________COM94" localSheetId="2">#REF!</definedName>
    <definedName name="____________________COM94" localSheetId="3">#REF!</definedName>
    <definedName name="____________________COM94">#REF!</definedName>
    <definedName name="____________________COM95" localSheetId="4">#REF!</definedName>
    <definedName name="____________________COM95" localSheetId="5">#REF!</definedName>
    <definedName name="____________________COM95" localSheetId="2">#REF!</definedName>
    <definedName name="____________________COM95" localSheetId="3">#REF!</definedName>
    <definedName name="____________________COM95">#REF!</definedName>
    <definedName name="____________________EXH1" localSheetId="4">#REF!</definedName>
    <definedName name="____________________EXH1" localSheetId="5">#REF!</definedName>
    <definedName name="____________________EXH1" localSheetId="2">#REF!</definedName>
    <definedName name="____________________EXH1" localSheetId="3">#REF!</definedName>
    <definedName name="____________________EXH1">#REF!</definedName>
    <definedName name="____________________EXH5" localSheetId="4">#REF!</definedName>
    <definedName name="____________________EXH5" localSheetId="5">#REF!</definedName>
    <definedName name="____________________EXH5" localSheetId="2">#REF!</definedName>
    <definedName name="____________________EXH5" localSheetId="3">#REF!</definedName>
    <definedName name="____________________EXH5">#REF!</definedName>
    <definedName name="____________________JV13" localSheetId="4">#REF!</definedName>
    <definedName name="____________________JV13" localSheetId="5">#REF!</definedName>
    <definedName name="____________________JV13" localSheetId="2">#REF!</definedName>
    <definedName name="____________________JV13" localSheetId="3">#REF!</definedName>
    <definedName name="____________________JV13">#REF!</definedName>
    <definedName name="____________________Key2" localSheetId="4" hidden="1">#REF!</definedName>
    <definedName name="____________________Key2" localSheetId="5" hidden="1">#REF!</definedName>
    <definedName name="____________________Key2" localSheetId="2" hidden="1">#REF!</definedName>
    <definedName name="____________________Key2" localSheetId="3" hidden="1">#REF!</definedName>
    <definedName name="____________________Key2" hidden="1">#REF!</definedName>
    <definedName name="____________________ms01" localSheetId="4">#REF!</definedName>
    <definedName name="____________________ms01" localSheetId="5">#REF!</definedName>
    <definedName name="____________________ms01" localSheetId="2">#REF!</definedName>
    <definedName name="____________________ms01" localSheetId="3">#REF!</definedName>
    <definedName name="____________________ms01">#REF!</definedName>
    <definedName name="____________________ms02" localSheetId="4">#REF!</definedName>
    <definedName name="____________________ms02" localSheetId="5">#REF!</definedName>
    <definedName name="____________________ms02" localSheetId="2">#REF!</definedName>
    <definedName name="____________________ms02" localSheetId="3">#REF!</definedName>
    <definedName name="____________________ms02">#REF!</definedName>
    <definedName name="____________________ms03" localSheetId="4">#REF!</definedName>
    <definedName name="____________________ms03" localSheetId="5">#REF!</definedName>
    <definedName name="____________________ms03" localSheetId="2">#REF!</definedName>
    <definedName name="____________________ms03" localSheetId="3">#REF!</definedName>
    <definedName name="____________________ms03">#REF!</definedName>
    <definedName name="____________________ms04" localSheetId="4">#REF!</definedName>
    <definedName name="____________________ms04" localSheetId="5">#REF!</definedName>
    <definedName name="____________________ms04" localSheetId="2">#REF!</definedName>
    <definedName name="____________________ms04" localSheetId="3">#REF!</definedName>
    <definedName name="____________________ms04">#REF!</definedName>
    <definedName name="____________________omd1">#REF!</definedName>
    <definedName name="____________________omd2">#REF!</definedName>
    <definedName name="____________________p1">#REF!</definedName>
    <definedName name="____________________rb1">#REF!</definedName>
    <definedName name="____________________rbd1">#REF!</definedName>
    <definedName name="____________________rbd2">#REF!</definedName>
    <definedName name="____________________RMC2" localSheetId="4">#REF!</definedName>
    <definedName name="____________________RMC2" localSheetId="5">#REF!</definedName>
    <definedName name="____________________RMC2" localSheetId="2">#REF!</definedName>
    <definedName name="____________________RMC2" localSheetId="3">#REF!</definedName>
    <definedName name="____________________RMC2">#REF!</definedName>
    <definedName name="____________________SF3" localSheetId="4">#REF!</definedName>
    <definedName name="____________________SF3" localSheetId="5">#REF!</definedName>
    <definedName name="____________________SF3" localSheetId="2">#REF!</definedName>
    <definedName name="____________________SF3" localSheetId="3">#REF!</definedName>
    <definedName name="____________________SF3">#REF!</definedName>
    <definedName name="____________________td01">#REF!</definedName>
    <definedName name="____________________td02">#REF!</definedName>
    <definedName name="____________________td03">#REF!</definedName>
    <definedName name="____________________td04">#REF!</definedName>
    <definedName name="____________________TDG01">#REF!</definedName>
    <definedName name="____________________TDG02">#REF!</definedName>
    <definedName name="____________________TDG03">#REF!</definedName>
    <definedName name="____________________TDG04">#REF!</definedName>
    <definedName name="___________________Com1">#REF!</definedName>
    <definedName name="___________________Com2">#REF!</definedName>
    <definedName name="___________________Com3">#REF!</definedName>
    <definedName name="___________________COM94" localSheetId="4">#REF!</definedName>
    <definedName name="___________________COM94" localSheetId="5">#REF!</definedName>
    <definedName name="___________________COM94" localSheetId="2">#REF!</definedName>
    <definedName name="___________________COM94" localSheetId="3">#REF!</definedName>
    <definedName name="___________________COM94">#REF!</definedName>
    <definedName name="___________________COM95" localSheetId="4">#REF!</definedName>
    <definedName name="___________________COM95" localSheetId="5">#REF!</definedName>
    <definedName name="___________________COM95" localSheetId="2">#REF!</definedName>
    <definedName name="___________________COM95" localSheetId="3">#REF!</definedName>
    <definedName name="___________________COM95">#REF!</definedName>
    <definedName name="___________________EXH1" localSheetId="4">#REF!</definedName>
    <definedName name="___________________EXH1" localSheetId="5">#REF!</definedName>
    <definedName name="___________________EXH1" localSheetId="2">#REF!</definedName>
    <definedName name="___________________EXH1" localSheetId="3">#REF!</definedName>
    <definedName name="___________________EXH1">#REF!</definedName>
    <definedName name="___________________EXH5" localSheetId="4">#REF!</definedName>
    <definedName name="___________________EXH5" localSheetId="5">#REF!</definedName>
    <definedName name="___________________EXH5" localSheetId="2">#REF!</definedName>
    <definedName name="___________________EXH5" localSheetId="3">#REF!</definedName>
    <definedName name="___________________EXH5">#REF!</definedName>
    <definedName name="___________________JV13" localSheetId="4">#REF!</definedName>
    <definedName name="___________________JV13" localSheetId="5">#REF!</definedName>
    <definedName name="___________________JV13" localSheetId="2">#REF!</definedName>
    <definedName name="___________________JV13" localSheetId="3">#REF!</definedName>
    <definedName name="___________________JV13">#REF!</definedName>
    <definedName name="___________________Key2" localSheetId="4" hidden="1">#REF!</definedName>
    <definedName name="___________________Key2" localSheetId="5" hidden="1">#REF!</definedName>
    <definedName name="___________________Key2" localSheetId="2" hidden="1">#REF!</definedName>
    <definedName name="___________________Key2" localSheetId="3" hidden="1">#REF!</definedName>
    <definedName name="___________________Key2" hidden="1">#REF!</definedName>
    <definedName name="___________________ms01" localSheetId="4">#REF!</definedName>
    <definedName name="___________________ms01" localSheetId="5">#REF!</definedName>
    <definedName name="___________________ms01" localSheetId="2">#REF!</definedName>
    <definedName name="___________________ms01" localSheetId="3">#REF!</definedName>
    <definedName name="___________________ms01">#REF!</definedName>
    <definedName name="___________________ms02" localSheetId="4">#REF!</definedName>
    <definedName name="___________________ms02" localSheetId="5">#REF!</definedName>
    <definedName name="___________________ms02" localSheetId="2">#REF!</definedName>
    <definedName name="___________________ms02" localSheetId="3">#REF!</definedName>
    <definedName name="___________________ms02">#REF!</definedName>
    <definedName name="___________________ms03" localSheetId="4">#REF!</definedName>
    <definedName name="___________________ms03" localSheetId="5">#REF!</definedName>
    <definedName name="___________________ms03" localSheetId="2">#REF!</definedName>
    <definedName name="___________________ms03" localSheetId="3">#REF!</definedName>
    <definedName name="___________________ms03">#REF!</definedName>
    <definedName name="___________________ms04" localSheetId="4">#REF!</definedName>
    <definedName name="___________________ms04" localSheetId="5">#REF!</definedName>
    <definedName name="___________________ms04" localSheetId="2">#REF!</definedName>
    <definedName name="___________________ms04" localSheetId="3">#REF!</definedName>
    <definedName name="___________________ms04">#REF!</definedName>
    <definedName name="___________________omd1">#REF!</definedName>
    <definedName name="___________________omd2">#REF!</definedName>
    <definedName name="___________________p1">#REF!</definedName>
    <definedName name="___________________rb1">#REF!</definedName>
    <definedName name="___________________rbd1">#REF!</definedName>
    <definedName name="___________________rbd2">#REF!</definedName>
    <definedName name="___________________RMC2" localSheetId="4">#REF!</definedName>
    <definedName name="___________________RMC2" localSheetId="5">#REF!</definedName>
    <definedName name="___________________RMC2" localSheetId="2">#REF!</definedName>
    <definedName name="___________________RMC2" localSheetId="3">#REF!</definedName>
    <definedName name="___________________RMC2">#REF!</definedName>
    <definedName name="___________________SF3" localSheetId="4">#REF!</definedName>
    <definedName name="___________________SF3" localSheetId="5">#REF!</definedName>
    <definedName name="___________________SF3" localSheetId="2">#REF!</definedName>
    <definedName name="___________________SF3" localSheetId="3">#REF!</definedName>
    <definedName name="___________________SF3">#REF!</definedName>
    <definedName name="___________________td01">#REF!</definedName>
    <definedName name="___________________td02">#REF!</definedName>
    <definedName name="___________________td03">#REF!</definedName>
    <definedName name="___________________td04">#REF!</definedName>
    <definedName name="___________________TDG01">#REF!</definedName>
    <definedName name="___________________TDG02">#REF!</definedName>
    <definedName name="___________________TDG03">#REF!</definedName>
    <definedName name="___________________TDG04">#REF!</definedName>
    <definedName name="__________________Com1">#REF!</definedName>
    <definedName name="__________________Com2">#REF!</definedName>
    <definedName name="__________________Com3">#REF!</definedName>
    <definedName name="__________________COM94" localSheetId="4">#REF!</definedName>
    <definedName name="__________________COM94" localSheetId="5">#REF!</definedName>
    <definedName name="__________________COM94" localSheetId="2">#REF!</definedName>
    <definedName name="__________________COM94" localSheetId="3">#REF!</definedName>
    <definedName name="__________________COM94">#REF!</definedName>
    <definedName name="__________________COM95" localSheetId="4">#REF!</definedName>
    <definedName name="__________________COM95" localSheetId="5">#REF!</definedName>
    <definedName name="__________________COM95" localSheetId="2">#REF!</definedName>
    <definedName name="__________________COM95" localSheetId="3">#REF!</definedName>
    <definedName name="__________________COM95">#REF!</definedName>
    <definedName name="__________________EXH1" localSheetId="4">#REF!</definedName>
    <definedName name="__________________EXH1" localSheetId="5">#REF!</definedName>
    <definedName name="__________________EXH1" localSheetId="2">#REF!</definedName>
    <definedName name="__________________EXH1" localSheetId="3">#REF!</definedName>
    <definedName name="__________________EXH1">#REF!</definedName>
    <definedName name="__________________EXH5" localSheetId="4">#REF!</definedName>
    <definedName name="__________________EXH5" localSheetId="5">#REF!</definedName>
    <definedName name="__________________EXH5" localSheetId="2">#REF!</definedName>
    <definedName name="__________________EXH5" localSheetId="3">#REF!</definedName>
    <definedName name="__________________EXH5">#REF!</definedName>
    <definedName name="__________________JV13" localSheetId="4">#REF!</definedName>
    <definedName name="__________________JV13" localSheetId="5">#REF!</definedName>
    <definedName name="__________________JV13" localSheetId="2">#REF!</definedName>
    <definedName name="__________________JV13" localSheetId="3">#REF!</definedName>
    <definedName name="__________________JV13">#REF!</definedName>
    <definedName name="__________________Key2" localSheetId="4" hidden="1">#REF!</definedName>
    <definedName name="__________________Key2" localSheetId="5" hidden="1">#REF!</definedName>
    <definedName name="__________________Key2" localSheetId="2" hidden="1">#REF!</definedName>
    <definedName name="__________________Key2" localSheetId="3" hidden="1">#REF!</definedName>
    <definedName name="__________________Key2" hidden="1">#REF!</definedName>
    <definedName name="__________________ms01" localSheetId="4">#REF!</definedName>
    <definedName name="__________________ms01" localSheetId="5">#REF!</definedName>
    <definedName name="__________________ms01" localSheetId="2">#REF!</definedName>
    <definedName name="__________________ms01" localSheetId="3">#REF!</definedName>
    <definedName name="__________________ms01">#REF!</definedName>
    <definedName name="__________________ms02" localSheetId="4">#REF!</definedName>
    <definedName name="__________________ms02" localSheetId="5">#REF!</definedName>
    <definedName name="__________________ms02" localSheetId="2">#REF!</definedName>
    <definedName name="__________________ms02" localSheetId="3">#REF!</definedName>
    <definedName name="__________________ms02">#REF!</definedName>
    <definedName name="__________________ms03" localSheetId="4">#REF!</definedName>
    <definedName name="__________________ms03" localSheetId="5">#REF!</definedName>
    <definedName name="__________________ms03" localSheetId="2">#REF!</definedName>
    <definedName name="__________________ms03" localSheetId="3">#REF!</definedName>
    <definedName name="__________________ms03">#REF!</definedName>
    <definedName name="__________________ms04" localSheetId="4">#REF!</definedName>
    <definedName name="__________________ms04" localSheetId="5">#REF!</definedName>
    <definedName name="__________________ms04" localSheetId="2">#REF!</definedName>
    <definedName name="__________________ms04" localSheetId="3">#REF!</definedName>
    <definedName name="__________________ms04">#REF!</definedName>
    <definedName name="__________________om1">#REF!</definedName>
    <definedName name="__________________om2">#REF!</definedName>
    <definedName name="__________________omd1">#REF!</definedName>
    <definedName name="__________________omd2">#REF!</definedName>
    <definedName name="__________________p1">#REF!</definedName>
    <definedName name="__________________rb1">#REF!</definedName>
    <definedName name="__________________rb2">#REF!</definedName>
    <definedName name="__________________rbd1">#REF!</definedName>
    <definedName name="__________________rbd2">#REF!</definedName>
    <definedName name="__________________RMC2" localSheetId="4">#REF!</definedName>
    <definedName name="__________________RMC2" localSheetId="5">#REF!</definedName>
    <definedName name="__________________RMC2" localSheetId="2">#REF!</definedName>
    <definedName name="__________________RMC2" localSheetId="3">#REF!</definedName>
    <definedName name="__________________RMC2">#REF!</definedName>
    <definedName name="__________________SF3" localSheetId="4">#REF!</definedName>
    <definedName name="__________________SF3" localSheetId="5">#REF!</definedName>
    <definedName name="__________________SF3" localSheetId="2">#REF!</definedName>
    <definedName name="__________________SF3" localSheetId="3">#REF!</definedName>
    <definedName name="__________________SF3">#REF!</definedName>
    <definedName name="__________________td01">#REF!</definedName>
    <definedName name="__________________td02">#REF!</definedName>
    <definedName name="__________________td03">#REF!</definedName>
    <definedName name="__________________td04">#REF!</definedName>
    <definedName name="__________________TDG01">#REF!</definedName>
    <definedName name="__________________TDG02">#REF!</definedName>
    <definedName name="__________________TDG03">#REF!</definedName>
    <definedName name="__________________TDG04">#REF!</definedName>
    <definedName name="_________________Com1">#REF!</definedName>
    <definedName name="_________________Com2">#REF!</definedName>
    <definedName name="_________________Com3">#REF!</definedName>
    <definedName name="_________________COM94" localSheetId="4">#REF!</definedName>
    <definedName name="_________________COM94" localSheetId="5">#REF!</definedName>
    <definedName name="_________________COM94" localSheetId="2">#REF!</definedName>
    <definedName name="_________________COM94" localSheetId="3">#REF!</definedName>
    <definedName name="_________________COM94">#REF!</definedName>
    <definedName name="_________________COM95" localSheetId="4">#REF!</definedName>
    <definedName name="_________________COM95" localSheetId="5">#REF!</definedName>
    <definedName name="_________________COM95" localSheetId="2">#REF!</definedName>
    <definedName name="_________________COM95" localSheetId="3">#REF!</definedName>
    <definedName name="_________________COM95">#REF!</definedName>
    <definedName name="_________________EXH1" localSheetId="4">#REF!</definedName>
    <definedName name="_________________EXH1" localSheetId="5">#REF!</definedName>
    <definedName name="_________________EXH1" localSheetId="2">#REF!</definedName>
    <definedName name="_________________EXH1" localSheetId="3">#REF!</definedName>
    <definedName name="_________________EXH1">#REF!</definedName>
    <definedName name="_________________EXH5" localSheetId="4">#REF!</definedName>
    <definedName name="_________________EXH5" localSheetId="5">#REF!</definedName>
    <definedName name="_________________EXH5" localSheetId="2">#REF!</definedName>
    <definedName name="_________________EXH5" localSheetId="3">#REF!</definedName>
    <definedName name="_________________EXH5">#REF!</definedName>
    <definedName name="_________________JV13" localSheetId="4">#REF!</definedName>
    <definedName name="_________________JV13" localSheetId="5">#REF!</definedName>
    <definedName name="_________________JV13" localSheetId="2">#REF!</definedName>
    <definedName name="_________________JV13" localSheetId="3">#REF!</definedName>
    <definedName name="_________________JV13">#REF!</definedName>
    <definedName name="_________________Key2" localSheetId="4" hidden="1">#REF!</definedName>
    <definedName name="_________________Key2" localSheetId="5" hidden="1">#REF!</definedName>
    <definedName name="_________________Key2" localSheetId="2" hidden="1">#REF!</definedName>
    <definedName name="_________________Key2" localSheetId="3" hidden="1">#REF!</definedName>
    <definedName name="_________________Key2" hidden="1">#REF!</definedName>
    <definedName name="_________________ms01" localSheetId="4">#REF!</definedName>
    <definedName name="_________________ms01" localSheetId="5">#REF!</definedName>
    <definedName name="_________________ms01" localSheetId="2">#REF!</definedName>
    <definedName name="_________________ms01" localSheetId="3">#REF!</definedName>
    <definedName name="_________________ms01">#REF!</definedName>
    <definedName name="_________________ms02" localSheetId="4">#REF!</definedName>
    <definedName name="_________________ms02" localSheetId="5">#REF!</definedName>
    <definedName name="_________________ms02" localSheetId="2">#REF!</definedName>
    <definedName name="_________________ms02" localSheetId="3">#REF!</definedName>
    <definedName name="_________________ms02">#REF!</definedName>
    <definedName name="_________________ms03" localSheetId="4">#REF!</definedName>
    <definedName name="_________________ms03" localSheetId="5">#REF!</definedName>
    <definedName name="_________________ms03" localSheetId="2">#REF!</definedName>
    <definedName name="_________________ms03" localSheetId="3">#REF!</definedName>
    <definedName name="_________________ms03">#REF!</definedName>
    <definedName name="_________________ms04" localSheetId="4">#REF!</definedName>
    <definedName name="_________________ms04" localSheetId="5">#REF!</definedName>
    <definedName name="_________________ms04" localSheetId="2">#REF!</definedName>
    <definedName name="_________________ms04" localSheetId="3">#REF!</definedName>
    <definedName name="_________________ms04">#REF!</definedName>
    <definedName name="_________________om1">#REF!</definedName>
    <definedName name="_________________om2">#REF!</definedName>
    <definedName name="_________________omd1">#REF!</definedName>
    <definedName name="_________________omd2">#REF!</definedName>
    <definedName name="_________________p1">#REF!</definedName>
    <definedName name="_________________rb1">#REF!</definedName>
    <definedName name="_________________rb2">#REF!</definedName>
    <definedName name="_________________rbd1">#REF!</definedName>
    <definedName name="_________________rbd2">#REF!</definedName>
    <definedName name="_________________RMC2" localSheetId="4">#REF!</definedName>
    <definedName name="_________________RMC2" localSheetId="5">#REF!</definedName>
    <definedName name="_________________RMC2" localSheetId="2">#REF!</definedName>
    <definedName name="_________________RMC2" localSheetId="3">#REF!</definedName>
    <definedName name="_________________RMC2">#REF!</definedName>
    <definedName name="_________________SF3" localSheetId="4">#REF!</definedName>
    <definedName name="_________________SF3" localSheetId="5">#REF!</definedName>
    <definedName name="_________________SF3" localSheetId="2">#REF!</definedName>
    <definedName name="_________________SF3" localSheetId="3">#REF!</definedName>
    <definedName name="_________________SF3">#REF!</definedName>
    <definedName name="_________________td01">#REF!</definedName>
    <definedName name="_________________td02">#REF!</definedName>
    <definedName name="_________________td03">#REF!</definedName>
    <definedName name="_________________td04">#REF!</definedName>
    <definedName name="_________________TDG01">#REF!</definedName>
    <definedName name="_________________TDG02">#REF!</definedName>
    <definedName name="_________________TDG03">#REF!</definedName>
    <definedName name="_________________TDG04">#REF!</definedName>
    <definedName name="________________Com1">#REF!</definedName>
    <definedName name="________________Com2">#REF!</definedName>
    <definedName name="________________Com3">#REF!</definedName>
    <definedName name="________________COM94" localSheetId="4">#REF!</definedName>
    <definedName name="________________COM94" localSheetId="5">#REF!</definedName>
    <definedName name="________________COM94" localSheetId="2">#REF!</definedName>
    <definedName name="________________COM94" localSheetId="3">#REF!</definedName>
    <definedName name="________________COM94">#REF!</definedName>
    <definedName name="________________COM95" localSheetId="4">#REF!</definedName>
    <definedName name="________________COM95" localSheetId="5">#REF!</definedName>
    <definedName name="________________COM95" localSheetId="2">#REF!</definedName>
    <definedName name="________________COM95" localSheetId="3">#REF!</definedName>
    <definedName name="________________COM95">#REF!</definedName>
    <definedName name="________________EXH1" localSheetId="4">#REF!</definedName>
    <definedName name="________________EXH1" localSheetId="5">#REF!</definedName>
    <definedName name="________________EXH1" localSheetId="2">#REF!</definedName>
    <definedName name="________________EXH1" localSheetId="3">#REF!</definedName>
    <definedName name="________________EXH1">#REF!</definedName>
    <definedName name="________________EXH5" localSheetId="4">#REF!</definedName>
    <definedName name="________________EXH5" localSheetId="5">#REF!</definedName>
    <definedName name="________________EXH5" localSheetId="2">#REF!</definedName>
    <definedName name="________________EXH5" localSheetId="3">#REF!</definedName>
    <definedName name="________________EXH5">#REF!</definedName>
    <definedName name="________________JV13" localSheetId="4">#REF!</definedName>
    <definedName name="________________JV13" localSheetId="5">#REF!</definedName>
    <definedName name="________________JV13" localSheetId="2">#REF!</definedName>
    <definedName name="________________JV13" localSheetId="3">#REF!</definedName>
    <definedName name="________________JV13">#REF!</definedName>
    <definedName name="________________Key2" localSheetId="4" hidden="1">#REF!</definedName>
    <definedName name="________________Key2" localSheetId="5" hidden="1">#REF!</definedName>
    <definedName name="________________Key2" localSheetId="2" hidden="1">#REF!</definedName>
    <definedName name="________________Key2" localSheetId="3" hidden="1">#REF!</definedName>
    <definedName name="________________Key2" hidden="1">#REF!</definedName>
    <definedName name="________________ms01" localSheetId="4">#REF!</definedName>
    <definedName name="________________ms01" localSheetId="5">#REF!</definedName>
    <definedName name="________________ms01" localSheetId="2">#REF!</definedName>
    <definedName name="________________ms01" localSheetId="3">#REF!</definedName>
    <definedName name="________________ms01">#REF!</definedName>
    <definedName name="________________ms02" localSheetId="4">#REF!</definedName>
    <definedName name="________________ms02" localSheetId="5">#REF!</definedName>
    <definedName name="________________ms02" localSheetId="2">#REF!</definedName>
    <definedName name="________________ms02" localSheetId="3">#REF!</definedName>
    <definedName name="________________ms02">#REF!</definedName>
    <definedName name="________________ms03" localSheetId="4">#REF!</definedName>
    <definedName name="________________ms03" localSheetId="5">#REF!</definedName>
    <definedName name="________________ms03" localSheetId="2">#REF!</definedName>
    <definedName name="________________ms03" localSheetId="3">#REF!</definedName>
    <definedName name="________________ms03">#REF!</definedName>
    <definedName name="________________ms04" localSheetId="4">#REF!</definedName>
    <definedName name="________________ms04" localSheetId="5">#REF!</definedName>
    <definedName name="________________ms04" localSheetId="2">#REF!</definedName>
    <definedName name="________________ms04" localSheetId="3">#REF!</definedName>
    <definedName name="________________ms04">#REF!</definedName>
    <definedName name="________________om1">#REF!</definedName>
    <definedName name="________________om2">#REF!</definedName>
    <definedName name="________________omd1">#REF!</definedName>
    <definedName name="________________omd2">#REF!</definedName>
    <definedName name="________________p1">#REF!</definedName>
    <definedName name="________________rb1">#REF!</definedName>
    <definedName name="________________rb2">#REF!</definedName>
    <definedName name="________________rbd1">#REF!</definedName>
    <definedName name="________________rbd2">#REF!</definedName>
    <definedName name="________________RMC2" localSheetId="4">#REF!</definedName>
    <definedName name="________________RMC2" localSheetId="5">#REF!</definedName>
    <definedName name="________________RMC2" localSheetId="2">#REF!</definedName>
    <definedName name="________________RMC2" localSheetId="3">#REF!</definedName>
    <definedName name="________________RMC2">#REF!</definedName>
    <definedName name="________________SF3" localSheetId="4">#REF!</definedName>
    <definedName name="________________SF3" localSheetId="5">#REF!</definedName>
    <definedName name="________________SF3" localSheetId="2">#REF!</definedName>
    <definedName name="________________SF3" localSheetId="3">#REF!</definedName>
    <definedName name="________________SF3">#REF!</definedName>
    <definedName name="________________td01">#REF!</definedName>
    <definedName name="________________td02">#REF!</definedName>
    <definedName name="________________td03">#REF!</definedName>
    <definedName name="________________td04">#REF!</definedName>
    <definedName name="________________TDG01">#REF!</definedName>
    <definedName name="________________TDG02">#REF!</definedName>
    <definedName name="________________TDG03">#REF!</definedName>
    <definedName name="________________TDG04">#REF!</definedName>
    <definedName name="_______________Com1">#REF!</definedName>
    <definedName name="_______________Com2">#REF!</definedName>
    <definedName name="_______________Com3">#REF!</definedName>
    <definedName name="_______________COM94" localSheetId="4">#REF!</definedName>
    <definedName name="_______________COM94" localSheetId="5">#REF!</definedName>
    <definedName name="_______________COM94" localSheetId="2">#REF!</definedName>
    <definedName name="_______________COM94" localSheetId="3">#REF!</definedName>
    <definedName name="_______________COM94">#REF!</definedName>
    <definedName name="_______________COM95" localSheetId="4">#REF!</definedName>
    <definedName name="_______________COM95" localSheetId="5">#REF!</definedName>
    <definedName name="_______________COM95" localSheetId="2">#REF!</definedName>
    <definedName name="_______________COM95" localSheetId="3">#REF!</definedName>
    <definedName name="_______________COM95">#REF!</definedName>
    <definedName name="_______________EXH1" localSheetId="4">#REF!</definedName>
    <definedName name="_______________EXH1" localSheetId="5">#REF!</definedName>
    <definedName name="_______________EXH1" localSheetId="2">#REF!</definedName>
    <definedName name="_______________EXH1" localSheetId="3">#REF!</definedName>
    <definedName name="_______________EXH1">#REF!</definedName>
    <definedName name="_______________EXH5" localSheetId="4">#REF!</definedName>
    <definedName name="_______________EXH5" localSheetId="5">#REF!</definedName>
    <definedName name="_______________EXH5" localSheetId="2">#REF!</definedName>
    <definedName name="_______________EXH5" localSheetId="3">#REF!</definedName>
    <definedName name="_______________EXH5">#REF!</definedName>
    <definedName name="_______________JV13" localSheetId="4">#REF!</definedName>
    <definedName name="_______________JV13" localSheetId="5">#REF!</definedName>
    <definedName name="_______________JV13" localSheetId="2">#REF!</definedName>
    <definedName name="_______________JV13" localSheetId="3">#REF!</definedName>
    <definedName name="_______________JV13">#REF!</definedName>
    <definedName name="_______________Key2" localSheetId="4" hidden="1">#REF!</definedName>
    <definedName name="_______________Key2" localSheetId="5" hidden="1">#REF!</definedName>
    <definedName name="_______________Key2" localSheetId="2" hidden="1">#REF!</definedName>
    <definedName name="_______________Key2" localSheetId="3" hidden="1">#REF!</definedName>
    <definedName name="_______________Key2" hidden="1">#REF!</definedName>
    <definedName name="_______________ms01" localSheetId="4">#REF!</definedName>
    <definedName name="_______________ms01" localSheetId="5">#REF!</definedName>
    <definedName name="_______________ms01" localSheetId="2">#REF!</definedName>
    <definedName name="_______________ms01" localSheetId="3">#REF!</definedName>
    <definedName name="_______________ms01">#REF!</definedName>
    <definedName name="_______________ms02" localSheetId="4">#REF!</definedName>
    <definedName name="_______________ms02" localSheetId="5">#REF!</definedName>
    <definedName name="_______________ms02" localSheetId="2">#REF!</definedName>
    <definedName name="_______________ms02" localSheetId="3">#REF!</definedName>
    <definedName name="_______________ms02">#REF!</definedName>
    <definedName name="_______________ms03" localSheetId="4">#REF!</definedName>
    <definedName name="_______________ms03" localSheetId="5">#REF!</definedName>
    <definedName name="_______________ms03" localSheetId="2">#REF!</definedName>
    <definedName name="_______________ms03" localSheetId="3">#REF!</definedName>
    <definedName name="_______________ms03">#REF!</definedName>
    <definedName name="_______________ms04" localSheetId="4">#REF!</definedName>
    <definedName name="_______________ms04" localSheetId="5">#REF!</definedName>
    <definedName name="_______________ms04" localSheetId="2">#REF!</definedName>
    <definedName name="_______________ms04" localSheetId="3">#REF!</definedName>
    <definedName name="_______________ms04">#REF!</definedName>
    <definedName name="_______________om1">#REF!</definedName>
    <definedName name="_______________om2">#REF!</definedName>
    <definedName name="_______________omd1">#REF!</definedName>
    <definedName name="_______________omd2">#REF!</definedName>
    <definedName name="_______________p1">#REF!</definedName>
    <definedName name="_______________rb1">#REF!</definedName>
    <definedName name="_______________rb2">#REF!</definedName>
    <definedName name="_______________rbd1">#REF!</definedName>
    <definedName name="_______________rbd2">#REF!</definedName>
    <definedName name="_______________RMC2" localSheetId="4">#REF!</definedName>
    <definedName name="_______________RMC2" localSheetId="5">#REF!</definedName>
    <definedName name="_______________RMC2" localSheetId="2">#REF!</definedName>
    <definedName name="_______________RMC2" localSheetId="3">#REF!</definedName>
    <definedName name="_______________RMC2">#REF!</definedName>
    <definedName name="_______________SF3" localSheetId="4">#REF!</definedName>
    <definedName name="_______________SF3" localSheetId="5">#REF!</definedName>
    <definedName name="_______________SF3" localSheetId="2">#REF!</definedName>
    <definedName name="_______________SF3" localSheetId="3">#REF!</definedName>
    <definedName name="_______________SF3">#REF!</definedName>
    <definedName name="_______________td01">#REF!</definedName>
    <definedName name="_______________td02">#REF!</definedName>
    <definedName name="_______________td03">#REF!</definedName>
    <definedName name="_______________td04">#REF!</definedName>
    <definedName name="_______________TDG01">#REF!</definedName>
    <definedName name="_______________TDG02">#REF!</definedName>
    <definedName name="_______________TDG03">#REF!</definedName>
    <definedName name="_______________TDG04">#REF!</definedName>
    <definedName name="______________Com1">#REF!</definedName>
    <definedName name="______________Com2">#REF!</definedName>
    <definedName name="______________Com3">#REF!</definedName>
    <definedName name="______________COM94" localSheetId="4">#REF!</definedName>
    <definedName name="______________COM94" localSheetId="5">#REF!</definedName>
    <definedName name="______________COM94" localSheetId="2">#REF!</definedName>
    <definedName name="______________COM94" localSheetId="3">#REF!</definedName>
    <definedName name="______________COM94">#REF!</definedName>
    <definedName name="______________COM95" localSheetId="4">#REF!</definedName>
    <definedName name="______________COM95" localSheetId="5">#REF!</definedName>
    <definedName name="______________COM95" localSheetId="2">#REF!</definedName>
    <definedName name="______________COM95" localSheetId="3">#REF!</definedName>
    <definedName name="______________COM95">#REF!</definedName>
    <definedName name="______________EXH1" localSheetId="4">#REF!</definedName>
    <definedName name="______________EXH1" localSheetId="5">#REF!</definedName>
    <definedName name="______________EXH1" localSheetId="2">#REF!</definedName>
    <definedName name="______________EXH1" localSheetId="3">#REF!</definedName>
    <definedName name="______________EXH1">#REF!</definedName>
    <definedName name="______________EXH5" localSheetId="4">#REF!</definedName>
    <definedName name="______________EXH5" localSheetId="5">#REF!</definedName>
    <definedName name="______________EXH5" localSheetId="2">#REF!</definedName>
    <definedName name="______________EXH5" localSheetId="3">#REF!</definedName>
    <definedName name="______________EXH5">#REF!</definedName>
    <definedName name="______________JV13" localSheetId="4">#REF!</definedName>
    <definedName name="______________JV13" localSheetId="5">#REF!</definedName>
    <definedName name="______________JV13" localSheetId="2">#REF!</definedName>
    <definedName name="______________JV13" localSheetId="3">#REF!</definedName>
    <definedName name="______________JV13">#REF!</definedName>
    <definedName name="______________Key2" localSheetId="4" hidden="1">#REF!</definedName>
    <definedName name="______________Key2" localSheetId="5" hidden="1">#REF!</definedName>
    <definedName name="______________Key2" localSheetId="2" hidden="1">#REF!</definedName>
    <definedName name="______________Key2" localSheetId="3" hidden="1">#REF!</definedName>
    <definedName name="______________Key2" hidden="1">#REF!</definedName>
    <definedName name="______________ms01" localSheetId="4">#REF!</definedName>
    <definedName name="______________ms01" localSheetId="5">#REF!</definedName>
    <definedName name="______________ms01" localSheetId="2">#REF!</definedName>
    <definedName name="______________ms01" localSheetId="3">#REF!</definedName>
    <definedName name="______________ms01">#REF!</definedName>
    <definedName name="______________ms02" localSheetId="4">#REF!</definedName>
    <definedName name="______________ms02" localSheetId="5">#REF!</definedName>
    <definedName name="______________ms02" localSheetId="2">#REF!</definedName>
    <definedName name="______________ms02" localSheetId="3">#REF!</definedName>
    <definedName name="______________ms02">#REF!</definedName>
    <definedName name="______________ms03" localSheetId="4">#REF!</definedName>
    <definedName name="______________ms03" localSheetId="5">#REF!</definedName>
    <definedName name="______________ms03" localSheetId="2">#REF!</definedName>
    <definedName name="______________ms03" localSheetId="3">#REF!</definedName>
    <definedName name="______________ms03">#REF!</definedName>
    <definedName name="______________ms04" localSheetId="4">#REF!</definedName>
    <definedName name="______________ms04" localSheetId="5">#REF!</definedName>
    <definedName name="______________ms04" localSheetId="2">#REF!</definedName>
    <definedName name="______________ms04" localSheetId="3">#REF!</definedName>
    <definedName name="______________ms04">#REF!</definedName>
    <definedName name="______________om1">#REF!</definedName>
    <definedName name="______________om2">#REF!</definedName>
    <definedName name="______________omd1">#REF!</definedName>
    <definedName name="______________omd2">#REF!</definedName>
    <definedName name="______________p1">#REF!</definedName>
    <definedName name="______________rb1">#REF!</definedName>
    <definedName name="______________rb2">#REF!</definedName>
    <definedName name="______________rbd1">#REF!</definedName>
    <definedName name="______________rbd2">#REF!</definedName>
    <definedName name="______________RMC2" localSheetId="4">#REF!</definedName>
    <definedName name="______________RMC2" localSheetId="5">#REF!</definedName>
    <definedName name="______________RMC2" localSheetId="2">#REF!</definedName>
    <definedName name="______________RMC2" localSheetId="3">#REF!</definedName>
    <definedName name="______________RMC2">#REF!</definedName>
    <definedName name="______________SF3" localSheetId="4">#REF!</definedName>
    <definedName name="______________SF3" localSheetId="5">#REF!</definedName>
    <definedName name="______________SF3" localSheetId="2">#REF!</definedName>
    <definedName name="______________SF3" localSheetId="3">#REF!</definedName>
    <definedName name="______________SF3">#REF!</definedName>
    <definedName name="______________td01">#REF!</definedName>
    <definedName name="______________td02">#REF!</definedName>
    <definedName name="______________td03">#REF!</definedName>
    <definedName name="______________td04">#REF!</definedName>
    <definedName name="______________TDG01">#REF!</definedName>
    <definedName name="______________TDG02">#REF!</definedName>
    <definedName name="______________TDG03">#REF!</definedName>
    <definedName name="______________TDG04">#REF!</definedName>
    <definedName name="_____________Com1">#REF!</definedName>
    <definedName name="_____________Com2">#REF!</definedName>
    <definedName name="_____________Com3">#REF!</definedName>
    <definedName name="_____________COM94" localSheetId="4">#REF!</definedName>
    <definedName name="_____________COM94" localSheetId="5">#REF!</definedName>
    <definedName name="_____________COM94" localSheetId="2">#REF!</definedName>
    <definedName name="_____________COM94" localSheetId="3">#REF!</definedName>
    <definedName name="_____________COM94">#REF!</definedName>
    <definedName name="_____________COM95" localSheetId="4">#REF!</definedName>
    <definedName name="_____________COM95" localSheetId="5">#REF!</definedName>
    <definedName name="_____________COM95" localSheetId="2">#REF!</definedName>
    <definedName name="_____________COM95" localSheetId="3">#REF!</definedName>
    <definedName name="_____________COM95">#REF!</definedName>
    <definedName name="_____________EXH1" localSheetId="4">#REF!</definedName>
    <definedName name="_____________EXH1" localSheetId="5">#REF!</definedName>
    <definedName name="_____________EXH1" localSheetId="2">#REF!</definedName>
    <definedName name="_____________EXH1" localSheetId="3">#REF!</definedName>
    <definedName name="_____________EXH1">#REF!</definedName>
    <definedName name="_____________EXH5" localSheetId="4">#REF!</definedName>
    <definedName name="_____________EXH5" localSheetId="5">#REF!</definedName>
    <definedName name="_____________EXH5" localSheetId="2">#REF!</definedName>
    <definedName name="_____________EXH5" localSheetId="3">#REF!</definedName>
    <definedName name="_____________EXH5">#REF!</definedName>
    <definedName name="_____________JV13" localSheetId="4">#REF!</definedName>
    <definedName name="_____________JV13" localSheetId="5">#REF!</definedName>
    <definedName name="_____________JV13" localSheetId="2">#REF!</definedName>
    <definedName name="_____________JV13" localSheetId="3">#REF!</definedName>
    <definedName name="_____________JV13">#REF!</definedName>
    <definedName name="_____________Key2" localSheetId="4" hidden="1">#REF!</definedName>
    <definedName name="_____________Key2" localSheetId="5" hidden="1">#REF!</definedName>
    <definedName name="_____________Key2" localSheetId="2" hidden="1">#REF!</definedName>
    <definedName name="_____________Key2" localSheetId="3" hidden="1">#REF!</definedName>
    <definedName name="_____________Key2" hidden="1">#REF!</definedName>
    <definedName name="_____________ms01" localSheetId="4">#REF!</definedName>
    <definedName name="_____________ms01" localSheetId="5">#REF!</definedName>
    <definedName name="_____________ms01" localSheetId="2">#REF!</definedName>
    <definedName name="_____________ms01" localSheetId="3">#REF!</definedName>
    <definedName name="_____________ms01">#REF!</definedName>
    <definedName name="_____________ms02" localSheetId="4">#REF!</definedName>
    <definedName name="_____________ms02" localSheetId="5">#REF!</definedName>
    <definedName name="_____________ms02" localSheetId="2">#REF!</definedName>
    <definedName name="_____________ms02" localSheetId="3">#REF!</definedName>
    <definedName name="_____________ms02">#REF!</definedName>
    <definedName name="_____________ms03" localSheetId="4">#REF!</definedName>
    <definedName name="_____________ms03" localSheetId="5">#REF!</definedName>
    <definedName name="_____________ms03" localSheetId="2">#REF!</definedName>
    <definedName name="_____________ms03" localSheetId="3">#REF!</definedName>
    <definedName name="_____________ms03">#REF!</definedName>
    <definedName name="_____________ms04" localSheetId="4">#REF!</definedName>
    <definedName name="_____________ms04" localSheetId="5">#REF!</definedName>
    <definedName name="_____________ms04" localSheetId="2">#REF!</definedName>
    <definedName name="_____________ms04" localSheetId="3">#REF!</definedName>
    <definedName name="_____________ms04">#REF!</definedName>
    <definedName name="_____________om1">#REF!</definedName>
    <definedName name="_____________om2">#REF!</definedName>
    <definedName name="_____________omd1">#REF!</definedName>
    <definedName name="_____________omd2">#REF!</definedName>
    <definedName name="_____________p1">#REF!</definedName>
    <definedName name="_____________rb1">#REF!</definedName>
    <definedName name="_____________rb2">#REF!</definedName>
    <definedName name="_____________rbd1">#REF!</definedName>
    <definedName name="_____________rbd2">#REF!</definedName>
    <definedName name="_____________RMC2" localSheetId="4">#REF!</definedName>
    <definedName name="_____________RMC2" localSheetId="5">#REF!</definedName>
    <definedName name="_____________RMC2" localSheetId="2">#REF!</definedName>
    <definedName name="_____________RMC2" localSheetId="3">#REF!</definedName>
    <definedName name="_____________RMC2">#REF!</definedName>
    <definedName name="_____________SF3" localSheetId="4">#REF!</definedName>
    <definedName name="_____________SF3" localSheetId="5">#REF!</definedName>
    <definedName name="_____________SF3" localSheetId="2">#REF!</definedName>
    <definedName name="_____________SF3" localSheetId="3">#REF!</definedName>
    <definedName name="_____________SF3">#REF!</definedName>
    <definedName name="_____________td01">#REF!</definedName>
    <definedName name="_____________td02">#REF!</definedName>
    <definedName name="_____________td03">#REF!</definedName>
    <definedName name="_____________td04">#REF!</definedName>
    <definedName name="_____________TDG01">#REF!</definedName>
    <definedName name="_____________TDG02">#REF!</definedName>
    <definedName name="_____________TDG03">#REF!</definedName>
    <definedName name="_____________TDG04">#REF!</definedName>
    <definedName name="____________Com1">#REF!</definedName>
    <definedName name="____________Com2">#REF!</definedName>
    <definedName name="____________Com3">#REF!</definedName>
    <definedName name="____________COM94" localSheetId="4">#REF!</definedName>
    <definedName name="____________COM94" localSheetId="5">#REF!</definedName>
    <definedName name="____________COM94" localSheetId="2">#REF!</definedName>
    <definedName name="____________COM94" localSheetId="3">#REF!</definedName>
    <definedName name="____________COM94">#REF!</definedName>
    <definedName name="____________COM95" localSheetId="4">#REF!</definedName>
    <definedName name="____________COM95" localSheetId="5">#REF!</definedName>
    <definedName name="____________COM95" localSheetId="2">#REF!</definedName>
    <definedName name="____________COM95" localSheetId="3">#REF!</definedName>
    <definedName name="____________COM95">#REF!</definedName>
    <definedName name="____________EXH1" localSheetId="4">#REF!</definedName>
    <definedName name="____________EXH1" localSheetId="5">#REF!</definedName>
    <definedName name="____________EXH1" localSheetId="2">#REF!</definedName>
    <definedName name="____________EXH1" localSheetId="3">#REF!</definedName>
    <definedName name="____________EXH1">#REF!</definedName>
    <definedName name="____________EXH5" localSheetId="4">#REF!</definedName>
    <definedName name="____________EXH5" localSheetId="5">#REF!</definedName>
    <definedName name="____________EXH5" localSheetId="2">#REF!</definedName>
    <definedName name="____________EXH5" localSheetId="3">#REF!</definedName>
    <definedName name="____________EXH5">#REF!</definedName>
    <definedName name="____________JV13" localSheetId="4">#REF!</definedName>
    <definedName name="____________JV13" localSheetId="5">#REF!</definedName>
    <definedName name="____________JV13" localSheetId="2">#REF!</definedName>
    <definedName name="____________JV13" localSheetId="3">#REF!</definedName>
    <definedName name="____________JV13">#REF!</definedName>
    <definedName name="____________Key2" localSheetId="4" hidden="1">#REF!</definedName>
    <definedName name="____________Key2" localSheetId="5" hidden="1">#REF!</definedName>
    <definedName name="____________Key2" localSheetId="2" hidden="1">#REF!</definedName>
    <definedName name="____________Key2" localSheetId="3" hidden="1">#REF!</definedName>
    <definedName name="____________Key2" hidden="1">#REF!</definedName>
    <definedName name="____________ms01" localSheetId="4">#REF!</definedName>
    <definedName name="____________ms01" localSheetId="5">#REF!</definedName>
    <definedName name="____________ms01" localSheetId="2">#REF!</definedName>
    <definedName name="____________ms01" localSheetId="3">#REF!</definedName>
    <definedName name="____________ms01">#REF!</definedName>
    <definedName name="____________ms02" localSheetId="4">#REF!</definedName>
    <definedName name="____________ms02" localSheetId="5">#REF!</definedName>
    <definedName name="____________ms02" localSheetId="2">#REF!</definedName>
    <definedName name="____________ms02" localSheetId="3">#REF!</definedName>
    <definedName name="____________ms02">#REF!</definedName>
    <definedName name="____________ms03" localSheetId="4">#REF!</definedName>
    <definedName name="____________ms03" localSheetId="5">#REF!</definedName>
    <definedName name="____________ms03" localSheetId="2">#REF!</definedName>
    <definedName name="____________ms03" localSheetId="3">#REF!</definedName>
    <definedName name="____________ms03">#REF!</definedName>
    <definedName name="____________ms04" localSheetId="4">#REF!</definedName>
    <definedName name="____________ms04" localSheetId="5">#REF!</definedName>
    <definedName name="____________ms04" localSheetId="2">#REF!</definedName>
    <definedName name="____________ms04" localSheetId="3">#REF!</definedName>
    <definedName name="____________ms04">#REF!</definedName>
    <definedName name="____________om1">#REF!</definedName>
    <definedName name="____________om2">#REF!</definedName>
    <definedName name="____________OMD1">#REF!</definedName>
    <definedName name="____________omd2">#REF!</definedName>
    <definedName name="____________p1">#REF!</definedName>
    <definedName name="____________rb1">#REF!</definedName>
    <definedName name="____________rb2">#REF!</definedName>
    <definedName name="____________rbd1">#REF!</definedName>
    <definedName name="____________rbd2">#REF!</definedName>
    <definedName name="____________RMC2" localSheetId="4">#REF!</definedName>
    <definedName name="____________RMC2" localSheetId="5">#REF!</definedName>
    <definedName name="____________RMC2" localSheetId="2">#REF!</definedName>
    <definedName name="____________RMC2" localSheetId="3">#REF!</definedName>
    <definedName name="____________RMC2">#REF!</definedName>
    <definedName name="____________SF3" localSheetId="4">#REF!</definedName>
    <definedName name="____________SF3" localSheetId="5">#REF!</definedName>
    <definedName name="____________SF3" localSheetId="2">#REF!</definedName>
    <definedName name="____________SF3" localSheetId="3">#REF!</definedName>
    <definedName name="____________SF3">#REF!</definedName>
    <definedName name="____________td01">#REF!</definedName>
    <definedName name="____________td02">#REF!</definedName>
    <definedName name="____________td03">#REF!</definedName>
    <definedName name="____________td04">#REF!</definedName>
    <definedName name="____________TDG01">#REF!</definedName>
    <definedName name="____________TDG02">#REF!</definedName>
    <definedName name="____________TDG03">#REF!</definedName>
    <definedName name="____________TDG04">#REF!</definedName>
    <definedName name="___________Com1">#REF!</definedName>
    <definedName name="___________Com2">#REF!</definedName>
    <definedName name="___________Com3">#REF!</definedName>
    <definedName name="___________COM94" localSheetId="4">#REF!</definedName>
    <definedName name="___________COM94" localSheetId="5">#REF!</definedName>
    <definedName name="___________COM94" localSheetId="2">#REF!</definedName>
    <definedName name="___________COM94" localSheetId="3">#REF!</definedName>
    <definedName name="___________COM94">#REF!</definedName>
    <definedName name="___________COM95" localSheetId="4">#REF!</definedName>
    <definedName name="___________COM95" localSheetId="5">#REF!</definedName>
    <definedName name="___________COM95" localSheetId="2">#REF!</definedName>
    <definedName name="___________COM95" localSheetId="3">#REF!</definedName>
    <definedName name="___________COM95">#REF!</definedName>
    <definedName name="___________EXH1" localSheetId="4">#REF!</definedName>
    <definedName name="___________EXH1" localSheetId="5">#REF!</definedName>
    <definedName name="___________EXH1" localSheetId="2">#REF!</definedName>
    <definedName name="___________EXH1" localSheetId="3">#REF!</definedName>
    <definedName name="___________EXH1">#REF!</definedName>
    <definedName name="___________EXH5" localSheetId="4">#REF!</definedName>
    <definedName name="___________EXH5" localSheetId="5">#REF!</definedName>
    <definedName name="___________EXH5" localSheetId="2">#REF!</definedName>
    <definedName name="___________EXH5" localSheetId="3">#REF!</definedName>
    <definedName name="___________EXH5">#REF!</definedName>
    <definedName name="___________JV13" localSheetId="4">#REF!</definedName>
    <definedName name="___________JV13" localSheetId="5">#REF!</definedName>
    <definedName name="___________JV13" localSheetId="2">#REF!</definedName>
    <definedName name="___________JV13" localSheetId="3">#REF!</definedName>
    <definedName name="___________JV13">#REF!</definedName>
    <definedName name="___________Key2" localSheetId="4" hidden="1">#REF!</definedName>
    <definedName name="___________Key2" localSheetId="5" hidden="1">#REF!</definedName>
    <definedName name="___________Key2" localSheetId="2" hidden="1">#REF!</definedName>
    <definedName name="___________Key2" localSheetId="3" hidden="1">#REF!</definedName>
    <definedName name="___________Key2" hidden="1">#REF!</definedName>
    <definedName name="___________ms01" localSheetId="4">#REF!</definedName>
    <definedName name="___________ms01" localSheetId="5">#REF!</definedName>
    <definedName name="___________ms01" localSheetId="2">#REF!</definedName>
    <definedName name="___________ms01" localSheetId="3">#REF!</definedName>
    <definedName name="___________ms01">#REF!</definedName>
    <definedName name="___________ms02" localSheetId="4">#REF!</definedName>
    <definedName name="___________ms02" localSheetId="5">#REF!</definedName>
    <definedName name="___________ms02" localSheetId="2">#REF!</definedName>
    <definedName name="___________ms02" localSheetId="3">#REF!</definedName>
    <definedName name="___________ms02">#REF!</definedName>
    <definedName name="___________ms03" localSheetId="4">#REF!</definedName>
    <definedName name="___________ms03" localSheetId="5">#REF!</definedName>
    <definedName name="___________ms03" localSheetId="2">#REF!</definedName>
    <definedName name="___________ms03" localSheetId="3">#REF!</definedName>
    <definedName name="___________ms03">#REF!</definedName>
    <definedName name="___________ms04" localSheetId="4">#REF!</definedName>
    <definedName name="___________ms04" localSheetId="5">#REF!</definedName>
    <definedName name="___________ms04" localSheetId="2">#REF!</definedName>
    <definedName name="___________ms04" localSheetId="3">#REF!</definedName>
    <definedName name="___________ms04">#REF!</definedName>
    <definedName name="___________om1">#REF!</definedName>
    <definedName name="___________om2">#REF!</definedName>
    <definedName name="___________omd1">#REF!</definedName>
    <definedName name="___________omd2">#REF!</definedName>
    <definedName name="___________p1">#REF!</definedName>
    <definedName name="___________rb1">#REF!</definedName>
    <definedName name="___________rb2">#REF!</definedName>
    <definedName name="___________rbd1">#REF!</definedName>
    <definedName name="___________rbd2">#REF!</definedName>
    <definedName name="___________RMC2" localSheetId="4">#REF!</definedName>
    <definedName name="___________RMC2" localSheetId="5">#REF!</definedName>
    <definedName name="___________RMC2" localSheetId="2">#REF!</definedName>
    <definedName name="___________RMC2" localSheetId="3">#REF!</definedName>
    <definedName name="___________RMC2">#REF!</definedName>
    <definedName name="___________SF3" localSheetId="4">#REF!</definedName>
    <definedName name="___________SF3" localSheetId="5">#REF!</definedName>
    <definedName name="___________SF3" localSheetId="2">#REF!</definedName>
    <definedName name="___________SF3" localSheetId="3">#REF!</definedName>
    <definedName name="___________SF3">#REF!</definedName>
    <definedName name="___________td01">#REF!</definedName>
    <definedName name="___________td02">#REF!</definedName>
    <definedName name="___________td03">#REF!</definedName>
    <definedName name="___________td04">#REF!</definedName>
    <definedName name="___________TDG01">#REF!</definedName>
    <definedName name="___________TDG02">#REF!</definedName>
    <definedName name="___________TDG03">#REF!</definedName>
    <definedName name="___________TDG04">#REF!</definedName>
    <definedName name="__________Com1">#REF!</definedName>
    <definedName name="__________Com2">#REF!</definedName>
    <definedName name="__________Com3">#REF!</definedName>
    <definedName name="__________COM94" localSheetId="4">#REF!</definedName>
    <definedName name="__________COM94" localSheetId="5">#REF!</definedName>
    <definedName name="__________COM94" localSheetId="2">#REF!</definedName>
    <definedName name="__________COM94" localSheetId="3">#REF!</definedName>
    <definedName name="__________COM94">#REF!</definedName>
    <definedName name="__________COM95" localSheetId="4">#REF!</definedName>
    <definedName name="__________COM95" localSheetId="5">#REF!</definedName>
    <definedName name="__________COM95" localSheetId="2">#REF!</definedName>
    <definedName name="__________COM95" localSheetId="3">#REF!</definedName>
    <definedName name="__________COM95">#REF!</definedName>
    <definedName name="__________EXH1" localSheetId="4">#REF!</definedName>
    <definedName name="__________EXH1" localSheetId="5">#REF!</definedName>
    <definedName name="__________EXH1" localSheetId="2">#REF!</definedName>
    <definedName name="__________EXH1" localSheetId="3">#REF!</definedName>
    <definedName name="__________EXH1">#REF!</definedName>
    <definedName name="__________EXH5" localSheetId="4">#REF!</definedName>
    <definedName name="__________EXH5" localSheetId="5">#REF!</definedName>
    <definedName name="__________EXH5" localSheetId="2">#REF!</definedName>
    <definedName name="__________EXH5" localSheetId="3">#REF!</definedName>
    <definedName name="__________EXH5">#REF!</definedName>
    <definedName name="__________JV13" localSheetId="4">#REF!</definedName>
    <definedName name="__________JV13" localSheetId="5">#REF!</definedName>
    <definedName name="__________JV13" localSheetId="2">#REF!</definedName>
    <definedName name="__________JV13" localSheetId="3">#REF!</definedName>
    <definedName name="__________JV13">#REF!</definedName>
    <definedName name="__________Key2" localSheetId="4" hidden="1">#REF!</definedName>
    <definedName name="__________Key2" localSheetId="5" hidden="1">#REF!</definedName>
    <definedName name="__________Key2" localSheetId="2" hidden="1">#REF!</definedName>
    <definedName name="__________Key2" localSheetId="3" hidden="1">#REF!</definedName>
    <definedName name="__________Key2" hidden="1">#REF!</definedName>
    <definedName name="__________ms01" localSheetId="4">#REF!</definedName>
    <definedName name="__________ms01" localSheetId="5">#REF!</definedName>
    <definedName name="__________ms01" localSheetId="2">#REF!</definedName>
    <definedName name="__________ms01" localSheetId="3">#REF!</definedName>
    <definedName name="__________ms01">#REF!</definedName>
    <definedName name="__________ms02" localSheetId="4">#REF!</definedName>
    <definedName name="__________ms02" localSheetId="5">#REF!</definedName>
    <definedName name="__________ms02" localSheetId="2">#REF!</definedName>
    <definedName name="__________ms02" localSheetId="3">#REF!</definedName>
    <definedName name="__________ms02">#REF!</definedName>
    <definedName name="__________ms03" localSheetId="4">#REF!</definedName>
    <definedName name="__________ms03" localSheetId="5">#REF!</definedName>
    <definedName name="__________ms03" localSheetId="2">#REF!</definedName>
    <definedName name="__________ms03" localSheetId="3">#REF!</definedName>
    <definedName name="__________ms03">#REF!</definedName>
    <definedName name="__________ms04" localSheetId="4">#REF!</definedName>
    <definedName name="__________ms04" localSheetId="5">#REF!</definedName>
    <definedName name="__________ms04" localSheetId="2">#REF!</definedName>
    <definedName name="__________ms04" localSheetId="3">#REF!</definedName>
    <definedName name="__________ms04">#REF!</definedName>
    <definedName name="__________om1">#REF!</definedName>
    <definedName name="__________om2">#REF!</definedName>
    <definedName name="__________omd1">#REF!</definedName>
    <definedName name="__________omd2">#REF!</definedName>
    <definedName name="__________p1">#REF!</definedName>
    <definedName name="__________rb1">#REF!</definedName>
    <definedName name="__________rb2">#REF!</definedName>
    <definedName name="__________rbd1">#REF!</definedName>
    <definedName name="__________rbd2">#REF!</definedName>
    <definedName name="__________RMC2" localSheetId="4">#REF!</definedName>
    <definedName name="__________RMC2" localSheetId="5">#REF!</definedName>
    <definedName name="__________RMC2" localSheetId="2">#REF!</definedName>
    <definedName name="__________RMC2" localSheetId="3">#REF!</definedName>
    <definedName name="__________RMC2">#REF!</definedName>
    <definedName name="__________SF3" localSheetId="4">#REF!</definedName>
    <definedName name="__________SF3" localSheetId="5">#REF!</definedName>
    <definedName name="__________SF3" localSheetId="2">#REF!</definedName>
    <definedName name="__________SF3" localSheetId="3">#REF!</definedName>
    <definedName name="__________SF3">#REF!</definedName>
    <definedName name="__________td01">#REF!</definedName>
    <definedName name="__________td02">#REF!</definedName>
    <definedName name="__________td03">#REF!</definedName>
    <definedName name="__________td04">#REF!</definedName>
    <definedName name="__________TDG01">#REF!</definedName>
    <definedName name="__________TDG02">#REF!</definedName>
    <definedName name="__________TDG03">#REF!</definedName>
    <definedName name="__________TDG04">#REF!</definedName>
    <definedName name="_________Com1">#REF!</definedName>
    <definedName name="_________Com2">#REF!</definedName>
    <definedName name="_________Com3">#REF!</definedName>
    <definedName name="_________COM94" localSheetId="4">#REF!</definedName>
    <definedName name="_________COM94" localSheetId="5">#REF!</definedName>
    <definedName name="_________COM94" localSheetId="2">#REF!</definedName>
    <definedName name="_________COM94" localSheetId="3">#REF!</definedName>
    <definedName name="_________COM94">#REF!</definedName>
    <definedName name="_________COM95" localSheetId="4">#REF!</definedName>
    <definedName name="_________COM95" localSheetId="5">#REF!</definedName>
    <definedName name="_________COM95" localSheetId="2">#REF!</definedName>
    <definedName name="_________COM95" localSheetId="3">#REF!</definedName>
    <definedName name="_________COM95">#REF!</definedName>
    <definedName name="_________EXH1" localSheetId="4">#REF!</definedName>
    <definedName name="_________EXH1" localSheetId="5">#REF!</definedName>
    <definedName name="_________EXH1" localSheetId="2">#REF!</definedName>
    <definedName name="_________EXH1" localSheetId="3">#REF!</definedName>
    <definedName name="_________EXH1">#REF!</definedName>
    <definedName name="_________EXH5" localSheetId="4">#REF!</definedName>
    <definedName name="_________EXH5" localSheetId="5">#REF!</definedName>
    <definedName name="_________EXH5" localSheetId="2">#REF!</definedName>
    <definedName name="_________EXH5" localSheetId="3">#REF!</definedName>
    <definedName name="_________EXH5">#REF!</definedName>
    <definedName name="_________JV13" localSheetId="4">#REF!</definedName>
    <definedName name="_________JV13" localSheetId="5">#REF!</definedName>
    <definedName name="_________JV13" localSheetId="2">#REF!</definedName>
    <definedName name="_________JV13" localSheetId="3">#REF!</definedName>
    <definedName name="_________JV13">#REF!</definedName>
    <definedName name="_________Key2" localSheetId="4" hidden="1">#REF!</definedName>
    <definedName name="_________Key2" localSheetId="5" hidden="1">#REF!</definedName>
    <definedName name="_________Key2" localSheetId="2" hidden="1">#REF!</definedName>
    <definedName name="_________Key2" localSheetId="3" hidden="1">#REF!</definedName>
    <definedName name="_________Key2" hidden="1">#REF!</definedName>
    <definedName name="_________ms01" localSheetId="4">#REF!</definedName>
    <definedName name="_________ms01" localSheetId="5">#REF!</definedName>
    <definedName name="_________ms01" localSheetId="2">#REF!</definedName>
    <definedName name="_________ms01" localSheetId="3">#REF!</definedName>
    <definedName name="_________ms01">#REF!</definedName>
    <definedName name="_________ms02" localSheetId="4">#REF!</definedName>
    <definedName name="_________ms02" localSheetId="5">#REF!</definedName>
    <definedName name="_________ms02" localSheetId="2">#REF!</definedName>
    <definedName name="_________ms02" localSheetId="3">#REF!</definedName>
    <definedName name="_________ms02">#REF!</definedName>
    <definedName name="_________ms03" localSheetId="4">#REF!</definedName>
    <definedName name="_________ms03" localSheetId="5">#REF!</definedName>
    <definedName name="_________ms03" localSheetId="2">#REF!</definedName>
    <definedName name="_________ms03" localSheetId="3">#REF!</definedName>
    <definedName name="_________ms03">#REF!</definedName>
    <definedName name="_________ms04" localSheetId="4">#REF!</definedName>
    <definedName name="_________ms04" localSheetId="5">#REF!</definedName>
    <definedName name="_________ms04" localSheetId="2">#REF!</definedName>
    <definedName name="_________ms04" localSheetId="3">#REF!</definedName>
    <definedName name="_________ms04">#REF!</definedName>
    <definedName name="_________om1">#REF!</definedName>
    <definedName name="_________om2">#REF!</definedName>
    <definedName name="_________omd1">#REF!</definedName>
    <definedName name="_________omd2">#REF!</definedName>
    <definedName name="_________p1">#REF!</definedName>
    <definedName name="_________rb1">#REF!</definedName>
    <definedName name="_________rb2">#REF!</definedName>
    <definedName name="_________rbd1">#REF!</definedName>
    <definedName name="_________rbd2">#REF!</definedName>
    <definedName name="_________RMC2" localSheetId="4">#REF!</definedName>
    <definedName name="_________RMC2" localSheetId="5">#REF!</definedName>
    <definedName name="_________RMC2" localSheetId="2">#REF!</definedName>
    <definedName name="_________RMC2" localSheetId="3">#REF!</definedName>
    <definedName name="_________RMC2">#REF!</definedName>
    <definedName name="_________SF3" localSheetId="4">#REF!</definedName>
    <definedName name="_________SF3" localSheetId="5">#REF!</definedName>
    <definedName name="_________SF3" localSheetId="2">#REF!</definedName>
    <definedName name="_________SF3" localSheetId="3">#REF!</definedName>
    <definedName name="_________SF3">#REF!</definedName>
    <definedName name="_________td01">#REF!</definedName>
    <definedName name="_________td02">#REF!</definedName>
    <definedName name="_________td03">#REF!</definedName>
    <definedName name="_________td04">#REF!</definedName>
    <definedName name="_________TDG01">#REF!</definedName>
    <definedName name="_________TDG02">#REF!</definedName>
    <definedName name="_________TDG03">#REF!</definedName>
    <definedName name="_________TDG04">#REF!</definedName>
    <definedName name="________Com1">#REF!</definedName>
    <definedName name="________Com2">#REF!</definedName>
    <definedName name="________Com3">#REF!</definedName>
    <definedName name="________COM94" localSheetId="4">#REF!</definedName>
    <definedName name="________COM94" localSheetId="5">#REF!</definedName>
    <definedName name="________COM94" localSheetId="2">#REF!</definedName>
    <definedName name="________COM94" localSheetId="3">#REF!</definedName>
    <definedName name="________COM94">#REF!</definedName>
    <definedName name="________COM95" localSheetId="4">#REF!</definedName>
    <definedName name="________COM95" localSheetId="5">#REF!</definedName>
    <definedName name="________COM95" localSheetId="2">#REF!</definedName>
    <definedName name="________COM95" localSheetId="3">#REF!</definedName>
    <definedName name="________COM95">#REF!</definedName>
    <definedName name="________EXH1" localSheetId="4">#REF!</definedName>
    <definedName name="________EXH1" localSheetId="5">#REF!</definedName>
    <definedName name="________EXH1" localSheetId="2">#REF!</definedName>
    <definedName name="________EXH1" localSheetId="3">#REF!</definedName>
    <definedName name="________EXH1">#REF!</definedName>
    <definedName name="________EXH5" localSheetId="4">#REF!</definedName>
    <definedName name="________EXH5" localSheetId="5">#REF!</definedName>
    <definedName name="________EXH5" localSheetId="2">#REF!</definedName>
    <definedName name="________EXH5" localSheetId="3">#REF!</definedName>
    <definedName name="________EXH5">#REF!</definedName>
    <definedName name="________JV13" localSheetId="4">#REF!</definedName>
    <definedName name="________JV13" localSheetId="5">#REF!</definedName>
    <definedName name="________JV13" localSheetId="2">#REF!</definedName>
    <definedName name="________JV13" localSheetId="3">#REF!</definedName>
    <definedName name="________JV13">#REF!</definedName>
    <definedName name="________Key2" localSheetId="4" hidden="1">#REF!</definedName>
    <definedName name="________Key2" localSheetId="5" hidden="1">#REF!</definedName>
    <definedName name="________Key2" localSheetId="2" hidden="1">#REF!</definedName>
    <definedName name="________Key2" localSheetId="3" hidden="1">#REF!</definedName>
    <definedName name="________Key2" hidden="1">#REF!</definedName>
    <definedName name="________ms01" localSheetId="4">#REF!</definedName>
    <definedName name="________ms01" localSheetId="5">#REF!</definedName>
    <definedName name="________ms01" localSheetId="2">#REF!</definedName>
    <definedName name="________ms01" localSheetId="3">#REF!</definedName>
    <definedName name="________ms01">#REF!</definedName>
    <definedName name="________ms02" localSheetId="4">#REF!</definedName>
    <definedName name="________ms02" localSheetId="5">#REF!</definedName>
    <definedName name="________ms02" localSheetId="2">#REF!</definedName>
    <definedName name="________ms02" localSheetId="3">#REF!</definedName>
    <definedName name="________ms02">#REF!</definedName>
    <definedName name="________ms03" localSheetId="4">#REF!</definedName>
    <definedName name="________ms03" localSheetId="5">#REF!</definedName>
    <definedName name="________ms03" localSheetId="2">#REF!</definedName>
    <definedName name="________ms03" localSheetId="3">#REF!</definedName>
    <definedName name="________ms03">#REF!</definedName>
    <definedName name="________ms04" localSheetId="4">#REF!</definedName>
    <definedName name="________ms04" localSheetId="5">#REF!</definedName>
    <definedName name="________ms04" localSheetId="2">#REF!</definedName>
    <definedName name="________ms04" localSheetId="3">#REF!</definedName>
    <definedName name="________ms04">#REF!</definedName>
    <definedName name="________om1">#REF!</definedName>
    <definedName name="________om2">#REF!</definedName>
    <definedName name="________omd1">#REF!</definedName>
    <definedName name="________omd2">#REF!</definedName>
    <definedName name="________p1">#REF!</definedName>
    <definedName name="________rb1">#REF!</definedName>
    <definedName name="________rb2">#REF!</definedName>
    <definedName name="________rbd1">#REF!</definedName>
    <definedName name="________rbd2">#REF!</definedName>
    <definedName name="________RMC2" localSheetId="4">#REF!</definedName>
    <definedName name="________RMC2" localSheetId="5">#REF!</definedName>
    <definedName name="________RMC2" localSheetId="2">#REF!</definedName>
    <definedName name="________RMC2" localSheetId="3">#REF!</definedName>
    <definedName name="________RMC2">#REF!</definedName>
    <definedName name="________SF3" localSheetId="4">#REF!</definedName>
    <definedName name="________SF3" localSheetId="5">#REF!</definedName>
    <definedName name="________SF3" localSheetId="2">#REF!</definedName>
    <definedName name="________SF3" localSheetId="3">#REF!</definedName>
    <definedName name="________SF3">#REF!</definedName>
    <definedName name="________td01">#REF!</definedName>
    <definedName name="________td02">#REF!</definedName>
    <definedName name="________td03">#REF!</definedName>
    <definedName name="________td04">#REF!</definedName>
    <definedName name="________TDG01">#REF!</definedName>
    <definedName name="________TDG02">#REF!</definedName>
    <definedName name="________TDG03">#REF!</definedName>
    <definedName name="________TDG04">#REF!</definedName>
    <definedName name="_______Com1">#REF!</definedName>
    <definedName name="_______Com2">#REF!</definedName>
    <definedName name="_______Com3">#REF!</definedName>
    <definedName name="_______COM94" localSheetId="4">#REF!</definedName>
    <definedName name="_______COM94" localSheetId="5">#REF!</definedName>
    <definedName name="_______COM94" localSheetId="2">#REF!</definedName>
    <definedName name="_______COM94" localSheetId="3">#REF!</definedName>
    <definedName name="_______COM94">#REF!</definedName>
    <definedName name="_______COM95" localSheetId="4">#REF!</definedName>
    <definedName name="_______COM95" localSheetId="5">#REF!</definedName>
    <definedName name="_______COM95" localSheetId="2">#REF!</definedName>
    <definedName name="_______COM95" localSheetId="3">#REF!</definedName>
    <definedName name="_______COM95">#REF!</definedName>
    <definedName name="_______EXH1" localSheetId="4">#REF!</definedName>
    <definedName name="_______EXH1" localSheetId="5">#REF!</definedName>
    <definedName name="_______EXH1" localSheetId="2">#REF!</definedName>
    <definedName name="_______EXH1" localSheetId="3">#REF!</definedName>
    <definedName name="_______EXH1">#REF!</definedName>
    <definedName name="_______EXH5" localSheetId="4">#REF!</definedName>
    <definedName name="_______EXH5" localSheetId="5">#REF!</definedName>
    <definedName name="_______EXH5" localSheetId="2">#REF!</definedName>
    <definedName name="_______EXH5" localSheetId="3">#REF!</definedName>
    <definedName name="_______EXH5">#REF!</definedName>
    <definedName name="_______JV13" localSheetId="4">#REF!</definedName>
    <definedName name="_______JV13" localSheetId="5">#REF!</definedName>
    <definedName name="_______JV13" localSheetId="2">#REF!</definedName>
    <definedName name="_______JV13" localSheetId="3">#REF!</definedName>
    <definedName name="_______JV13">#REF!</definedName>
    <definedName name="_______Key2" localSheetId="4" hidden="1">#REF!</definedName>
    <definedName name="_______Key2" localSheetId="5" hidden="1">#REF!</definedName>
    <definedName name="_______Key2" localSheetId="2" hidden="1">#REF!</definedName>
    <definedName name="_______Key2" localSheetId="3" hidden="1">#REF!</definedName>
    <definedName name="_______Key2" hidden="1">#REF!</definedName>
    <definedName name="_______ms01" localSheetId="4">#REF!</definedName>
    <definedName name="_______ms01" localSheetId="5">#REF!</definedName>
    <definedName name="_______ms01" localSheetId="2">#REF!</definedName>
    <definedName name="_______ms01" localSheetId="3">#REF!</definedName>
    <definedName name="_______ms01">#REF!</definedName>
    <definedName name="_______ms02" localSheetId="4">#REF!</definedName>
    <definedName name="_______ms02" localSheetId="5">#REF!</definedName>
    <definedName name="_______ms02" localSheetId="2">#REF!</definedName>
    <definedName name="_______ms02" localSheetId="3">#REF!</definedName>
    <definedName name="_______ms02">#REF!</definedName>
    <definedName name="_______ms03" localSheetId="4">#REF!</definedName>
    <definedName name="_______ms03" localSheetId="5">#REF!</definedName>
    <definedName name="_______ms03" localSheetId="2">#REF!</definedName>
    <definedName name="_______ms03" localSheetId="3">#REF!</definedName>
    <definedName name="_______ms03">#REF!</definedName>
    <definedName name="_______ms04" localSheetId="4">#REF!</definedName>
    <definedName name="_______ms04" localSheetId="5">#REF!</definedName>
    <definedName name="_______ms04" localSheetId="2">#REF!</definedName>
    <definedName name="_______ms04" localSheetId="3">#REF!</definedName>
    <definedName name="_______ms04">#REF!</definedName>
    <definedName name="_______om1">#REF!</definedName>
    <definedName name="_______om2">#REF!</definedName>
    <definedName name="_______omd1">#REF!</definedName>
    <definedName name="_______omd2">#REF!</definedName>
    <definedName name="_______p1">#REF!</definedName>
    <definedName name="_______rb1">#REF!</definedName>
    <definedName name="_______rb2">#REF!</definedName>
    <definedName name="_______rbd1">#REF!</definedName>
    <definedName name="_______rbd2">#REF!</definedName>
    <definedName name="_______RMC2" localSheetId="4">#REF!</definedName>
    <definedName name="_______RMC2" localSheetId="5">#REF!</definedName>
    <definedName name="_______RMC2" localSheetId="2">#REF!</definedName>
    <definedName name="_______RMC2" localSheetId="3">#REF!</definedName>
    <definedName name="_______RMC2">#REF!</definedName>
    <definedName name="_______SF3" localSheetId="4">#REF!</definedName>
    <definedName name="_______SF3" localSheetId="5">#REF!</definedName>
    <definedName name="_______SF3" localSheetId="2">#REF!</definedName>
    <definedName name="_______SF3" localSheetId="3">#REF!</definedName>
    <definedName name="_______SF3">#REF!</definedName>
    <definedName name="_______td01">#REF!</definedName>
    <definedName name="_______td02">#REF!</definedName>
    <definedName name="_______td03">#REF!</definedName>
    <definedName name="_______td04">#REF!</definedName>
    <definedName name="_______TDG01">#REF!</definedName>
    <definedName name="_______TDG02">#REF!</definedName>
    <definedName name="_______TDG03">#REF!</definedName>
    <definedName name="_______TDG04">#REF!</definedName>
    <definedName name="______Com1">#REF!</definedName>
    <definedName name="______Com2">#REF!</definedName>
    <definedName name="______Com3">#REF!</definedName>
    <definedName name="______COM94" localSheetId="4">#REF!</definedName>
    <definedName name="______COM94" localSheetId="5">#REF!</definedName>
    <definedName name="______COM94" localSheetId="2">#REF!</definedName>
    <definedName name="______COM94" localSheetId="3">#REF!</definedName>
    <definedName name="______COM94">#REF!</definedName>
    <definedName name="______COM95" localSheetId="4">#REF!</definedName>
    <definedName name="______COM95" localSheetId="5">#REF!</definedName>
    <definedName name="______COM95" localSheetId="2">#REF!</definedName>
    <definedName name="______COM95" localSheetId="3">#REF!</definedName>
    <definedName name="______COM95">#REF!</definedName>
    <definedName name="______EXH1" localSheetId="4">#REF!</definedName>
    <definedName name="______EXH1" localSheetId="5">#REF!</definedName>
    <definedName name="______EXH1" localSheetId="2">#REF!</definedName>
    <definedName name="______EXH1" localSheetId="3">#REF!</definedName>
    <definedName name="______EXH1">#REF!</definedName>
    <definedName name="______EXH5" localSheetId="4">#REF!</definedName>
    <definedName name="______EXH5" localSheetId="5">#REF!</definedName>
    <definedName name="______EXH5" localSheetId="2">#REF!</definedName>
    <definedName name="______EXH5" localSheetId="3">#REF!</definedName>
    <definedName name="______EXH5">#REF!</definedName>
    <definedName name="______JV13" localSheetId="4">#REF!</definedName>
    <definedName name="______JV13" localSheetId="5">#REF!</definedName>
    <definedName name="______JV13" localSheetId="2">#REF!</definedName>
    <definedName name="______JV13" localSheetId="3">#REF!</definedName>
    <definedName name="______JV13">#REF!</definedName>
    <definedName name="______Key2" localSheetId="4" hidden="1">#REF!</definedName>
    <definedName name="______Key2" localSheetId="5" hidden="1">#REF!</definedName>
    <definedName name="______Key2" localSheetId="2" hidden="1">#REF!</definedName>
    <definedName name="______Key2" localSheetId="3" hidden="1">#REF!</definedName>
    <definedName name="______Key2" hidden="1">#REF!</definedName>
    <definedName name="______ms01" localSheetId="4">#REF!</definedName>
    <definedName name="______ms01" localSheetId="5">#REF!</definedName>
    <definedName name="______ms01" localSheetId="2">#REF!</definedName>
    <definedName name="______ms01" localSheetId="3">#REF!</definedName>
    <definedName name="______ms01">#REF!</definedName>
    <definedName name="______ms02" localSheetId="4">#REF!</definedName>
    <definedName name="______ms02" localSheetId="5">#REF!</definedName>
    <definedName name="______ms02" localSheetId="2">#REF!</definedName>
    <definedName name="______ms02" localSheetId="3">#REF!</definedName>
    <definedName name="______ms02">#REF!</definedName>
    <definedName name="______ms03" localSheetId="4">#REF!</definedName>
    <definedName name="______ms03" localSheetId="5">#REF!</definedName>
    <definedName name="______ms03" localSheetId="2">#REF!</definedName>
    <definedName name="______ms03" localSheetId="3">#REF!</definedName>
    <definedName name="______ms03">#REF!</definedName>
    <definedName name="______ms04" localSheetId="4">#REF!</definedName>
    <definedName name="______ms04" localSheetId="5">#REF!</definedName>
    <definedName name="______ms04" localSheetId="2">#REF!</definedName>
    <definedName name="______ms04" localSheetId="3">#REF!</definedName>
    <definedName name="______ms04">#REF!</definedName>
    <definedName name="______om1">#REF!</definedName>
    <definedName name="______om2">#REF!</definedName>
    <definedName name="______OMD1">#REF!</definedName>
    <definedName name="______omd2">#REF!</definedName>
    <definedName name="______p1">#REF!</definedName>
    <definedName name="______rb1">#REF!</definedName>
    <definedName name="______rb2">#REF!</definedName>
    <definedName name="______rbd1">#REF!</definedName>
    <definedName name="______rbd2">#REF!</definedName>
    <definedName name="______RMC2" localSheetId="4">#REF!</definedName>
    <definedName name="______RMC2" localSheetId="5">#REF!</definedName>
    <definedName name="______RMC2" localSheetId="2">#REF!</definedName>
    <definedName name="______RMC2" localSheetId="3">#REF!</definedName>
    <definedName name="______RMC2">#REF!</definedName>
    <definedName name="______SF3" localSheetId="4">#REF!</definedName>
    <definedName name="______SF3" localSheetId="5">#REF!</definedName>
    <definedName name="______SF3" localSheetId="2">#REF!</definedName>
    <definedName name="______SF3" localSheetId="3">#REF!</definedName>
    <definedName name="______SF3">#REF!</definedName>
    <definedName name="______td01">#REF!</definedName>
    <definedName name="______td02">#REF!</definedName>
    <definedName name="______td03">#REF!</definedName>
    <definedName name="______td04">#REF!</definedName>
    <definedName name="______TDG01">#REF!</definedName>
    <definedName name="______TDG02">#REF!</definedName>
    <definedName name="______TDG03">#REF!</definedName>
    <definedName name="______TDG04">#REF!</definedName>
    <definedName name="_____Com1">#REF!</definedName>
    <definedName name="_____Com2">#REF!</definedName>
    <definedName name="_____Com3">#REF!</definedName>
    <definedName name="_____COM94" localSheetId="4">#REF!</definedName>
    <definedName name="_____COM94" localSheetId="5">#REF!</definedName>
    <definedName name="_____COM94" localSheetId="2">#REF!</definedName>
    <definedName name="_____COM94" localSheetId="3">#REF!</definedName>
    <definedName name="_____COM94">#REF!</definedName>
    <definedName name="_____COM95" localSheetId="4">#REF!</definedName>
    <definedName name="_____COM95" localSheetId="5">#REF!</definedName>
    <definedName name="_____COM95" localSheetId="2">#REF!</definedName>
    <definedName name="_____COM95" localSheetId="3">#REF!</definedName>
    <definedName name="_____COM95">#REF!</definedName>
    <definedName name="_____EXH1" localSheetId="4">#REF!</definedName>
    <definedName name="_____EXH1" localSheetId="5">#REF!</definedName>
    <definedName name="_____EXH1" localSheetId="2">#REF!</definedName>
    <definedName name="_____EXH1" localSheetId="3">#REF!</definedName>
    <definedName name="_____EXH1">#REF!</definedName>
    <definedName name="_____EXH5" localSheetId="4">#REF!</definedName>
    <definedName name="_____EXH5" localSheetId="5">#REF!</definedName>
    <definedName name="_____EXH5" localSheetId="2">#REF!</definedName>
    <definedName name="_____EXH5" localSheetId="3">#REF!</definedName>
    <definedName name="_____EXH5">#REF!</definedName>
    <definedName name="_____JV13" localSheetId="4">#REF!</definedName>
    <definedName name="_____JV13" localSheetId="5">#REF!</definedName>
    <definedName name="_____JV13" localSheetId="2">#REF!</definedName>
    <definedName name="_____JV13" localSheetId="3">#REF!</definedName>
    <definedName name="_____JV13">#REF!</definedName>
    <definedName name="_____Key2" localSheetId="4" hidden="1">#REF!</definedName>
    <definedName name="_____Key2" localSheetId="5" hidden="1">#REF!</definedName>
    <definedName name="_____Key2" localSheetId="2" hidden="1">#REF!</definedName>
    <definedName name="_____Key2" localSheetId="3" hidden="1">#REF!</definedName>
    <definedName name="_____Key2" hidden="1">#REF!</definedName>
    <definedName name="_____ms01" localSheetId="4">#REF!</definedName>
    <definedName name="_____ms01" localSheetId="5">#REF!</definedName>
    <definedName name="_____ms01" localSheetId="2">#REF!</definedName>
    <definedName name="_____ms01" localSheetId="3">#REF!</definedName>
    <definedName name="_____ms01">#REF!</definedName>
    <definedName name="_____ms02" localSheetId="4">#REF!</definedName>
    <definedName name="_____ms02" localSheetId="5">#REF!</definedName>
    <definedName name="_____ms02" localSheetId="2">#REF!</definedName>
    <definedName name="_____ms02" localSheetId="3">#REF!</definedName>
    <definedName name="_____ms02">#REF!</definedName>
    <definedName name="_____ms03" localSheetId="4">#REF!</definedName>
    <definedName name="_____ms03" localSheetId="5">#REF!</definedName>
    <definedName name="_____ms03" localSheetId="2">#REF!</definedName>
    <definedName name="_____ms03" localSheetId="3">#REF!</definedName>
    <definedName name="_____ms03">#REF!</definedName>
    <definedName name="_____ms04" localSheetId="4">#REF!</definedName>
    <definedName name="_____ms04" localSheetId="5">#REF!</definedName>
    <definedName name="_____ms04" localSheetId="2">#REF!</definedName>
    <definedName name="_____ms04" localSheetId="3">#REF!</definedName>
    <definedName name="_____ms04">#REF!</definedName>
    <definedName name="_____om1">#REF!</definedName>
    <definedName name="_____om2">#REF!</definedName>
    <definedName name="_____omd1">#REF!</definedName>
    <definedName name="_____omd2">#REF!</definedName>
    <definedName name="_____p1">#REF!</definedName>
    <definedName name="_____rb1">#REF!</definedName>
    <definedName name="_____rb2">#REF!</definedName>
    <definedName name="_____rbd1">#REF!</definedName>
    <definedName name="_____rbd2">#REF!</definedName>
    <definedName name="_____RMC2" localSheetId="4">#REF!</definedName>
    <definedName name="_____RMC2" localSheetId="5">#REF!</definedName>
    <definedName name="_____RMC2" localSheetId="2">#REF!</definedName>
    <definedName name="_____RMC2" localSheetId="3">#REF!</definedName>
    <definedName name="_____RMC2">#REF!</definedName>
    <definedName name="_____SF3" localSheetId="4">#REF!</definedName>
    <definedName name="_____SF3" localSheetId="5">#REF!</definedName>
    <definedName name="_____SF3" localSheetId="2">#REF!</definedName>
    <definedName name="_____SF3" localSheetId="3">#REF!</definedName>
    <definedName name="_____SF3">#REF!</definedName>
    <definedName name="_____td01" localSheetId="4">#REF!</definedName>
    <definedName name="_____td01" localSheetId="5">#REF!</definedName>
    <definedName name="_____td01" localSheetId="2">#REF!</definedName>
    <definedName name="_____td01" localSheetId="3">#REF!</definedName>
    <definedName name="_____td01">#REF!</definedName>
    <definedName name="_____td02" localSheetId="4">#REF!</definedName>
    <definedName name="_____td02" localSheetId="5">#REF!</definedName>
    <definedName name="_____td02" localSheetId="2">#REF!</definedName>
    <definedName name="_____td02" localSheetId="3">#REF!</definedName>
    <definedName name="_____td02">#REF!</definedName>
    <definedName name="_____td03" localSheetId="4">#REF!</definedName>
    <definedName name="_____td03" localSheetId="5">#REF!</definedName>
    <definedName name="_____td03" localSheetId="2">#REF!</definedName>
    <definedName name="_____td03" localSheetId="3">#REF!</definedName>
    <definedName name="_____td03">#REF!</definedName>
    <definedName name="_____td04" localSheetId="4">#REF!</definedName>
    <definedName name="_____td04" localSheetId="5">#REF!</definedName>
    <definedName name="_____td04" localSheetId="2">#REF!</definedName>
    <definedName name="_____td04" localSheetId="3">#REF!</definedName>
    <definedName name="_____td04">#REF!</definedName>
    <definedName name="_____TDG01" localSheetId="4">#REF!</definedName>
    <definedName name="_____TDG01" localSheetId="5">#REF!</definedName>
    <definedName name="_____TDG01" localSheetId="2">#REF!</definedName>
    <definedName name="_____TDG01" localSheetId="3">#REF!</definedName>
    <definedName name="_____TDG01">#REF!</definedName>
    <definedName name="_____TDG02" localSheetId="4">#REF!</definedName>
    <definedName name="_____TDG02" localSheetId="5">#REF!</definedName>
    <definedName name="_____TDG02" localSheetId="2">#REF!</definedName>
    <definedName name="_____TDG02" localSheetId="3">#REF!</definedName>
    <definedName name="_____TDG02">#REF!</definedName>
    <definedName name="_____TDG03" localSheetId="4">#REF!</definedName>
    <definedName name="_____TDG03" localSheetId="5">#REF!</definedName>
    <definedName name="_____TDG03" localSheetId="2">#REF!</definedName>
    <definedName name="_____TDG03" localSheetId="3">#REF!</definedName>
    <definedName name="_____TDG03">#REF!</definedName>
    <definedName name="_____TDG04" localSheetId="4">#REF!</definedName>
    <definedName name="_____TDG04" localSheetId="5">#REF!</definedName>
    <definedName name="_____TDG04" localSheetId="2">#REF!</definedName>
    <definedName name="_____TDG04" localSheetId="3">#REF!</definedName>
    <definedName name="_____TDG04">#REF!</definedName>
    <definedName name="____Com1">#REF!</definedName>
    <definedName name="____Com2">#REF!</definedName>
    <definedName name="____Com3">#REF!</definedName>
    <definedName name="____COM94" localSheetId="4">#REF!</definedName>
    <definedName name="____COM94" localSheetId="5">#REF!</definedName>
    <definedName name="____COM94" localSheetId="2">#REF!</definedName>
    <definedName name="____COM94" localSheetId="3">#REF!</definedName>
    <definedName name="____COM94">#REF!</definedName>
    <definedName name="____COM95" localSheetId="4">#REF!</definedName>
    <definedName name="____COM95" localSheetId="5">#REF!</definedName>
    <definedName name="____COM95" localSheetId="2">#REF!</definedName>
    <definedName name="____COM95" localSheetId="3">#REF!</definedName>
    <definedName name="____COM95">#REF!</definedName>
    <definedName name="____EXH1" localSheetId="4">#REF!</definedName>
    <definedName name="____EXH1" localSheetId="5">#REF!</definedName>
    <definedName name="____EXH1" localSheetId="2">#REF!</definedName>
    <definedName name="____EXH1" localSheetId="3">#REF!</definedName>
    <definedName name="____EXH1">#REF!</definedName>
    <definedName name="____EXH5" localSheetId="4">#REF!</definedName>
    <definedName name="____EXH5" localSheetId="5">#REF!</definedName>
    <definedName name="____EXH5" localSheetId="2">#REF!</definedName>
    <definedName name="____EXH5" localSheetId="3">#REF!</definedName>
    <definedName name="____EXH5">#REF!</definedName>
    <definedName name="____JV13" localSheetId="4">#REF!</definedName>
    <definedName name="____JV13" localSheetId="5">#REF!</definedName>
    <definedName name="____JV13" localSheetId="2">#REF!</definedName>
    <definedName name="____JV13" localSheetId="3">#REF!</definedName>
    <definedName name="____JV13">#REF!</definedName>
    <definedName name="____Key2" localSheetId="4" hidden="1">#REF!</definedName>
    <definedName name="____Key2" localSheetId="5" hidden="1">#REF!</definedName>
    <definedName name="____Key2" localSheetId="2" hidden="1">#REF!</definedName>
    <definedName name="____Key2" localSheetId="3" hidden="1">#REF!</definedName>
    <definedName name="____Key2" hidden="1">#REF!</definedName>
    <definedName name="____ms01" localSheetId="4">#REF!</definedName>
    <definedName name="____ms01" localSheetId="5">#REF!</definedName>
    <definedName name="____ms01" localSheetId="2">#REF!</definedName>
    <definedName name="____ms01" localSheetId="3">#REF!</definedName>
    <definedName name="____ms01">#REF!</definedName>
    <definedName name="____ms02" localSheetId="4">#REF!</definedName>
    <definedName name="____ms02" localSheetId="5">#REF!</definedName>
    <definedName name="____ms02" localSheetId="2">#REF!</definedName>
    <definedName name="____ms02" localSheetId="3">#REF!</definedName>
    <definedName name="____ms02">#REF!</definedName>
    <definedName name="____ms03" localSheetId="4">#REF!</definedName>
    <definedName name="____ms03" localSheetId="5">#REF!</definedName>
    <definedName name="____ms03" localSheetId="2">#REF!</definedName>
    <definedName name="____ms03" localSheetId="3">#REF!</definedName>
    <definedName name="____ms03">#REF!</definedName>
    <definedName name="____ms04" localSheetId="4">#REF!</definedName>
    <definedName name="____ms04" localSheetId="5">#REF!</definedName>
    <definedName name="____ms04" localSheetId="2">#REF!</definedName>
    <definedName name="____ms04" localSheetId="3">#REF!</definedName>
    <definedName name="____ms04">#REF!</definedName>
    <definedName name="____om1">#REF!</definedName>
    <definedName name="____om2">#REF!</definedName>
    <definedName name="____OMD1">#REF!</definedName>
    <definedName name="____omd2">#REF!</definedName>
    <definedName name="____p1">#REF!</definedName>
    <definedName name="____rb1">#REF!</definedName>
    <definedName name="____rb2">#REF!</definedName>
    <definedName name="____rbd1">#REF!</definedName>
    <definedName name="____rbd2">#REF!</definedName>
    <definedName name="____RMC2" localSheetId="4">#REF!</definedName>
    <definedName name="____RMC2" localSheetId="5">#REF!</definedName>
    <definedName name="____RMC2" localSheetId="2">#REF!</definedName>
    <definedName name="____RMC2" localSheetId="3">#REF!</definedName>
    <definedName name="____RMC2">#REF!</definedName>
    <definedName name="____SF3" localSheetId="4">#REF!</definedName>
    <definedName name="____SF3" localSheetId="5">#REF!</definedName>
    <definedName name="____SF3" localSheetId="2">#REF!</definedName>
    <definedName name="____SF3" localSheetId="3">#REF!</definedName>
    <definedName name="____SF3">#REF!</definedName>
    <definedName name="____td01">#REF!</definedName>
    <definedName name="____td02">#REF!</definedName>
    <definedName name="____td03">#REF!</definedName>
    <definedName name="____td04">#REF!</definedName>
    <definedName name="____TDG01">#REF!</definedName>
    <definedName name="____TDG02">#REF!</definedName>
    <definedName name="____TDG03">#REF!</definedName>
    <definedName name="____TDG04">#REF!</definedName>
    <definedName name="___Com1">#REF!</definedName>
    <definedName name="___Com2">#REF!</definedName>
    <definedName name="___Com3">#REF!</definedName>
    <definedName name="___COM94" localSheetId="4">#REF!</definedName>
    <definedName name="___COM94" localSheetId="5">#REF!</definedName>
    <definedName name="___COM94" localSheetId="2">#REF!</definedName>
    <definedName name="___COM94" localSheetId="3">#REF!</definedName>
    <definedName name="___COM94">#REF!</definedName>
    <definedName name="___COM95" localSheetId="4">#REF!</definedName>
    <definedName name="___COM95" localSheetId="5">#REF!</definedName>
    <definedName name="___COM95" localSheetId="2">#REF!</definedName>
    <definedName name="___COM95" localSheetId="3">#REF!</definedName>
    <definedName name="___COM95">#REF!</definedName>
    <definedName name="___EXH1" localSheetId="4">#REF!</definedName>
    <definedName name="___EXH1" localSheetId="5">#REF!</definedName>
    <definedName name="___EXH1" localSheetId="2">#REF!</definedName>
    <definedName name="___EXH1" localSheetId="3">#REF!</definedName>
    <definedName name="___EXH1">#REF!</definedName>
    <definedName name="___EXH5" localSheetId="4">#REF!</definedName>
    <definedName name="___EXH5" localSheetId="5">#REF!</definedName>
    <definedName name="___EXH5" localSheetId="2">#REF!</definedName>
    <definedName name="___EXH5" localSheetId="3">#REF!</definedName>
    <definedName name="___EXH5">#REF!</definedName>
    <definedName name="___JV13" localSheetId="4">#REF!</definedName>
    <definedName name="___JV13" localSheetId="5">#REF!</definedName>
    <definedName name="___JV13" localSheetId="2">#REF!</definedName>
    <definedName name="___JV13" localSheetId="3">#REF!</definedName>
    <definedName name="___JV13">#REF!</definedName>
    <definedName name="___Key2" localSheetId="4" hidden="1">#REF!</definedName>
    <definedName name="___Key2" localSheetId="5" hidden="1">#REF!</definedName>
    <definedName name="___Key2" localSheetId="2" hidden="1">#REF!</definedName>
    <definedName name="___Key2" localSheetId="3" hidden="1">#REF!</definedName>
    <definedName name="___Key2" hidden="1">#REF!</definedName>
    <definedName name="___ms01" localSheetId="4">#REF!</definedName>
    <definedName name="___ms01" localSheetId="5">#REF!</definedName>
    <definedName name="___ms01" localSheetId="2">#REF!</definedName>
    <definedName name="___ms01" localSheetId="3">#REF!</definedName>
    <definedName name="___ms01">#REF!</definedName>
    <definedName name="___ms02" localSheetId="4">#REF!</definedName>
    <definedName name="___ms02" localSheetId="5">#REF!</definedName>
    <definedName name="___ms02" localSheetId="2">#REF!</definedName>
    <definedName name="___ms02" localSheetId="3">#REF!</definedName>
    <definedName name="___ms02">#REF!</definedName>
    <definedName name="___ms03" localSheetId="4">#REF!</definedName>
    <definedName name="___ms03" localSheetId="5">#REF!</definedName>
    <definedName name="___ms03" localSheetId="2">#REF!</definedName>
    <definedName name="___ms03" localSheetId="3">#REF!</definedName>
    <definedName name="___ms03">#REF!</definedName>
    <definedName name="___ms04" localSheetId="4">#REF!</definedName>
    <definedName name="___ms04" localSheetId="5">#REF!</definedName>
    <definedName name="___ms04" localSheetId="2">#REF!</definedName>
    <definedName name="___ms04" localSheetId="3">#REF!</definedName>
    <definedName name="___ms04">#REF!</definedName>
    <definedName name="___om1">#REF!</definedName>
    <definedName name="___om2">#REF!</definedName>
    <definedName name="___omd1">#REF!</definedName>
    <definedName name="___omd2">#REF!</definedName>
    <definedName name="___p1">#REF!</definedName>
    <definedName name="___rb1">#REF!</definedName>
    <definedName name="___rb2">#REF!</definedName>
    <definedName name="___rbd1">#REF!</definedName>
    <definedName name="___rbd2">#REF!</definedName>
    <definedName name="___RMC2" localSheetId="4">#REF!</definedName>
    <definedName name="___RMC2" localSheetId="5">#REF!</definedName>
    <definedName name="___RMC2" localSheetId="2">#REF!</definedName>
    <definedName name="___RMC2" localSheetId="3">#REF!</definedName>
    <definedName name="___RMC2">#REF!</definedName>
    <definedName name="___SF3" localSheetId="4">#REF!</definedName>
    <definedName name="___SF3" localSheetId="5">#REF!</definedName>
    <definedName name="___SF3" localSheetId="2">#REF!</definedName>
    <definedName name="___SF3" localSheetId="3">#REF!</definedName>
    <definedName name="___SF3">#REF!</definedName>
    <definedName name="___td01">#REF!</definedName>
    <definedName name="___td02">#REF!</definedName>
    <definedName name="___td03">#REF!</definedName>
    <definedName name="___td04">#REF!</definedName>
    <definedName name="___TDG01">#REF!</definedName>
    <definedName name="___TDG02">#REF!</definedName>
    <definedName name="___TDG03">#REF!</definedName>
    <definedName name="___TDG04">#REF!</definedName>
    <definedName name="__Com1">#REF!</definedName>
    <definedName name="__Com2">#REF!</definedName>
    <definedName name="__Com3">#REF!</definedName>
    <definedName name="__COM94" localSheetId="4">#REF!</definedName>
    <definedName name="__COM94" localSheetId="5">#REF!</definedName>
    <definedName name="__COM94" localSheetId="2">#REF!</definedName>
    <definedName name="__COM94" localSheetId="3">#REF!</definedName>
    <definedName name="__COM94">#REF!</definedName>
    <definedName name="__COM95" localSheetId="4">#REF!</definedName>
    <definedName name="__COM95" localSheetId="5">#REF!</definedName>
    <definedName name="__COM95" localSheetId="2">#REF!</definedName>
    <definedName name="__COM95" localSheetId="3">#REF!</definedName>
    <definedName name="__COM95">#REF!</definedName>
    <definedName name="__EXH1" localSheetId="4">#REF!</definedName>
    <definedName name="__EXH1" localSheetId="5">#REF!</definedName>
    <definedName name="__EXH1" localSheetId="2">#REF!</definedName>
    <definedName name="__EXH1" localSheetId="3">#REF!</definedName>
    <definedName name="__EXH1">#REF!</definedName>
    <definedName name="__EXH5" localSheetId="4">#REF!</definedName>
    <definedName name="__EXH5" localSheetId="5">#REF!</definedName>
    <definedName name="__EXH5" localSheetId="2">#REF!</definedName>
    <definedName name="__EXH5" localSheetId="3">#REF!</definedName>
    <definedName name="__EXH5">#REF!</definedName>
    <definedName name="__JV13" localSheetId="4">#REF!</definedName>
    <definedName name="__JV13" localSheetId="5">#REF!</definedName>
    <definedName name="__JV13" localSheetId="2">#REF!</definedName>
    <definedName name="__JV13" localSheetId="3">#REF!</definedName>
    <definedName name="__JV13">#REF!</definedName>
    <definedName name="__key1" localSheetId="4" hidden="1">#REF!</definedName>
    <definedName name="__key1" localSheetId="5" hidden="1">#REF!</definedName>
    <definedName name="__key1" localSheetId="2" hidden="1">#REF!</definedName>
    <definedName name="__key1" localSheetId="3" hidden="1">#REF!</definedName>
    <definedName name="__key1" hidden="1">#REF!</definedName>
    <definedName name="__Key2" localSheetId="4" hidden="1">#REF!</definedName>
    <definedName name="__Key2" localSheetId="5" hidden="1">#REF!</definedName>
    <definedName name="__Key2" localSheetId="2" hidden="1">#REF!</definedName>
    <definedName name="__Key2" localSheetId="3" hidden="1">#REF!</definedName>
    <definedName name="__Key2" hidden="1">#REF!</definedName>
    <definedName name="__ms01" localSheetId="4">#REF!</definedName>
    <definedName name="__ms01" localSheetId="5">#REF!</definedName>
    <definedName name="__ms01" localSheetId="2">#REF!</definedName>
    <definedName name="__ms01" localSheetId="3">#REF!</definedName>
    <definedName name="__ms01">#REF!</definedName>
    <definedName name="__ms02" localSheetId="4">#REF!</definedName>
    <definedName name="__ms02" localSheetId="5">#REF!</definedName>
    <definedName name="__ms02" localSheetId="2">#REF!</definedName>
    <definedName name="__ms02" localSheetId="3">#REF!</definedName>
    <definedName name="__ms02">#REF!</definedName>
    <definedName name="__ms03" localSheetId="4">#REF!</definedName>
    <definedName name="__ms03" localSheetId="5">#REF!</definedName>
    <definedName name="__ms03" localSheetId="2">#REF!</definedName>
    <definedName name="__ms03" localSheetId="3">#REF!</definedName>
    <definedName name="__ms03">#REF!</definedName>
    <definedName name="__ms04" localSheetId="4">#REF!</definedName>
    <definedName name="__ms04" localSheetId="5">#REF!</definedName>
    <definedName name="__ms04" localSheetId="2">#REF!</definedName>
    <definedName name="__ms04" localSheetId="3">#REF!</definedName>
    <definedName name="__ms04">#REF!</definedName>
    <definedName name="__om1">#REF!</definedName>
    <definedName name="__om2">#REF!</definedName>
    <definedName name="__omd1">#REF!</definedName>
    <definedName name="__omd2">#REF!</definedName>
    <definedName name="__p1">#REF!</definedName>
    <definedName name="__rb1">#REF!</definedName>
    <definedName name="__rb2">#REF!</definedName>
    <definedName name="__rbd1">#REF!</definedName>
    <definedName name="__rbd2">#REF!</definedName>
    <definedName name="__RMC2" localSheetId="4">#REF!</definedName>
    <definedName name="__RMC2" localSheetId="5">#REF!</definedName>
    <definedName name="__RMC2" localSheetId="2">#REF!</definedName>
    <definedName name="__RMC2" localSheetId="3">#REF!</definedName>
    <definedName name="__RMC2">#REF!</definedName>
    <definedName name="__SF3" localSheetId="4">#REF!</definedName>
    <definedName name="__SF3" localSheetId="5">#REF!</definedName>
    <definedName name="__SF3" localSheetId="2">#REF!</definedName>
    <definedName name="__SF3" localSheetId="3">#REF!</definedName>
    <definedName name="__SF3">#REF!</definedName>
    <definedName name="__td01">#REF!</definedName>
    <definedName name="__td02">#REF!</definedName>
    <definedName name="__td03">#REF!</definedName>
    <definedName name="__td04">#REF!</definedName>
    <definedName name="__TDG01">#REF!</definedName>
    <definedName name="__TDG02">#REF!</definedName>
    <definedName name="__TDG03">#REF!</definedName>
    <definedName name="__TDG04">#REF!</definedName>
    <definedName name="_1__123Graph_ACONTRACT_BY_B_U" hidden="1">#REF!</definedName>
    <definedName name="_10__123Graph_BQRE_S_BY_TYPE" hidden="1">#REF!</definedName>
    <definedName name="_11__123Graph_BSENS_COMPARISON" hidden="1">#REF!</definedName>
    <definedName name="_12__123Graph_BSUPPLIES_BY_B_U" hidden="1">#REF!</definedName>
    <definedName name="_13__123Graph_BTAX_CREDIT" hidden="1">#REF!</definedName>
    <definedName name="_14__123Graph_BWAGES_BY_B_U" hidden="1">#REF!</definedName>
    <definedName name="_15__123Graph_CCONTRACT_BY_B_U" hidden="1">#REF!</definedName>
    <definedName name="_16__123Graph_CQRE_S_BY_CO." hidden="1">#REF!</definedName>
    <definedName name="_17__123Graph_CQRE_S_BY_TYPE" hidden="1">#REF!</definedName>
    <definedName name="_18__123Graph_CSENS_COMPARISON" hidden="1">#REF!</definedName>
    <definedName name="_19__123Graph_CSUPPLIES_BY_B_U" hidden="1">#REF!</definedName>
    <definedName name="_2__123Graph_AQRE_S_BY_CO." hidden="1">#REF!</definedName>
    <definedName name="_20__123Graph_CWAGES_BY_B_U" hidden="1">#REF!</definedName>
    <definedName name="_20_MWS" localSheetId="4">#REF!</definedName>
    <definedName name="_20_MWS" localSheetId="5">#REF!</definedName>
    <definedName name="_20_MWS" localSheetId="2">#REF!</definedName>
    <definedName name="_20_MWS" localSheetId="3">#REF!</definedName>
    <definedName name="_20_MWS">#REF!</definedName>
    <definedName name="_21__123Graph_DCONTRACT_BY_B_U" hidden="1">#REF!</definedName>
    <definedName name="_21_MWS" localSheetId="4">#REF!</definedName>
    <definedName name="_21_MWS" localSheetId="5">#REF!</definedName>
    <definedName name="_21_MWS" localSheetId="2">#REF!</definedName>
    <definedName name="_21_MWS" localSheetId="3">#REF!</definedName>
    <definedName name="_21_MWS">#REF!</definedName>
    <definedName name="_22__123Graph_DQRE_S_BY_CO." hidden="1">#REF!</definedName>
    <definedName name="_23__123Graph_DSUPPLIES_BY_B_U" hidden="1">#REF!</definedName>
    <definedName name="_23_MWS" localSheetId="4">#REF!</definedName>
    <definedName name="_23_MWS" localSheetId="5">#REF!</definedName>
    <definedName name="_23_MWS" localSheetId="2">#REF!</definedName>
    <definedName name="_23_MWS" localSheetId="3">#REF!</definedName>
    <definedName name="_23_MWS">#REF!</definedName>
    <definedName name="_24__123Graph_DWAGES_BY_B_U" hidden="1">#REF!</definedName>
    <definedName name="_24_MWS" localSheetId="4">#REF!</definedName>
    <definedName name="_24_MWS" localSheetId="5">#REF!</definedName>
    <definedName name="_24_MWS" localSheetId="2">#REF!</definedName>
    <definedName name="_24_MWS" localSheetId="3">#REF!</definedName>
    <definedName name="_24_MWS">#REF!</definedName>
    <definedName name="_25__123Graph_ECONTRACT_BY_B_U" hidden="1">#REF!</definedName>
    <definedName name="_26__123Graph_EQRE_S_BY_CO." hidden="1">#REF!</definedName>
    <definedName name="_27__123Graph_ESUPPLIES_BY_B_U" hidden="1">#REF!</definedName>
    <definedName name="_28__123Graph_EWAGES_BY_B_U" hidden="1">#REF!</definedName>
    <definedName name="_29__123Graph_FCONTRACT_BY_B_U" hidden="1">#REF!</definedName>
    <definedName name="_3__123Graph_AQRE_S_BY_TYPE" hidden="1">#REF!</definedName>
    <definedName name="_30__123Graph_FQRE_S_BY_CO." hidden="1">#REF!</definedName>
    <definedName name="_31__123Graph_FSUPPLIES_BY_B_U" hidden="1">#REF!</definedName>
    <definedName name="_32__123Graph_FWAGES_BY_B_U" hidden="1">#REF!</definedName>
    <definedName name="_33__123Graph_XCONTRACT_BY_B_U" hidden="1">#REF!</definedName>
    <definedName name="_34__123Graph_XQRE_S_BY_CO." hidden="1">#REF!</definedName>
    <definedName name="_35__123Graph_XQRE_S_BY_TYPE" hidden="1">#REF!</definedName>
    <definedName name="_35_MWS" localSheetId="4">#REF!</definedName>
    <definedName name="_35_MWS" localSheetId="5">#REF!</definedName>
    <definedName name="_35_MWS" localSheetId="2">#REF!</definedName>
    <definedName name="_35_MWS" localSheetId="3">#REF!</definedName>
    <definedName name="_35_MWS">#REF!</definedName>
    <definedName name="_36__123Graph_XSUPPLIES_BY_B_U" hidden="1">#REF!</definedName>
    <definedName name="_37__123Graph_XTAX_CREDIT" hidden="1">#REF!</definedName>
    <definedName name="_38_0_0_K" localSheetId="4" hidden="1">#REF!</definedName>
    <definedName name="_38_0_0_K" localSheetId="5" hidden="1">#REF!</definedName>
    <definedName name="_38_0_0_K" localSheetId="2" hidden="1">#REF!</definedName>
    <definedName name="_38_0_0_K" localSheetId="3" hidden="1">#REF!</definedName>
    <definedName name="_38_0_0_K" hidden="1">#REF!</definedName>
    <definedName name="_39_0_0_K" localSheetId="4" hidden="1">#REF!</definedName>
    <definedName name="_39_0_0_K" localSheetId="5" hidden="1">#REF!</definedName>
    <definedName name="_39_0_0_K" localSheetId="2" hidden="1">#REF!</definedName>
    <definedName name="_39_0_0_K" localSheetId="3" hidden="1">#REF!</definedName>
    <definedName name="_39_0_0_K" hidden="1">#REF!</definedName>
    <definedName name="_3YR_SUMMARY" localSheetId="4">#REF!</definedName>
    <definedName name="_3YR_SUMMARY" localSheetId="5">#REF!</definedName>
    <definedName name="_3YR_SUMMARY" localSheetId="2">#REF!</definedName>
    <definedName name="_3YR_SUMMARY" localSheetId="3">#REF!</definedName>
    <definedName name="_3YR_SUMMARY">#REF!</definedName>
    <definedName name="_4__123Graph_ASENS_COMPARISON" hidden="1">#REF!</definedName>
    <definedName name="_40_0_0_S" localSheetId="4" hidden="1">#REF!</definedName>
    <definedName name="_40_0_0_S" localSheetId="5" hidden="1">#REF!</definedName>
    <definedName name="_40_0_0_S" localSheetId="2" hidden="1">#REF!</definedName>
    <definedName name="_40_0_0_S" localSheetId="3" hidden="1">#REF!</definedName>
    <definedName name="_40_0_0_S" hidden="1">#REF!</definedName>
    <definedName name="_40_MWS" localSheetId="4">#REF!</definedName>
    <definedName name="_40_MWS" localSheetId="5">#REF!</definedName>
    <definedName name="_40_MWS" localSheetId="2">#REF!</definedName>
    <definedName name="_40_MWS" localSheetId="3">#REF!</definedName>
    <definedName name="_40_MWS">#REF!</definedName>
    <definedName name="_41_0_0_S" localSheetId="4" hidden="1">#REF!</definedName>
    <definedName name="_41_0_0_S" localSheetId="5" hidden="1">#REF!</definedName>
    <definedName name="_41_0_0_S" localSheetId="2" hidden="1">#REF!</definedName>
    <definedName name="_41_0_0_S" localSheetId="3" hidden="1">#REF!</definedName>
    <definedName name="_41_0_0_S" hidden="1">#REF!</definedName>
    <definedName name="_45_MWS" localSheetId="4">#REF!</definedName>
    <definedName name="_45_MWS" localSheetId="5">#REF!</definedName>
    <definedName name="_45_MWS" localSheetId="2">#REF!</definedName>
    <definedName name="_45_MWS" localSheetId="3">#REF!</definedName>
    <definedName name="_45_MWS">#REF!</definedName>
    <definedName name="_5__123Graph_ASUPPLIES_BY_B_U" hidden="1">#REF!</definedName>
    <definedName name="_50_MWS" localSheetId="4">#REF!</definedName>
    <definedName name="_50_MWS" localSheetId="5">#REF!</definedName>
    <definedName name="_50_MWS" localSheetId="2">#REF!</definedName>
    <definedName name="_50_MWS" localSheetId="3">#REF!</definedName>
    <definedName name="_50_MWS">#REF!</definedName>
    <definedName name="_55_MWS" localSheetId="4">#REF!</definedName>
    <definedName name="_55_MWS" localSheetId="5">#REF!</definedName>
    <definedName name="_55_MWS" localSheetId="2">#REF!</definedName>
    <definedName name="_55_MWS" localSheetId="3">#REF!</definedName>
    <definedName name="_55_MWS">#REF!</definedName>
    <definedName name="_6__123Graph_ATAX_CREDIT" hidden="1">#REF!</definedName>
    <definedName name="_7__123Graph_AWAGES_BY_B_U" hidden="1">#REF!</definedName>
    <definedName name="_8__123Graph_BCONTRACT_BY_B_U" hidden="1">#REF!</definedName>
    <definedName name="_84_PHASE1">#REF!</definedName>
    <definedName name="_85_PHASE1">#REF!</definedName>
    <definedName name="_86_PHASE1">#REF!</definedName>
    <definedName name="_87_PHASE1">#REF!</definedName>
    <definedName name="_88_PHASE1">#REF!</definedName>
    <definedName name="_89_PHASE1">#REF!</definedName>
    <definedName name="_9__123Graph_BQRE_S_BY_CO." hidden="1">#REF!</definedName>
    <definedName name="_90_PHASE1">#REF!</definedName>
    <definedName name="_91_PHASE1">#REF!</definedName>
    <definedName name="_92_PHASE1">#REF!</definedName>
    <definedName name="_93_PHASE1">#REF!</definedName>
    <definedName name="_94_PHASE1">#REF!</definedName>
    <definedName name="_95_PHASE1">#REF!</definedName>
    <definedName name="_96_PHASE1">#REF!</definedName>
    <definedName name="_97_PHASE1">#REF!</definedName>
    <definedName name="_98_PHASE1">#REF!</definedName>
    <definedName name="_AAL1" localSheetId="4">#REF!</definedName>
    <definedName name="_AAL1" localSheetId="5">#REF!</definedName>
    <definedName name="_AAL1" localSheetId="2">#REF!</definedName>
    <definedName name="_AAL1" localSheetId="3">#REF!</definedName>
    <definedName name="_AAL1">#REF!</definedName>
    <definedName name="_agr8690">#REF!</definedName>
    <definedName name="_agr8790">#REF!</definedName>
    <definedName name="_agr8791">#REF!</definedName>
    <definedName name="_agr8890">#REF!</definedName>
    <definedName name="_agr8891">#REF!</definedName>
    <definedName name="_agr8892">#REF!</definedName>
    <definedName name="_agr8990">#REF!</definedName>
    <definedName name="_agr8991">#REF!</definedName>
    <definedName name="_agr8992">#REF!</definedName>
    <definedName name="_agr8993">#REF!</definedName>
    <definedName name="_agr9091">#REF!</definedName>
    <definedName name="_agr9092">#REF!</definedName>
    <definedName name="_agr9093">#REF!</definedName>
    <definedName name="_agr9094">#REF!</definedName>
    <definedName name="_agr9192">#REF!</definedName>
    <definedName name="_agr9193">#REF!</definedName>
    <definedName name="_agr9194">#REF!</definedName>
    <definedName name="_agr9195">#REF!</definedName>
    <definedName name="_agr9293">#REF!</definedName>
    <definedName name="_agr9294">#REF!</definedName>
    <definedName name="_agr9295">#REF!</definedName>
    <definedName name="_agr9296">#REF!</definedName>
    <definedName name="_agr9394">#REF!</definedName>
    <definedName name="_agr9395">#REF!</definedName>
    <definedName name="_agr9396">#REF!</definedName>
    <definedName name="_agr9397">#REF!</definedName>
    <definedName name="_agr9495">#REF!</definedName>
    <definedName name="_agr9496">#REF!</definedName>
    <definedName name="_agr9497">#REF!</definedName>
    <definedName name="_agr9498">#REF!</definedName>
    <definedName name="_agr9596">#REF!</definedName>
    <definedName name="_agr9597">#REF!</definedName>
    <definedName name="_agr9598">#REF!</definedName>
    <definedName name="_agr9697">#REF!</definedName>
    <definedName name="_agr9698">#REF!</definedName>
    <definedName name="_agr9798">#REF!</definedName>
    <definedName name="_ALT_PPONU_D__Q" localSheetId="4">#REF!</definedName>
    <definedName name="_ALT_PPONU_D__Q" localSheetId="5">#REF!</definedName>
    <definedName name="_ALT_PPONU_D__Q" localSheetId="2">#REF!</definedName>
    <definedName name="_ALT_PPONU_D__Q" localSheetId="3">#REF!</definedName>
    <definedName name="_ALT_PPONU_D__Q">#REF!</definedName>
    <definedName name="_AMO_UniqueIdentifier" hidden="1">"'bcb5811d-712a-4535-a3da-8914e2dcdab9'"</definedName>
    <definedName name="_Com1" localSheetId="4">#REF!</definedName>
    <definedName name="_Com1" localSheetId="5">#REF!</definedName>
    <definedName name="_Com1" localSheetId="2">#REF!</definedName>
    <definedName name="_Com1" localSheetId="3">#REF!</definedName>
    <definedName name="_Com1">#REF!</definedName>
    <definedName name="_Com2" localSheetId="4">#REF!</definedName>
    <definedName name="_Com2" localSheetId="5">#REF!</definedName>
    <definedName name="_Com2" localSheetId="2">#REF!</definedName>
    <definedName name="_Com2" localSheetId="3">#REF!</definedName>
    <definedName name="_Com2">#REF!</definedName>
    <definedName name="_Com3" localSheetId="4">#REF!</definedName>
    <definedName name="_Com3" localSheetId="5">#REF!</definedName>
    <definedName name="_Com3" localSheetId="2">#REF!</definedName>
    <definedName name="_Com3" localSheetId="3">#REF!</definedName>
    <definedName name="_Com3">#REF!</definedName>
    <definedName name="_COM94" localSheetId="4">#REF!</definedName>
    <definedName name="_COM94" localSheetId="5">#REF!</definedName>
    <definedName name="_COM94" localSheetId="2">#REF!</definedName>
    <definedName name="_COM94" localSheetId="3">#REF!</definedName>
    <definedName name="_COM94">#REF!</definedName>
    <definedName name="_COM95" localSheetId="4">#REF!</definedName>
    <definedName name="_COM95" localSheetId="5">#REF!</definedName>
    <definedName name="_COM95" localSheetId="2">#REF!</definedName>
    <definedName name="_COM95" localSheetId="3">#REF!</definedName>
    <definedName name="_COM95">#REF!</definedName>
    <definedName name="_EXH1" localSheetId="4">#REF!</definedName>
    <definedName name="_EXH1" localSheetId="5">#REF!</definedName>
    <definedName name="_EXH1" localSheetId="2">#REF!</definedName>
    <definedName name="_EXH1" localSheetId="3">#REF!</definedName>
    <definedName name="_EXH1">#REF!</definedName>
    <definedName name="_EXH5" localSheetId="4">#REF!</definedName>
    <definedName name="_EXH5" localSheetId="5">#REF!</definedName>
    <definedName name="_EXH5" localSheetId="2">#REF!</definedName>
    <definedName name="_EXH5" localSheetId="3">#REF!</definedName>
    <definedName name="_EXH5">#REF!</definedName>
    <definedName name="_Fill" localSheetId="4" hidden="1">#REF!</definedName>
    <definedName name="_Fill" localSheetId="5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7" hidden="1">'OAC Cost Repository GL detail'!$A$1:$AJ$156</definedName>
    <definedName name="_JV13" localSheetId="4">#REF!</definedName>
    <definedName name="_JV13" localSheetId="5">#REF!</definedName>
    <definedName name="_JV13" localSheetId="2">#REF!</definedName>
    <definedName name="_JV13" localSheetId="3">#REF!</definedName>
    <definedName name="_JV13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4" hidden="1">#REF!</definedName>
    <definedName name="_Key2" localSheetId="5" hidden="1">#REF!</definedName>
    <definedName name="_Key2" localSheetId="2" hidden="1">#REF!</definedName>
    <definedName name="_Key2" localSheetId="3" hidden="1">#REF!</definedName>
    <definedName name="_Key2" hidden="1">#REF!</definedName>
    <definedName name="_key7">#REF!</definedName>
    <definedName name="_mm1" localSheetId="4">#REF!</definedName>
    <definedName name="_mm1" localSheetId="5">#REF!</definedName>
    <definedName name="_mm1" localSheetId="2">#REF!</definedName>
    <definedName name="_mm1" localSheetId="3">#REF!</definedName>
    <definedName name="_mm1">#REF!</definedName>
    <definedName name="_mm10" localSheetId="4">#REF!</definedName>
    <definedName name="_mm10" localSheetId="5">#REF!</definedName>
    <definedName name="_mm10" localSheetId="2">#REF!</definedName>
    <definedName name="_mm10" localSheetId="3">#REF!</definedName>
    <definedName name="_mm10">#REF!</definedName>
    <definedName name="_mm11" localSheetId="4">#REF!</definedName>
    <definedName name="_mm11" localSheetId="5">#REF!</definedName>
    <definedName name="_mm11" localSheetId="2">#REF!</definedName>
    <definedName name="_mm11" localSheetId="3">#REF!</definedName>
    <definedName name="_mm11">#REF!</definedName>
    <definedName name="_mm12" localSheetId="4">#REF!</definedName>
    <definedName name="_mm12" localSheetId="5">#REF!</definedName>
    <definedName name="_mm12" localSheetId="2">#REF!</definedName>
    <definedName name="_mm12" localSheetId="3">#REF!</definedName>
    <definedName name="_mm12">#REF!</definedName>
    <definedName name="_mm13" localSheetId="4">#REF!</definedName>
    <definedName name="_mm13" localSheetId="5">#REF!</definedName>
    <definedName name="_mm13" localSheetId="2">#REF!</definedName>
    <definedName name="_mm13" localSheetId="3">#REF!</definedName>
    <definedName name="_mm13">#REF!</definedName>
    <definedName name="_mm14" localSheetId="4">#REF!</definedName>
    <definedName name="_mm14" localSheetId="5">#REF!</definedName>
    <definedName name="_mm14" localSheetId="2">#REF!</definedName>
    <definedName name="_mm14" localSheetId="3">#REF!</definedName>
    <definedName name="_mm14">#REF!</definedName>
    <definedName name="_mm15" localSheetId="4">#REF!</definedName>
    <definedName name="_mm15" localSheetId="5">#REF!</definedName>
    <definedName name="_mm15" localSheetId="2">#REF!</definedName>
    <definedName name="_mm15" localSheetId="3">#REF!</definedName>
    <definedName name="_mm15">#REF!</definedName>
    <definedName name="_mm16" localSheetId="4">#REF!</definedName>
    <definedName name="_mm16" localSheetId="5">#REF!</definedName>
    <definedName name="_mm16" localSheetId="2">#REF!</definedName>
    <definedName name="_mm16" localSheetId="3">#REF!</definedName>
    <definedName name="_mm16">#REF!</definedName>
    <definedName name="_mm17" localSheetId="4">#REF!</definedName>
    <definedName name="_mm17" localSheetId="5">#REF!</definedName>
    <definedName name="_mm17" localSheetId="2">#REF!</definedName>
    <definedName name="_mm17" localSheetId="3">#REF!</definedName>
    <definedName name="_mm17">#REF!</definedName>
    <definedName name="_mm18" localSheetId="4">#REF!</definedName>
    <definedName name="_mm18" localSheetId="5">#REF!</definedName>
    <definedName name="_mm18" localSheetId="2">#REF!</definedName>
    <definedName name="_mm18" localSheetId="3">#REF!</definedName>
    <definedName name="_mm18">#REF!</definedName>
    <definedName name="_mm19" localSheetId="4">#REF!</definedName>
    <definedName name="_mm19" localSheetId="5">#REF!</definedName>
    <definedName name="_mm19" localSheetId="2">#REF!</definedName>
    <definedName name="_mm19" localSheetId="3">#REF!</definedName>
    <definedName name="_mm19">#REF!</definedName>
    <definedName name="_mm2" localSheetId="4">#REF!</definedName>
    <definedName name="_mm2" localSheetId="5">#REF!</definedName>
    <definedName name="_mm2" localSheetId="2">#REF!</definedName>
    <definedName name="_mm2" localSheetId="3">#REF!</definedName>
    <definedName name="_mm2">#REF!</definedName>
    <definedName name="_mm3" localSheetId="4">#REF!</definedName>
    <definedName name="_mm3" localSheetId="5">#REF!</definedName>
    <definedName name="_mm3" localSheetId="2">#REF!</definedName>
    <definedName name="_mm3" localSheetId="3">#REF!</definedName>
    <definedName name="_mm3">#REF!</definedName>
    <definedName name="_mm4" localSheetId="4">#REF!</definedName>
    <definedName name="_mm4" localSheetId="5">#REF!</definedName>
    <definedName name="_mm4" localSheetId="2">#REF!</definedName>
    <definedName name="_mm4" localSheetId="3">#REF!</definedName>
    <definedName name="_mm4">#REF!</definedName>
    <definedName name="_mm5" localSheetId="4">#REF!</definedName>
    <definedName name="_mm5" localSheetId="5">#REF!</definedName>
    <definedName name="_mm5" localSheetId="2">#REF!</definedName>
    <definedName name="_mm5" localSheetId="3">#REF!</definedName>
    <definedName name="_mm5">#REF!</definedName>
    <definedName name="_mm7" localSheetId="4">#REF!</definedName>
    <definedName name="_mm7" localSheetId="5">#REF!</definedName>
    <definedName name="_mm7" localSheetId="2">#REF!</definedName>
    <definedName name="_mm7" localSheetId="3">#REF!</definedName>
    <definedName name="_mm7">#REF!</definedName>
    <definedName name="_mm8" localSheetId="4">#REF!</definedName>
    <definedName name="_mm8" localSheetId="5">#REF!</definedName>
    <definedName name="_mm8" localSheetId="2">#REF!</definedName>
    <definedName name="_mm8" localSheetId="3">#REF!</definedName>
    <definedName name="_mm8">#REF!</definedName>
    <definedName name="_mm9" localSheetId="4">#REF!</definedName>
    <definedName name="_mm9" localSheetId="5">#REF!</definedName>
    <definedName name="_mm9" localSheetId="2">#REF!</definedName>
    <definedName name="_mm9" localSheetId="3">#REF!</definedName>
    <definedName name="_mm9">#REF!</definedName>
    <definedName name="_ms01" localSheetId="4">#REF!</definedName>
    <definedName name="_ms01" localSheetId="5">#REF!</definedName>
    <definedName name="_ms01" localSheetId="2">#REF!</definedName>
    <definedName name="_ms01" localSheetId="3">#REF!</definedName>
    <definedName name="_ms01">#REF!</definedName>
    <definedName name="_ms02" localSheetId="4">#REF!</definedName>
    <definedName name="_ms02" localSheetId="5">#REF!</definedName>
    <definedName name="_ms02" localSheetId="2">#REF!</definedName>
    <definedName name="_ms02" localSheetId="3">#REF!</definedName>
    <definedName name="_ms02">#REF!</definedName>
    <definedName name="_ms03" localSheetId="4">#REF!</definedName>
    <definedName name="_ms03" localSheetId="5">#REF!</definedName>
    <definedName name="_ms03" localSheetId="2">#REF!</definedName>
    <definedName name="_ms03" localSheetId="3">#REF!</definedName>
    <definedName name="_ms03">#REF!</definedName>
    <definedName name="_ms04" localSheetId="4">#REF!</definedName>
    <definedName name="_ms04" localSheetId="5">#REF!</definedName>
    <definedName name="_ms04" localSheetId="2">#REF!</definedName>
    <definedName name="_ms04" localSheetId="3">#REF!</definedName>
    <definedName name="_ms04">#REF!</definedName>
    <definedName name="_om1">#REF!</definedName>
    <definedName name="_om2">#REF!</definedName>
    <definedName name="_OMD1" localSheetId="4">#REF!</definedName>
    <definedName name="_OMD1" localSheetId="5">#REF!</definedName>
    <definedName name="_OMD1" localSheetId="2">#REF!</definedName>
    <definedName name="_OMD1" localSheetId="3">#REF!</definedName>
    <definedName name="_OMD1">#REF!</definedName>
    <definedName name="_OMD2" localSheetId="4">#REF!</definedName>
    <definedName name="_OMD2" localSheetId="5">#REF!</definedName>
    <definedName name="_OMD2" localSheetId="2">#REF!</definedName>
    <definedName name="_OMD2" localSheetId="3">#REF!</definedName>
    <definedName name="_OMD2">#REF!</definedName>
    <definedName name="_Order1" hidden="1">255</definedName>
    <definedName name="_Order2" hidden="1">255</definedName>
    <definedName name="_p1">#REF!</definedName>
    <definedName name="_pgm5">#REF!</definedName>
    <definedName name="_qre2">#REF!</definedName>
    <definedName name="_qre84">#REF!</definedName>
    <definedName name="_qre8490">#REF!</definedName>
    <definedName name="_qre8491">#REF!</definedName>
    <definedName name="_qre8492">#REF!</definedName>
    <definedName name="_qre8493">#REF!</definedName>
    <definedName name="_qre8494">#REF!</definedName>
    <definedName name="_qre8495">#REF!</definedName>
    <definedName name="_qre8496">#REF!</definedName>
    <definedName name="_qre8497">#REF!</definedName>
    <definedName name="_qre8498">#REF!</definedName>
    <definedName name="_qre85">#REF!</definedName>
    <definedName name="_qre8590">#REF!</definedName>
    <definedName name="_qre8591">#REF!</definedName>
    <definedName name="_qre8592">#REF!</definedName>
    <definedName name="_qre8593">#REF!</definedName>
    <definedName name="_qre8594">#REF!</definedName>
    <definedName name="_qre8595">#REF!</definedName>
    <definedName name="_qre8596">#REF!</definedName>
    <definedName name="_qre8597">#REF!</definedName>
    <definedName name="_qre8598">#REF!</definedName>
    <definedName name="_qre86">#REF!</definedName>
    <definedName name="_qre8690">#REF!</definedName>
    <definedName name="_qre8691">#REF!</definedName>
    <definedName name="_qre8692">#REF!</definedName>
    <definedName name="_qre8693">#REF!</definedName>
    <definedName name="_qre8694">#REF!</definedName>
    <definedName name="_qre8695">#REF!</definedName>
    <definedName name="_qre8696">#REF!</definedName>
    <definedName name="_qre8697">#REF!</definedName>
    <definedName name="_qre8698">#REF!</definedName>
    <definedName name="_qre87">#REF!</definedName>
    <definedName name="_qre8790">#REF!</definedName>
    <definedName name="_qre8791">#REF!</definedName>
    <definedName name="_qre8792">#REF!</definedName>
    <definedName name="_qre8793">#REF!</definedName>
    <definedName name="_qre8794">#REF!</definedName>
    <definedName name="_qre8795">#REF!</definedName>
    <definedName name="_qre8796">#REF!</definedName>
    <definedName name="_qre8797">#REF!</definedName>
    <definedName name="_qre8798">#REF!</definedName>
    <definedName name="_qre88">#REF!</definedName>
    <definedName name="_qre8890">#REF!</definedName>
    <definedName name="_qre8891">#REF!</definedName>
    <definedName name="_qre8892">#REF!</definedName>
    <definedName name="_qre8893">#REF!</definedName>
    <definedName name="_qre8894">#REF!</definedName>
    <definedName name="_qre8895">#REF!</definedName>
    <definedName name="_qre8896">#REF!</definedName>
    <definedName name="_qre8897">#REF!</definedName>
    <definedName name="_qre8898">#REF!</definedName>
    <definedName name="_qre89">#REF!</definedName>
    <definedName name="_qre90">#REF!</definedName>
    <definedName name="_qre91">#REF!</definedName>
    <definedName name="_qre92">#REF!</definedName>
    <definedName name="_qre93">#REF!</definedName>
    <definedName name="_qre94">#REF!</definedName>
    <definedName name="_qre95">#REF!</definedName>
    <definedName name="_qre96">#REF!</definedName>
    <definedName name="_qre97">#REF!</definedName>
    <definedName name="_qre98">#REF!</definedName>
    <definedName name="_rb1">#REF!</definedName>
    <definedName name="_rb2">#REF!</definedName>
    <definedName name="_RBD1" localSheetId="4">#REF!</definedName>
    <definedName name="_RBD1" localSheetId="5">#REF!</definedName>
    <definedName name="_RBD1" localSheetId="2">#REF!</definedName>
    <definedName name="_RBD1" localSheetId="3">#REF!</definedName>
    <definedName name="_RBD1">#REF!</definedName>
    <definedName name="_RBD2" localSheetId="4">#REF!</definedName>
    <definedName name="_RBD2" localSheetId="5">#REF!</definedName>
    <definedName name="_RBD2" localSheetId="2">#REF!</definedName>
    <definedName name="_RBD2" localSheetId="3">#REF!</definedName>
    <definedName name="_RBD2">#REF!</definedName>
    <definedName name="_reg4">#REF!</definedName>
    <definedName name="_RMC2" localSheetId="4">#REF!</definedName>
    <definedName name="_RMC2" localSheetId="5">#REF!</definedName>
    <definedName name="_RMC2" localSheetId="2">#REF!</definedName>
    <definedName name="_RMC2" localSheetId="3">#REF!</definedName>
    <definedName name="_RMC2">#REF!</definedName>
    <definedName name="_ryr56565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SF3" localSheetId="4">#REF!</definedName>
    <definedName name="_SF3" localSheetId="5">#REF!</definedName>
    <definedName name="_SF3" localSheetId="2">#REF!</definedName>
    <definedName name="_SF3" localSheetId="3">#REF!</definedName>
    <definedName name="_SF3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3" hidden="1">#REF!</definedName>
    <definedName name="_Sort" hidden="1">#REF!</definedName>
    <definedName name="_td01">#REF!</definedName>
    <definedName name="_td02">#REF!</definedName>
    <definedName name="_td03">#REF!</definedName>
    <definedName name="_td04">#REF!</definedName>
    <definedName name="_TDG01">#REF!</definedName>
    <definedName name="_TDG02">#REF!</definedName>
    <definedName name="_TDG03">#REF!</definedName>
    <definedName name="_TDG04">#REF!</definedName>
    <definedName name="_tqc90">#REF!</definedName>
    <definedName name="_tqc91">#REF!</definedName>
    <definedName name="_tqc92">#REF!</definedName>
    <definedName name="_tqc93">#REF!</definedName>
    <definedName name="_tqc94">#REF!</definedName>
    <definedName name="_tqc95">#REF!</definedName>
    <definedName name="_tqc96">#REF!</definedName>
    <definedName name="_tqc97">#REF!</definedName>
    <definedName name="_tqc98">#REF!</definedName>
    <definedName name="_tql90">#REF!</definedName>
    <definedName name="_tql91">#REF!</definedName>
    <definedName name="_tql92">#REF!</definedName>
    <definedName name="_tql93">#REF!</definedName>
    <definedName name="_tql94">#REF!</definedName>
    <definedName name="_tql95">#REF!</definedName>
    <definedName name="_tql96">#REF!</definedName>
    <definedName name="_tql97">#REF!</definedName>
    <definedName name="_tql98">#REF!</definedName>
    <definedName name="_tqs90">#REF!</definedName>
    <definedName name="_tqs91">#REF!</definedName>
    <definedName name="_tqs92">#REF!</definedName>
    <definedName name="_tqs93">#REF!</definedName>
    <definedName name="_tqs94">#REF!</definedName>
    <definedName name="_tqs95">#REF!</definedName>
    <definedName name="_tqs96">#REF!</definedName>
    <definedName name="_tqs97">#REF!</definedName>
    <definedName name="_tqs98">#REF!</definedName>
    <definedName name="_WORLDOX" localSheetId="4">#REF!</definedName>
    <definedName name="_WORLDOX" localSheetId="5">#REF!</definedName>
    <definedName name="_WORLDOX" localSheetId="2">#REF!</definedName>
    <definedName name="_WORLDOX" localSheetId="3">#REF!</definedName>
    <definedName name="_WORLDOX">#REF!</definedName>
    <definedName name="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a" localSheetId="4">#REF!</definedName>
    <definedName name="aa" localSheetId="5">#REF!</definedName>
    <definedName name="aa" localSheetId="2">#REF!</definedName>
    <definedName name="aa" localSheetId="3">#REF!</definedName>
    <definedName name="aa">#REF!</definedName>
    <definedName name="AAL" localSheetId="4">#REF!</definedName>
    <definedName name="AAL" localSheetId="5">#REF!</definedName>
    <definedName name="AAL" localSheetId="2">#REF!</definedName>
    <definedName name="AAL" localSheetId="3">#REF!</definedName>
    <definedName name="AAL">#REF!</definedName>
    <definedName name="AALDR" localSheetId="4">#REF!</definedName>
    <definedName name="AALDR" localSheetId="5">#REF!</definedName>
    <definedName name="AALDR" localSheetId="2">#REF!</definedName>
    <definedName name="AALDR" localSheetId="3">#REF!</definedName>
    <definedName name="AALDR">#REF!</definedName>
    <definedName name="AALSAP" localSheetId="4">#REF!</definedName>
    <definedName name="AALSAP" localSheetId="5">#REF!</definedName>
    <definedName name="AALSAP" localSheetId="2">#REF!</definedName>
    <definedName name="AALSAP" localSheetId="3">#REF!</definedName>
    <definedName name="AALSAP">#REF!</definedName>
    <definedName name="aashitii">#REF!</definedName>
    <definedName name="ac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count_name" localSheetId="4">#REF!</definedName>
    <definedName name="Account_name" localSheetId="5">#REF!</definedName>
    <definedName name="Account_name" localSheetId="2">#REF!</definedName>
    <definedName name="Account_name" localSheetId="3">#REF!</definedName>
    <definedName name="Account_name">#REF!</definedName>
    <definedName name="Account_Number" localSheetId="4">#REF!</definedName>
    <definedName name="Account_Number" localSheetId="5">#REF!</definedName>
    <definedName name="Account_Number" localSheetId="2">#REF!</definedName>
    <definedName name="Account_Number" localSheetId="3">#REF!</definedName>
    <definedName name="Account_Number">#REF!</definedName>
    <definedName name="Accounts" localSheetId="4">#REF!</definedName>
    <definedName name="Accounts" localSheetId="5">#REF!</definedName>
    <definedName name="Accounts" localSheetId="2">#REF!</definedName>
    <definedName name="Accounts" localSheetId="3">#REF!</definedName>
    <definedName name="Accounts">#REF!</definedName>
    <definedName name="ACCTG_SERV" localSheetId="4">#REF!</definedName>
    <definedName name="ACCTG_SERV" localSheetId="5">#REF!</definedName>
    <definedName name="ACCTG_SERV" localSheetId="2">#REF!</definedName>
    <definedName name="ACCTG_SERV" localSheetId="3">#REF!</definedName>
    <definedName name="ACCTG_SERV">#REF!</definedName>
    <definedName name="ACTUAL_YTD">#REF!</definedName>
    <definedName name="acx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dress" localSheetId="4">#REF!</definedName>
    <definedName name="Address" localSheetId="5">#REF!</definedName>
    <definedName name="Address" localSheetId="2">#REF!</definedName>
    <definedName name="Address" localSheetId="3">#REF!</definedName>
    <definedName name="Address">#REF!</definedName>
    <definedName name="adfsadfd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f" localSheetId="4">#REF!</definedName>
    <definedName name="af" localSheetId="5">#REF!</definedName>
    <definedName name="af" localSheetId="2">#REF!</definedName>
    <definedName name="af" localSheetId="3">#REF!</definedName>
    <definedName name="af">#REF!</definedName>
    <definedName name="afds">#REF!</definedName>
    <definedName name="afdsE">#REF!</definedName>
    <definedName name="afE" localSheetId="4">#REF!</definedName>
    <definedName name="afE" localSheetId="5">#REF!</definedName>
    <definedName name="afE" localSheetId="2">#REF!</definedName>
    <definedName name="afE" localSheetId="3">#REF!</definedName>
    <definedName name="afE">#REF!</definedName>
    <definedName name="AIP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rcgrtm1" localSheetId="4">#REF!</definedName>
    <definedName name="aircgrtm1" localSheetId="5">#REF!</definedName>
    <definedName name="aircgrtm1" localSheetId="2">#REF!</definedName>
    <definedName name="aircgrtm1" localSheetId="3">#REF!</definedName>
    <definedName name="aircgrtm1">#REF!</definedName>
    <definedName name="aircgrtm2" localSheetId="4">#REF!</definedName>
    <definedName name="aircgrtm2" localSheetId="5">#REF!</definedName>
    <definedName name="aircgrtm2" localSheetId="2">#REF!</definedName>
    <definedName name="aircgrtm2" localSheetId="3">#REF!</definedName>
    <definedName name="aircgrtm2">#REF!</definedName>
    <definedName name="aircgrtm3" localSheetId="4">#REF!</definedName>
    <definedName name="aircgrtm3" localSheetId="5">#REF!</definedName>
    <definedName name="aircgrtm3" localSheetId="2">#REF!</definedName>
    <definedName name="aircgrtm3" localSheetId="3">#REF!</definedName>
    <definedName name="aircgrtm3">#REF!</definedName>
    <definedName name="aircgrtm4" localSheetId="4">#REF!</definedName>
    <definedName name="aircgrtm4" localSheetId="5">#REF!</definedName>
    <definedName name="aircgrtm4" localSheetId="2">#REF!</definedName>
    <definedName name="aircgrtm4" localSheetId="3">#REF!</definedName>
    <definedName name="aircgrtm4">#REF!</definedName>
    <definedName name="aircqre">#REF!</definedName>
    <definedName name="aircqrelabel">#REF!</definedName>
    <definedName name="airctitle">#REF!</definedName>
    <definedName name="airctm1" localSheetId="4">#REF!</definedName>
    <definedName name="airctm1" localSheetId="5">#REF!</definedName>
    <definedName name="airctm1" localSheetId="2">#REF!</definedName>
    <definedName name="airctm1" localSheetId="3">#REF!</definedName>
    <definedName name="airctm1">#REF!</definedName>
    <definedName name="airctm2" localSheetId="4">#REF!</definedName>
    <definedName name="airctm2" localSheetId="5">#REF!</definedName>
    <definedName name="airctm2" localSheetId="2">#REF!</definedName>
    <definedName name="airctm2" localSheetId="3">#REF!</definedName>
    <definedName name="airctm2">#REF!</definedName>
    <definedName name="airctm3" localSheetId="4">#REF!</definedName>
    <definedName name="airctm3" localSheetId="5">#REF!</definedName>
    <definedName name="airctm3" localSheetId="2">#REF!</definedName>
    <definedName name="airctm3" localSheetId="3">#REF!</definedName>
    <definedName name="airctm3">#REF!</definedName>
    <definedName name="airctm4" localSheetId="4">#REF!</definedName>
    <definedName name="airctm4" localSheetId="5">#REF!</definedName>
    <definedName name="airctm4" localSheetId="2">#REF!</definedName>
    <definedName name="airctm4" localSheetId="3">#REF!</definedName>
    <definedName name="airctm4">#REF!</definedName>
    <definedName name="ALERT1" localSheetId="4">#REF!</definedName>
    <definedName name="ALERT1" localSheetId="5">#REF!</definedName>
    <definedName name="ALERT1" localSheetId="2">#REF!</definedName>
    <definedName name="ALERT1" localSheetId="3">#REF!</definedName>
    <definedName name="ALERT1">#REF!</definedName>
    <definedName name="ALERT2" localSheetId="4">#REF!</definedName>
    <definedName name="ALERT2" localSheetId="5">#REF!</definedName>
    <definedName name="ALERT2" localSheetId="2">#REF!</definedName>
    <definedName name="ALERT2" localSheetId="3">#REF!</definedName>
    <definedName name="ALERT2">#REF!</definedName>
    <definedName name="ALERT3" localSheetId="4">#REF!</definedName>
    <definedName name="ALERT3" localSheetId="5">#REF!</definedName>
    <definedName name="ALERT3" localSheetId="2">#REF!</definedName>
    <definedName name="ALERT3" localSheetId="3">#REF!</definedName>
    <definedName name="ALERT3">#REF!</definedName>
    <definedName name="all" localSheetId="4">#REF!</definedName>
    <definedName name="all" localSheetId="5">#REF!</definedName>
    <definedName name="all" localSheetId="2">#REF!</definedName>
    <definedName name="all" localSheetId="3">#REF!</definedName>
    <definedName name="all">#REF!</definedName>
    <definedName name="ALL_ACCRUALS" localSheetId="4">#REF!</definedName>
    <definedName name="ALL_ACCRUALS" localSheetId="5">#REF!</definedName>
    <definedName name="ALL_ACCRUALS" localSheetId="2">#REF!</definedName>
    <definedName name="ALL_ACCRUALS" localSheetId="3">#REF!</definedName>
    <definedName name="ALL_ACCRUALS">#REF!</definedName>
    <definedName name="ALL_PAYMENTS" localSheetId="4">#REF!</definedName>
    <definedName name="ALL_PAYMENTS" localSheetId="5">#REF!</definedName>
    <definedName name="ALL_PAYMENTS" localSheetId="2">#REF!</definedName>
    <definedName name="ALL_PAYMENTS" localSheetId="3">#REF!</definedName>
    <definedName name="ALL_PAYMENTS">#REF!</definedName>
    <definedName name="ALL_QRES">#REF!</definedName>
    <definedName name="ALL_QRES0.75">#REF!</definedName>
    <definedName name="ALL_QRES0.80">#REF!</definedName>
    <definedName name="ALL_QRES0.85">#REF!</definedName>
    <definedName name="ALL_QRES0.90">#REF!</definedName>
    <definedName name="ALL_QRES0.95">#REF!</definedName>
    <definedName name="ALL_QRES1.00">#REF!</definedName>
    <definedName name="ALL_QRES1.05">#REF!</definedName>
    <definedName name="ALL_QRES1.10">#REF!</definedName>
    <definedName name="ALL_QRES1.15">#REF!</definedName>
    <definedName name="ALL_QRES1.20">#REF!</definedName>
    <definedName name="ALL_QRES1.25">#REF!</definedName>
    <definedName name="ALL_SENS_FACT" localSheetId="4">#REF!</definedName>
    <definedName name="ALL_SENS_FACT" localSheetId="5">#REF!</definedName>
    <definedName name="ALL_SENS_FACT" localSheetId="2">#REF!</definedName>
    <definedName name="ALL_SENS_FACT" localSheetId="3">#REF!</definedName>
    <definedName name="ALL_SENS_FACT">#REF!</definedName>
    <definedName name="Allocation">#REF!</definedName>
    <definedName name="AllocationE">#REF!</definedName>
    <definedName name="Allocators">#REF!</definedName>
    <definedName name="ALLYRS_MESSAGE" localSheetId="4">#REF!</definedName>
    <definedName name="ALLYRS_MESSAGE" localSheetId="5">#REF!</definedName>
    <definedName name="ALLYRS_MESSAGE" localSheetId="2">#REF!</definedName>
    <definedName name="ALLYRS_MESSAGE" localSheetId="3">#REF!</definedName>
    <definedName name="ALLYRS_MESSAGE">#REF!</definedName>
    <definedName name="alsd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merenCIPS" localSheetId="4">#REF!</definedName>
    <definedName name="AmerenCIPS" localSheetId="5">#REF!</definedName>
    <definedName name="AmerenCIPS" localSheetId="2">#REF!</definedName>
    <definedName name="AmerenCIPS" localSheetId="3">#REF!</definedName>
    <definedName name="AmerenCIPS">#REF!</definedName>
    <definedName name="AmerenCIPSE" localSheetId="4">#REF!</definedName>
    <definedName name="AmerenCIPSE" localSheetId="5">#REF!</definedName>
    <definedName name="AmerenCIPSE" localSheetId="2">#REF!</definedName>
    <definedName name="AmerenCIPSE" localSheetId="3">#REF!</definedName>
    <definedName name="AmerenCIPSE">#REF!</definedName>
    <definedName name="Amounts" localSheetId="4">#REF!</definedName>
    <definedName name="Amounts" localSheetId="5">#REF!</definedName>
    <definedName name="Amounts" localSheetId="2">#REF!</definedName>
    <definedName name="Amounts" localSheetId="3">#REF!</definedName>
    <definedName name="Amounts">#REF!</definedName>
    <definedName name="anish" localSheetId="4">#REF!</definedName>
    <definedName name="anish" localSheetId="5">#REF!</definedName>
    <definedName name="anish" localSheetId="2">#REF!</definedName>
    <definedName name="anish" localSheetId="3">#REF!</definedName>
    <definedName name="anish">#REF!</definedName>
    <definedName name="anish21212" localSheetId="4">#REF!</definedName>
    <definedName name="anish21212" localSheetId="5">#REF!</definedName>
    <definedName name="anish21212" localSheetId="2">#REF!</definedName>
    <definedName name="anish21212" localSheetId="3">#REF!</definedName>
    <definedName name="anish21212">#REF!</definedName>
    <definedName name="anisha2157">#REF!</definedName>
    <definedName name="anisha216">#REF!</definedName>
    <definedName name="anishhh">#REF!</definedName>
    <definedName name="anishilov">#REF!</definedName>
    <definedName name="ANT" localSheetId="4">#REF!</definedName>
    <definedName name="ANT" localSheetId="5">#REF!</definedName>
    <definedName name="ANT" localSheetId="2">#REF!</definedName>
    <definedName name="ANT" localSheetId="3">#REF!</definedName>
    <definedName name="ANT">#REF!</definedName>
    <definedName name="APA" localSheetId="4">#REF!</definedName>
    <definedName name="APA" localSheetId="5">#REF!</definedName>
    <definedName name="APA" localSheetId="2">#REF!</definedName>
    <definedName name="APA" localSheetId="3">#REF!</definedName>
    <definedName name="APA">#REF!</definedName>
    <definedName name="ApprvDate" localSheetId="4">#REF!</definedName>
    <definedName name="ApprvDate" localSheetId="5">#REF!</definedName>
    <definedName name="ApprvDate" localSheetId="2">#REF!</definedName>
    <definedName name="ApprvDate" localSheetId="3">#REF!</definedName>
    <definedName name="ApprvDate">#REF!</definedName>
    <definedName name="ApprvEmplNbr" localSheetId="4">#REF!</definedName>
    <definedName name="ApprvEmplNbr" localSheetId="5">#REF!</definedName>
    <definedName name="ApprvEmplNbr" localSheetId="2">#REF!</definedName>
    <definedName name="ApprvEmplNbr" localSheetId="3">#REF!</definedName>
    <definedName name="ApprvEmplNbr">#REF!</definedName>
    <definedName name="Apr" localSheetId="4">#REF!</definedName>
    <definedName name="Apr" localSheetId="5">#REF!</definedName>
    <definedName name="Apr" localSheetId="2">#REF!</definedName>
    <definedName name="Apr" localSheetId="3">#REF!</definedName>
    <definedName name="Apr">#REF!</definedName>
    <definedName name="APV" localSheetId="4">#REF!</definedName>
    <definedName name="APV" localSheetId="5">#REF!</definedName>
    <definedName name="APV" localSheetId="2">#REF!</definedName>
    <definedName name="APV" localSheetId="3">#REF!</definedName>
    <definedName name="APV">#REF!</definedName>
    <definedName name="Area">#REF!</definedName>
    <definedName name="as">#REF!</definedName>
    <definedName name="AS2DocOpenMode" hidden="1">"AS2DocumentEdit"</definedName>
    <definedName name="asasasas">#REF!</definedName>
    <definedName name="ASD" localSheetId="4">#REF!</definedName>
    <definedName name="ASD" localSheetId="5">#REF!</definedName>
    <definedName name="ASD" localSheetId="2">#REF!</definedName>
    <definedName name="ASD" localSheetId="3">#REF!</definedName>
    <definedName name="ASD">#REF!</definedName>
    <definedName name="asdada" localSheetId="4">#REF!</definedName>
    <definedName name="asdada" localSheetId="5">#REF!</definedName>
    <definedName name="asdada" localSheetId="2">#REF!</definedName>
    <definedName name="asdada" localSheetId="3">#REF!</definedName>
    <definedName name="asdada">#REF!</definedName>
    <definedName name="asdasd">#REF!</definedName>
    <definedName name="asdasda" localSheetId="4">#REF!</definedName>
    <definedName name="asdasda" localSheetId="5">#REF!</definedName>
    <definedName name="asdasda" localSheetId="2">#REF!</definedName>
    <definedName name="asdasda" localSheetId="3">#REF!</definedName>
    <definedName name="asdasda">#REF!</definedName>
    <definedName name="a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fasf" localSheetId="4">#REF!</definedName>
    <definedName name="asdfasfasf" localSheetId="5">#REF!</definedName>
    <definedName name="asdfasfasf" localSheetId="2">#REF!</definedName>
    <definedName name="asdfasfasf" localSheetId="3">#REF!</definedName>
    <definedName name="asdfasfasf">#REF!</definedName>
    <definedName name="asdfsd" localSheetId="4">#REF!</definedName>
    <definedName name="asdfsd" localSheetId="5">#REF!</definedName>
    <definedName name="asdfsd" localSheetId="2">#REF!</definedName>
    <definedName name="asdfsd" localSheetId="3">#REF!</definedName>
    <definedName name="asdfsd">#REF!</definedName>
    <definedName name="asdfsdf">#REF!</definedName>
    <definedName name="asdfsdfsadfs">#REF!</definedName>
    <definedName name="asfas" localSheetId="4">#REF!</definedName>
    <definedName name="asfas" localSheetId="5">#REF!</definedName>
    <definedName name="asfas" localSheetId="2">#REF!</definedName>
    <definedName name="asfas" localSheetId="3">#REF!</definedName>
    <definedName name="asfas">#REF!</definedName>
    <definedName name="asfasdfasfasfsadf" localSheetId="4">#REF!</definedName>
    <definedName name="asfasdfasfasfsadf" localSheetId="5">#REF!</definedName>
    <definedName name="asfasdfasfasfsadf" localSheetId="2">#REF!</definedName>
    <definedName name="asfasdfasfasfsadf" localSheetId="3">#REF!</definedName>
    <definedName name="asfasdfasfasfsadf">#REF!</definedName>
    <definedName name="asfsdfsdfsdfsfwer" localSheetId="4">#REF!</definedName>
    <definedName name="asfsdfsdfsdfsfwer" localSheetId="5">#REF!</definedName>
    <definedName name="asfsdfsdfsdfsfwer" localSheetId="2">#REF!</definedName>
    <definedName name="asfsdfsdfsdfsfwer" localSheetId="3">#REF!</definedName>
    <definedName name="asfsdfsdfsdfsfwer">#REF!</definedName>
    <definedName name="asfsdfsfs" localSheetId="4">#REF!</definedName>
    <definedName name="asfsdfsfs" localSheetId="5">#REF!</definedName>
    <definedName name="asfsdfsfs" localSheetId="2">#REF!</definedName>
    <definedName name="asfsdfsfs" localSheetId="3">#REF!</definedName>
    <definedName name="asfsdfsfs">#REF!</definedName>
    <definedName name="asfsft" localSheetId="4">#REF!</definedName>
    <definedName name="asfsft" localSheetId="5">#REF!</definedName>
    <definedName name="asfsft" localSheetId="2">#REF!</definedName>
    <definedName name="asfsft" localSheetId="3">#REF!</definedName>
    <definedName name="asfsft">#REF!</definedName>
    <definedName name="asgdfsjgfdk1">#REF!</definedName>
    <definedName name="ashait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hhjjjjjj">#REF!</definedName>
    <definedName name="ashi21">#REF!</definedName>
    <definedName name="ashia" localSheetId="4">#REF!</definedName>
    <definedName name="ashia" localSheetId="5">#REF!</definedName>
    <definedName name="ashia" localSheetId="2">#REF!</definedName>
    <definedName name="ashia" localSheetId="3">#REF!</definedName>
    <definedName name="ashia">#REF!</definedName>
    <definedName name="ashita" localSheetId="4">#REF!</definedName>
    <definedName name="ashita" localSheetId="5">#REF!</definedName>
    <definedName name="ashita" localSheetId="2">#REF!</definedName>
    <definedName name="ashita" localSheetId="3">#REF!</definedName>
    <definedName name="ashita">#REF!</definedName>
    <definedName name="ashita216">#REF!</definedName>
    <definedName name="ASO_SUMMARY" localSheetId="4">#REF!</definedName>
    <definedName name="ASO_SUMMARY" localSheetId="5">#REF!</definedName>
    <definedName name="ASO_SUMMARY" localSheetId="2">#REF!</definedName>
    <definedName name="ASO_SUMMARY" localSheetId="3">#REF!</definedName>
    <definedName name="ASO_SUMMARY">#REF!</definedName>
    <definedName name="AsOfDt">#REF!</definedName>
    <definedName name="ASPGE" localSheetId="4">#REF!</definedName>
    <definedName name="ASPGE" localSheetId="5">#REF!</definedName>
    <definedName name="ASPGE" localSheetId="2">#REF!</definedName>
    <definedName name="ASPGE" localSheetId="3">#REF!</definedName>
    <definedName name="ASPGE">#REF!</definedName>
    <definedName name="ASPINTAN" localSheetId="4">#REF!</definedName>
    <definedName name="ASPINTAN" localSheetId="5">#REF!</definedName>
    <definedName name="ASPINTAN" localSheetId="2">#REF!</definedName>
    <definedName name="ASPINTAN" localSheetId="3">#REF!</definedName>
    <definedName name="ASPINTAN">#REF!</definedName>
    <definedName name="asrada" localSheetId="4">#REF!</definedName>
    <definedName name="asrada" localSheetId="5">#REF!</definedName>
    <definedName name="asrada" localSheetId="2">#REF!</definedName>
    <definedName name="asrada" localSheetId="3">#REF!</definedName>
    <definedName name="asrada">#REF!</definedName>
    <definedName name="ass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et_Management" localSheetId="4">#REF!</definedName>
    <definedName name="Asset_Management" localSheetId="5">#REF!</definedName>
    <definedName name="Asset_Management" localSheetId="2">#REF!</definedName>
    <definedName name="Asset_Management" localSheetId="3">#REF!</definedName>
    <definedName name="Asset_Management">#REF!</definedName>
    <definedName name="Asset_Management_" localSheetId="4">#REF!</definedName>
    <definedName name="Asset_Management_" localSheetId="5">#REF!</definedName>
    <definedName name="Asset_Management_" localSheetId="2">#REF!</definedName>
    <definedName name="Asset_Management_" localSheetId="3">#REF!</definedName>
    <definedName name="Asset_Management_">#REF!</definedName>
    <definedName name="AuditDescr" localSheetId="4">#REF!</definedName>
    <definedName name="AuditDescr" localSheetId="5">#REF!</definedName>
    <definedName name="AuditDescr" localSheetId="2">#REF!</definedName>
    <definedName name="AuditDescr" localSheetId="3">#REF!</definedName>
    <definedName name="AuditDescr">#REF!</definedName>
    <definedName name="Aug" localSheetId="4">#REF!</definedName>
    <definedName name="Aug" localSheetId="5">#REF!</definedName>
    <definedName name="Aug" localSheetId="2">#REF!</definedName>
    <definedName name="Aug" localSheetId="3">#REF!</definedName>
    <definedName name="Aug">#REF!</definedName>
    <definedName name="b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_u_10">#REF!</definedName>
    <definedName name="b_u_11">#REF!</definedName>
    <definedName name="b_u_12">#REF!</definedName>
    <definedName name="b_u_13">#REF!</definedName>
    <definedName name="b_u_14">#REF!</definedName>
    <definedName name="b_u_15">#REF!</definedName>
    <definedName name="b_u_16">#REF!</definedName>
    <definedName name="b_u_17">#REF!</definedName>
    <definedName name="b_u_18">#REF!</definedName>
    <definedName name="b_u_19">#REF!</definedName>
    <definedName name="b_u_2">#REF!</definedName>
    <definedName name="b_u_20">#REF!</definedName>
    <definedName name="b_u_21">#REF!</definedName>
    <definedName name="b_u_22">#REF!</definedName>
    <definedName name="b_u_23">#REF!</definedName>
    <definedName name="b_u_3">#REF!</definedName>
    <definedName name="b_u_4">#REF!</definedName>
    <definedName name="b_u_5">#REF!</definedName>
    <definedName name="b_u_6">#REF!</definedName>
    <definedName name="b_u_7">#REF!</definedName>
    <definedName name="b_u_8">#REF!</definedName>
    <definedName name="b_u_9">#REF!</definedName>
    <definedName name="Balance_Sheet_Date">#REF!</definedName>
    <definedName name="Balance_Sheet_Heading">#REF!</definedName>
    <definedName name="BalSht" localSheetId="4">#REF!</definedName>
    <definedName name="BalSht" localSheetId="5">#REF!</definedName>
    <definedName name="BalSht" localSheetId="2">#REF!</definedName>
    <definedName name="BalSht" localSheetId="3">#REF!</definedName>
    <definedName name="BalSht">#REF!</definedName>
    <definedName name="BalShtE" localSheetId="4">#REF!</definedName>
    <definedName name="BalShtE" localSheetId="5">#REF!</definedName>
    <definedName name="BalShtE" localSheetId="2">#REF!</definedName>
    <definedName name="BalShtE" localSheetId="3">#REF!</definedName>
    <definedName name="BalShtE">#REF!</definedName>
    <definedName name="bankidrange">#REF!</definedName>
    <definedName name="BASE_DETAIL_QRE">#REF!</definedName>
    <definedName name="BASE_MESSAGE" localSheetId="4">#REF!</definedName>
    <definedName name="BASE_MESSAGE" localSheetId="5">#REF!</definedName>
    <definedName name="BASE_MESSAGE" localSheetId="2">#REF!</definedName>
    <definedName name="BASE_MESSAGE" localSheetId="3">#REF!</definedName>
    <definedName name="BASE_MESSAGE">#REF!</definedName>
    <definedName name="BASE_QRES">#REF!</definedName>
    <definedName name="BASE_QRES0.75">#REF!</definedName>
    <definedName name="BASE_QRES0.80">#REF!</definedName>
    <definedName name="BASE_QRES0.85">#REF!</definedName>
    <definedName name="BASE_QRES0.90">#REF!</definedName>
    <definedName name="BASE_QRES0.95">#REF!</definedName>
    <definedName name="BASE_QRES1.00">#REF!</definedName>
    <definedName name="BASE_QRES1.05">#REF!</definedName>
    <definedName name="BASE_QRES1.10">#REF!</definedName>
    <definedName name="BASE_QRES1.15">#REF!</definedName>
    <definedName name="BASE_QRES1.20">#REF!</definedName>
    <definedName name="BASE_QRES1.25">#REF!</definedName>
    <definedName name="BASE_SENS_FACT" localSheetId="4">#REF!</definedName>
    <definedName name="BASE_SENS_FACT" localSheetId="5">#REF!</definedName>
    <definedName name="BASE_SENS_FACT" localSheetId="2">#REF!</definedName>
    <definedName name="BASE_SENS_FACT" localSheetId="3">#REF!</definedName>
    <definedName name="BASE_SENS_FACT">#REF!</definedName>
    <definedName name="Baseline" localSheetId="4">#REF!</definedName>
    <definedName name="Baseline" localSheetId="5">#REF!</definedName>
    <definedName name="Baseline" localSheetId="2">#REF!</definedName>
    <definedName name="Baseline" localSheetId="3">#REF!</definedName>
    <definedName name="Baseline">#REF!</definedName>
    <definedName name="bcbcvb">#REF!</definedName>
    <definedName name="ben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i10LTIP_Table">#REF!</definedName>
    <definedName name="booka_g" localSheetId="4">#REF!</definedName>
    <definedName name="booka_g" localSheetId="5">#REF!</definedName>
    <definedName name="booka_g" localSheetId="2">#REF!</definedName>
    <definedName name="booka_g" localSheetId="3">#REF!</definedName>
    <definedName name="booka_g">#REF!</definedName>
    <definedName name="bpgr84">#REF!</definedName>
    <definedName name="bpgr85">#REF!</definedName>
    <definedName name="bpgr86">#REF!</definedName>
    <definedName name="bpgr87">#REF!</definedName>
    <definedName name="bpgr88">#REF!</definedName>
    <definedName name="bpqre84">#REF!</definedName>
    <definedName name="bpqre85">#REF!</definedName>
    <definedName name="bpqre86">#REF!</definedName>
    <definedName name="bpqre87">#REF!</definedName>
    <definedName name="bpqre88">#REF!</definedName>
    <definedName name="Brett041">#REF!</definedName>
    <definedName name="Brett0415">#REF!</definedName>
    <definedName name="Brett0416" localSheetId="4">#REF!</definedName>
    <definedName name="Brett0416" localSheetId="5">#REF!</definedName>
    <definedName name="Brett0416" localSheetId="2">#REF!</definedName>
    <definedName name="Brett0416" localSheetId="3">#REF!</definedName>
    <definedName name="Brett0416">#REF!</definedName>
    <definedName name="Brett042" localSheetId="4">#REF!</definedName>
    <definedName name="Brett042" localSheetId="5">#REF!</definedName>
    <definedName name="Brett042" localSheetId="2">#REF!</definedName>
    <definedName name="Brett042" localSheetId="3">#REF!</definedName>
    <definedName name="Brett042">#REF!</definedName>
    <definedName name="brett0420">#REF!</definedName>
    <definedName name="brett0421" localSheetId="4">#REF!</definedName>
    <definedName name="brett0421" localSheetId="5">#REF!</definedName>
    <definedName name="brett0421" localSheetId="2">#REF!</definedName>
    <definedName name="brett0421" localSheetId="3">#REF!</definedName>
    <definedName name="brett0421">#REF!</definedName>
    <definedName name="Brett0422">#REF!</definedName>
    <definedName name="Brett0423" localSheetId="4">#REF!</definedName>
    <definedName name="Brett0423" localSheetId="5">#REF!</definedName>
    <definedName name="Brett0423" localSheetId="2">#REF!</definedName>
    <definedName name="Brett0423" localSheetId="3">#REF!</definedName>
    <definedName name="Brett0423">#REF!</definedName>
    <definedName name="Brett0601">#REF!</definedName>
    <definedName name="Brett0602" localSheetId="4">#REF!</definedName>
    <definedName name="Brett0602" localSheetId="5">#REF!</definedName>
    <definedName name="Brett0602" localSheetId="2">#REF!</definedName>
    <definedName name="Brett0602" localSheetId="3">#REF!</definedName>
    <definedName name="Brett0602">#REF!</definedName>
    <definedName name="Brett403">#REF!</definedName>
    <definedName name="Brett404" localSheetId="4">#REF!</definedName>
    <definedName name="Brett404" localSheetId="5">#REF!</definedName>
    <definedName name="Brett404" localSheetId="2">#REF!</definedName>
    <definedName name="Brett404" localSheetId="3">#REF!</definedName>
    <definedName name="Brett404">#REF!</definedName>
    <definedName name="Brett406">#REF!</definedName>
    <definedName name="Brett407" localSheetId="4">#REF!</definedName>
    <definedName name="Brett407" localSheetId="5">#REF!</definedName>
    <definedName name="Brett407" localSheetId="2">#REF!</definedName>
    <definedName name="Brett407" localSheetId="3">#REF!</definedName>
    <definedName name="Brett407">#REF!</definedName>
    <definedName name="Brett408">#REF!</definedName>
    <definedName name="Brett409" localSheetId="4">#REF!</definedName>
    <definedName name="Brett409" localSheetId="5">#REF!</definedName>
    <definedName name="Brett409" localSheetId="2">#REF!</definedName>
    <definedName name="Brett409" localSheetId="3">#REF!</definedName>
    <definedName name="Brett409">#REF!</definedName>
    <definedName name="Brett410">#REF!</definedName>
    <definedName name="Brett411" localSheetId="4">#REF!</definedName>
    <definedName name="Brett411" localSheetId="5">#REF!</definedName>
    <definedName name="Brett411" localSheetId="2">#REF!</definedName>
    <definedName name="Brett411" localSheetId="3">#REF!</definedName>
    <definedName name="Brett411">#REF!</definedName>
    <definedName name="Brett418">#REF!</definedName>
    <definedName name="Brett419" localSheetId="4">#REF!</definedName>
    <definedName name="Brett419" localSheetId="5">#REF!</definedName>
    <definedName name="Brett419" localSheetId="2">#REF!</definedName>
    <definedName name="Brett419" localSheetId="3">#REF!</definedName>
    <definedName name="Brett419">#REF!</definedName>
    <definedName name="BSYEAREND">#REF!</definedName>
    <definedName name="bu10total84">#REF!</definedName>
    <definedName name="bu10total84a">#REF!</definedName>
    <definedName name="bu10total85">#REF!</definedName>
    <definedName name="bu10total85a">#REF!</definedName>
    <definedName name="bu10total86">#REF!</definedName>
    <definedName name="bu10total86a">#REF!</definedName>
    <definedName name="bu10total87">#REF!</definedName>
    <definedName name="bu10total87a">#REF!</definedName>
    <definedName name="bu10total88">#REF!</definedName>
    <definedName name="bu10total88a">#REF!</definedName>
    <definedName name="bu10total89">#REF!</definedName>
    <definedName name="bu10total89a">#REF!</definedName>
    <definedName name="bu10total90">#REF!</definedName>
    <definedName name="bu10total90a">#REF!</definedName>
    <definedName name="bu10total91">#REF!</definedName>
    <definedName name="bu10total91a">#REF!</definedName>
    <definedName name="bu10total92">#REF!</definedName>
    <definedName name="bu10total92a">#REF!</definedName>
    <definedName name="bu10total93">#REF!</definedName>
    <definedName name="bu10total93a">#REF!</definedName>
    <definedName name="bu10total94">#REF!</definedName>
    <definedName name="bu10total94a">#REF!</definedName>
    <definedName name="bu10total95">#REF!</definedName>
    <definedName name="bu10total95a">#REF!</definedName>
    <definedName name="bu10total96">#REF!</definedName>
    <definedName name="bu10total96a">#REF!</definedName>
    <definedName name="bu10total97">#REF!</definedName>
    <definedName name="bu10total97a">#REF!</definedName>
    <definedName name="bu10total98">#REF!</definedName>
    <definedName name="bu10total98a">#REF!</definedName>
    <definedName name="bu11total84">#REF!</definedName>
    <definedName name="bu11total84a">#REF!</definedName>
    <definedName name="bu11total85">#REF!</definedName>
    <definedName name="bu11total85a">#REF!</definedName>
    <definedName name="bu11total86">#REF!</definedName>
    <definedName name="bu11total86a">#REF!</definedName>
    <definedName name="bu11total87">#REF!</definedName>
    <definedName name="bu11total87a">#REF!</definedName>
    <definedName name="bu11total88">#REF!</definedName>
    <definedName name="bu11total88a">#REF!</definedName>
    <definedName name="bu11total89">#REF!</definedName>
    <definedName name="bu11total89a">#REF!</definedName>
    <definedName name="bu11total90">#REF!</definedName>
    <definedName name="bu11total90a">#REF!</definedName>
    <definedName name="bu11total91">#REF!</definedName>
    <definedName name="bu11total91a">#REF!</definedName>
    <definedName name="bu11total92">#REF!</definedName>
    <definedName name="bu11total92a">#REF!</definedName>
    <definedName name="bu11total93">#REF!</definedName>
    <definedName name="bu11total93a">#REF!</definedName>
    <definedName name="bu11total94">#REF!</definedName>
    <definedName name="bu11total94a">#REF!</definedName>
    <definedName name="bu11total95">#REF!</definedName>
    <definedName name="bu11total95a">#REF!</definedName>
    <definedName name="bu11total96">#REF!</definedName>
    <definedName name="bu11total96a">#REF!</definedName>
    <definedName name="bu11total97">#REF!</definedName>
    <definedName name="bu11total97a">#REF!</definedName>
    <definedName name="bu11total98">#REF!</definedName>
    <definedName name="bu11total98a">#REF!</definedName>
    <definedName name="bu12total84">#REF!</definedName>
    <definedName name="bu12total84a">#REF!</definedName>
    <definedName name="bu12total85">#REF!</definedName>
    <definedName name="bu12total85a">#REF!</definedName>
    <definedName name="bu12total86">#REF!</definedName>
    <definedName name="bu12total86a">#REF!</definedName>
    <definedName name="bu12total87">#REF!</definedName>
    <definedName name="bu12total87a">#REF!</definedName>
    <definedName name="bu12total88">#REF!</definedName>
    <definedName name="bu12total88a">#REF!</definedName>
    <definedName name="bu12total89">#REF!</definedName>
    <definedName name="bu12total89a">#REF!</definedName>
    <definedName name="bu12total90">#REF!</definedName>
    <definedName name="bu12total90a">#REF!</definedName>
    <definedName name="bu12total91">#REF!</definedName>
    <definedName name="bu12total91a">#REF!</definedName>
    <definedName name="bu12total92">#REF!</definedName>
    <definedName name="bu12total92a">#REF!</definedName>
    <definedName name="bu12total93">#REF!</definedName>
    <definedName name="bu12total93a">#REF!</definedName>
    <definedName name="bu12total94">#REF!</definedName>
    <definedName name="bu12total94a">#REF!</definedName>
    <definedName name="bu12total95">#REF!</definedName>
    <definedName name="bu12total95a">#REF!</definedName>
    <definedName name="bu12total96">#REF!</definedName>
    <definedName name="bu12total96a">#REF!</definedName>
    <definedName name="bu12total97">#REF!</definedName>
    <definedName name="bu12total97a">#REF!</definedName>
    <definedName name="bu12total98">#REF!</definedName>
    <definedName name="bu12total98a">#REF!</definedName>
    <definedName name="bu13total84">#REF!</definedName>
    <definedName name="bu13total84a">#REF!</definedName>
    <definedName name="bu13total85">#REF!</definedName>
    <definedName name="bu13total85a">#REF!</definedName>
    <definedName name="bu13total86">#REF!</definedName>
    <definedName name="bu13total86a">#REF!</definedName>
    <definedName name="bu13total87">#REF!</definedName>
    <definedName name="bu13total87a">#REF!</definedName>
    <definedName name="bu13total88">#REF!</definedName>
    <definedName name="bu13total88a">#REF!</definedName>
    <definedName name="bu13total89">#REF!</definedName>
    <definedName name="bu13total89a">#REF!</definedName>
    <definedName name="bu13total90">#REF!</definedName>
    <definedName name="bu13total90a">#REF!</definedName>
    <definedName name="bu13total91">#REF!</definedName>
    <definedName name="bu13total91a">#REF!</definedName>
    <definedName name="bu13total92">#REF!</definedName>
    <definedName name="bu13total92a">#REF!</definedName>
    <definedName name="bu13total93">#REF!</definedName>
    <definedName name="bu13total93a">#REF!</definedName>
    <definedName name="bu13total94">#REF!</definedName>
    <definedName name="bu13total94a">#REF!</definedName>
    <definedName name="bu13total95">#REF!</definedName>
    <definedName name="bu13total95a">#REF!</definedName>
    <definedName name="bu13total96">#REF!</definedName>
    <definedName name="bu13total96a">#REF!</definedName>
    <definedName name="bu13total97">#REF!</definedName>
    <definedName name="bu13total97a">#REF!</definedName>
    <definedName name="bu13total98">#REF!</definedName>
    <definedName name="bu13total98a">#REF!</definedName>
    <definedName name="bu14total84">#REF!</definedName>
    <definedName name="bu14total84a">#REF!</definedName>
    <definedName name="bu14total85">#REF!</definedName>
    <definedName name="bu14total85a">#REF!</definedName>
    <definedName name="bu14total86">#REF!</definedName>
    <definedName name="bu14total86a">#REF!</definedName>
    <definedName name="bu14total87">#REF!</definedName>
    <definedName name="bu14total87a">#REF!</definedName>
    <definedName name="bu14total88">#REF!</definedName>
    <definedName name="bu14total88a">#REF!</definedName>
    <definedName name="bu14total89">#REF!</definedName>
    <definedName name="bu14total89a">#REF!</definedName>
    <definedName name="bu14total90">#REF!</definedName>
    <definedName name="bu14total90a">#REF!</definedName>
    <definedName name="bu14total91">#REF!</definedName>
    <definedName name="bu14total91a">#REF!</definedName>
    <definedName name="bu14total92">#REF!</definedName>
    <definedName name="bu14total92a">#REF!</definedName>
    <definedName name="bu14total93">#REF!</definedName>
    <definedName name="bu14total93a">#REF!</definedName>
    <definedName name="bu14total94">#REF!</definedName>
    <definedName name="bu14total94a">#REF!</definedName>
    <definedName name="bu14total95">#REF!</definedName>
    <definedName name="bu14total95a">#REF!</definedName>
    <definedName name="bu14total96">#REF!</definedName>
    <definedName name="bu14total96a">#REF!</definedName>
    <definedName name="bu14total97">#REF!</definedName>
    <definedName name="bu14total97a">#REF!</definedName>
    <definedName name="bu14total98">#REF!</definedName>
    <definedName name="bu14total98a">#REF!</definedName>
    <definedName name="bu15total84">#REF!</definedName>
    <definedName name="bu15total84a">#REF!</definedName>
    <definedName name="bu15total85">#REF!</definedName>
    <definedName name="bu15total85a">#REF!</definedName>
    <definedName name="bu15total86">#REF!</definedName>
    <definedName name="bu15total86a">#REF!</definedName>
    <definedName name="bu15total87">#REF!</definedName>
    <definedName name="bu15total87a">#REF!</definedName>
    <definedName name="bu15total88">#REF!</definedName>
    <definedName name="bu15total88a">#REF!</definedName>
    <definedName name="bu15total89">#REF!</definedName>
    <definedName name="bu15total89a">#REF!</definedName>
    <definedName name="bu15total90">#REF!</definedName>
    <definedName name="bu15total90a">#REF!</definedName>
    <definedName name="bu15total91">#REF!</definedName>
    <definedName name="bu15total91a">#REF!</definedName>
    <definedName name="bu15total92">#REF!</definedName>
    <definedName name="bu15total92a">#REF!</definedName>
    <definedName name="bu15total93">#REF!</definedName>
    <definedName name="bu15total93a">#REF!</definedName>
    <definedName name="bu15total94">#REF!</definedName>
    <definedName name="bu15total94a">#REF!</definedName>
    <definedName name="bu15total95">#REF!</definedName>
    <definedName name="bu15total95a">#REF!</definedName>
    <definedName name="bu15total96">#REF!</definedName>
    <definedName name="bu15total96a">#REF!</definedName>
    <definedName name="bu15total97">#REF!</definedName>
    <definedName name="bu15total97a">#REF!</definedName>
    <definedName name="bu15total98">#REF!</definedName>
    <definedName name="bu15total98a">#REF!</definedName>
    <definedName name="bu16total84">#REF!</definedName>
    <definedName name="bu16total84a">#REF!</definedName>
    <definedName name="bu16total85">#REF!</definedName>
    <definedName name="bu16total85a">#REF!</definedName>
    <definedName name="bu16total86">#REF!</definedName>
    <definedName name="bu16total86a">#REF!</definedName>
    <definedName name="bu16total87">#REF!</definedName>
    <definedName name="bu16total87a">#REF!</definedName>
    <definedName name="bu16total88">#REF!</definedName>
    <definedName name="bu16total88a">#REF!</definedName>
    <definedName name="bu16total89">#REF!</definedName>
    <definedName name="bu16total89a">#REF!</definedName>
    <definedName name="bu16total90">#REF!</definedName>
    <definedName name="bu16total90a">#REF!</definedName>
    <definedName name="bu16total91">#REF!</definedName>
    <definedName name="bu16total91a">#REF!</definedName>
    <definedName name="bu16total92">#REF!</definedName>
    <definedName name="bu16total92a">#REF!</definedName>
    <definedName name="bu16total93">#REF!</definedName>
    <definedName name="bu16total93a">#REF!</definedName>
    <definedName name="bu16total94">#REF!</definedName>
    <definedName name="bu16total94a">#REF!</definedName>
    <definedName name="bu16total95">#REF!</definedName>
    <definedName name="bu16total95a">#REF!</definedName>
    <definedName name="bu16total96">#REF!</definedName>
    <definedName name="bu16total96a">#REF!</definedName>
    <definedName name="bu16total97">#REF!</definedName>
    <definedName name="bu16total97a">#REF!</definedName>
    <definedName name="bu16total98">#REF!</definedName>
    <definedName name="bu16total98a">#REF!</definedName>
    <definedName name="bu17total84">#REF!</definedName>
    <definedName name="bu17total84a">#REF!</definedName>
    <definedName name="bu17total85">#REF!</definedName>
    <definedName name="bu17total85a">#REF!</definedName>
    <definedName name="bu17total86">#REF!</definedName>
    <definedName name="bu17total86a">#REF!</definedName>
    <definedName name="bu17total87">#REF!</definedName>
    <definedName name="bu17total87a">#REF!</definedName>
    <definedName name="bu17total88">#REF!</definedName>
    <definedName name="bu17total88a">#REF!</definedName>
    <definedName name="bu17total89">#REF!</definedName>
    <definedName name="bu17total89a">#REF!</definedName>
    <definedName name="bu17total90">#REF!</definedName>
    <definedName name="bu17total90a">#REF!</definedName>
    <definedName name="bu17total91">#REF!</definedName>
    <definedName name="bu17total91a">#REF!</definedName>
    <definedName name="bu17total92">#REF!</definedName>
    <definedName name="bu17total92a">#REF!</definedName>
    <definedName name="bu17total93">#REF!</definedName>
    <definedName name="bu17total93a">#REF!</definedName>
    <definedName name="bu17total94">#REF!</definedName>
    <definedName name="bu17total94a">#REF!</definedName>
    <definedName name="bu17total95">#REF!</definedName>
    <definedName name="bu17total95a">#REF!</definedName>
    <definedName name="bu17total96">#REF!</definedName>
    <definedName name="bu17total96a">#REF!</definedName>
    <definedName name="bu17total97">#REF!</definedName>
    <definedName name="bu17total97a">#REF!</definedName>
    <definedName name="bu17total98">#REF!</definedName>
    <definedName name="bu17total98a">#REF!</definedName>
    <definedName name="bu18total84">#REF!</definedName>
    <definedName name="bu18total84a">#REF!</definedName>
    <definedName name="bu18total85">#REF!</definedName>
    <definedName name="bu18total85a">#REF!</definedName>
    <definedName name="bu18total86">#REF!</definedName>
    <definedName name="bu18total86a">#REF!</definedName>
    <definedName name="bu18total87">#REF!</definedName>
    <definedName name="bu18total87a">#REF!</definedName>
    <definedName name="bu18total88">#REF!</definedName>
    <definedName name="bu18total88a">#REF!</definedName>
    <definedName name="bu18total89">#REF!</definedName>
    <definedName name="bu18total89a">#REF!</definedName>
    <definedName name="bu18total90">#REF!</definedName>
    <definedName name="bu18total90a">#REF!</definedName>
    <definedName name="bu18total91">#REF!</definedName>
    <definedName name="bu18total91a">#REF!</definedName>
    <definedName name="bu18total92">#REF!</definedName>
    <definedName name="bu18total92a">#REF!</definedName>
    <definedName name="bu18total93">#REF!</definedName>
    <definedName name="bu18total93a">#REF!</definedName>
    <definedName name="bu18total94">#REF!</definedName>
    <definedName name="bu18total94a">#REF!</definedName>
    <definedName name="bu18total95">#REF!</definedName>
    <definedName name="bu18total95a">#REF!</definedName>
    <definedName name="bu18total96">#REF!</definedName>
    <definedName name="bu18total96a">#REF!</definedName>
    <definedName name="bu18total97">#REF!</definedName>
    <definedName name="bu18total97a">#REF!</definedName>
    <definedName name="bu18total98">#REF!</definedName>
    <definedName name="bu18total98a">#REF!</definedName>
    <definedName name="bu19total84">#REF!</definedName>
    <definedName name="bu19total84a">#REF!</definedName>
    <definedName name="bu19total85">#REF!</definedName>
    <definedName name="bu19total85a">#REF!</definedName>
    <definedName name="bu19total86">#REF!</definedName>
    <definedName name="bu19total86a">#REF!</definedName>
    <definedName name="bu19total87">#REF!</definedName>
    <definedName name="bu19total87a">#REF!</definedName>
    <definedName name="bu19total88">#REF!</definedName>
    <definedName name="bu19total88a">#REF!</definedName>
    <definedName name="bu19total89">#REF!</definedName>
    <definedName name="bu19total89a">#REF!</definedName>
    <definedName name="bu19total90">#REF!</definedName>
    <definedName name="bu19total90a">#REF!</definedName>
    <definedName name="bu19total91">#REF!</definedName>
    <definedName name="bu19total91a">#REF!</definedName>
    <definedName name="bu19total92">#REF!</definedName>
    <definedName name="bu19total92a">#REF!</definedName>
    <definedName name="bu19total93">#REF!</definedName>
    <definedName name="bu19total93a">#REF!</definedName>
    <definedName name="bu19total94">#REF!</definedName>
    <definedName name="bu19total94a">#REF!</definedName>
    <definedName name="bu19total95">#REF!</definedName>
    <definedName name="bu19total95a">#REF!</definedName>
    <definedName name="bu19total96">#REF!</definedName>
    <definedName name="bu19total96a">#REF!</definedName>
    <definedName name="bu19total97">#REF!</definedName>
    <definedName name="bu19total97a">#REF!</definedName>
    <definedName name="bu19total98">#REF!</definedName>
    <definedName name="bu19total98a">#REF!</definedName>
    <definedName name="bu1total84">#REF!</definedName>
    <definedName name="bu1total84a">#REF!</definedName>
    <definedName name="bu1total85">#REF!</definedName>
    <definedName name="bu1total85a">#REF!</definedName>
    <definedName name="bu1total86">#REF!</definedName>
    <definedName name="bu1total86a">#REF!</definedName>
    <definedName name="bu1total87">#REF!</definedName>
    <definedName name="bu1total87a">#REF!</definedName>
    <definedName name="bu1total88">#REF!</definedName>
    <definedName name="bu1total88a">#REF!</definedName>
    <definedName name="bu1total89">#REF!</definedName>
    <definedName name="bu1total89a">#REF!</definedName>
    <definedName name="bu1total90">#REF!</definedName>
    <definedName name="bu1total90a">#REF!</definedName>
    <definedName name="bu1total91">#REF!</definedName>
    <definedName name="bu1total91a">#REF!</definedName>
    <definedName name="bu1total92">#REF!</definedName>
    <definedName name="bu1total92a">#REF!</definedName>
    <definedName name="bu1total93">#REF!</definedName>
    <definedName name="bu1total93a">#REF!</definedName>
    <definedName name="bu1total94">#REF!</definedName>
    <definedName name="bu1total94a">#REF!</definedName>
    <definedName name="bu1total95">#REF!</definedName>
    <definedName name="bu1total95a">#REF!</definedName>
    <definedName name="bu1total96">#REF!</definedName>
    <definedName name="bu1total96a">#REF!</definedName>
    <definedName name="bu1total97">#REF!</definedName>
    <definedName name="bu1total97a">#REF!</definedName>
    <definedName name="bu1total98">#REF!</definedName>
    <definedName name="bu1total98a">#REF!</definedName>
    <definedName name="bu20total84">#REF!</definedName>
    <definedName name="bu20total84a">#REF!</definedName>
    <definedName name="bu20total85">#REF!</definedName>
    <definedName name="bu20total85a">#REF!</definedName>
    <definedName name="bu20total86">#REF!</definedName>
    <definedName name="bu20total86a">#REF!</definedName>
    <definedName name="bu20total87">#REF!</definedName>
    <definedName name="bu20total87a">#REF!</definedName>
    <definedName name="bu20total88">#REF!</definedName>
    <definedName name="bu20total88a">#REF!</definedName>
    <definedName name="bu20total89">#REF!</definedName>
    <definedName name="bu20total89a">#REF!</definedName>
    <definedName name="bu20total90">#REF!</definedName>
    <definedName name="bu20total90a">#REF!</definedName>
    <definedName name="bu20total91">#REF!</definedName>
    <definedName name="bu20total91a">#REF!</definedName>
    <definedName name="bu20total92">#REF!</definedName>
    <definedName name="bu20total92a">#REF!</definedName>
    <definedName name="bu20total93">#REF!</definedName>
    <definedName name="bu20total93a">#REF!</definedName>
    <definedName name="bu20total94">#REF!</definedName>
    <definedName name="bu20total94a">#REF!</definedName>
    <definedName name="bu20total95">#REF!</definedName>
    <definedName name="bu20total95a">#REF!</definedName>
    <definedName name="bu20total96">#REF!</definedName>
    <definedName name="bu20total96a">#REF!</definedName>
    <definedName name="bu20total97">#REF!</definedName>
    <definedName name="bu20total97a">#REF!</definedName>
    <definedName name="bu20total98">#REF!</definedName>
    <definedName name="bu20total98a">#REF!</definedName>
    <definedName name="bu21total84">#REF!</definedName>
    <definedName name="bu21total84a">#REF!</definedName>
    <definedName name="bu21total85">#REF!</definedName>
    <definedName name="bu21total85a">#REF!</definedName>
    <definedName name="bu21total86">#REF!</definedName>
    <definedName name="bu21total86a">#REF!</definedName>
    <definedName name="bu21total87">#REF!</definedName>
    <definedName name="bu21total87a">#REF!</definedName>
    <definedName name="bu21total88">#REF!</definedName>
    <definedName name="bu21total88a">#REF!</definedName>
    <definedName name="bu21total89">#REF!</definedName>
    <definedName name="bu21total89a">#REF!</definedName>
    <definedName name="bu21total90">#REF!</definedName>
    <definedName name="bu21total90a">#REF!</definedName>
    <definedName name="bu21total91">#REF!</definedName>
    <definedName name="bu21total91a">#REF!</definedName>
    <definedName name="bu21total92">#REF!</definedName>
    <definedName name="bu21total92a">#REF!</definedName>
    <definedName name="bu21total93">#REF!</definedName>
    <definedName name="bu21total93a">#REF!</definedName>
    <definedName name="bu21total94">#REF!</definedName>
    <definedName name="bu21total94a">#REF!</definedName>
    <definedName name="bu21total95">#REF!</definedName>
    <definedName name="bu21total95a">#REF!</definedName>
    <definedName name="bu21total96">#REF!</definedName>
    <definedName name="bu21total96a">#REF!</definedName>
    <definedName name="bu21total97">#REF!</definedName>
    <definedName name="bu21total97a">#REF!</definedName>
    <definedName name="bu21total98">#REF!</definedName>
    <definedName name="bu21total98a">#REF!</definedName>
    <definedName name="bu22total84">#REF!</definedName>
    <definedName name="bu22total84a">#REF!</definedName>
    <definedName name="bu22total85">#REF!</definedName>
    <definedName name="bu22total85a">#REF!</definedName>
    <definedName name="bu22total86">#REF!</definedName>
    <definedName name="bu22total86a">#REF!</definedName>
    <definedName name="bu22total87">#REF!</definedName>
    <definedName name="bu22total87a">#REF!</definedName>
    <definedName name="bu22total88">#REF!</definedName>
    <definedName name="bu22total88a">#REF!</definedName>
    <definedName name="bu22total89">#REF!</definedName>
    <definedName name="bu22total89a">#REF!</definedName>
    <definedName name="bu22total90">#REF!</definedName>
    <definedName name="bu22total90a">#REF!</definedName>
    <definedName name="bu22total91">#REF!</definedName>
    <definedName name="bu22total91a">#REF!</definedName>
    <definedName name="bu22total92">#REF!</definedName>
    <definedName name="bu22total92a">#REF!</definedName>
    <definedName name="bu22total93">#REF!</definedName>
    <definedName name="bu22total93a">#REF!</definedName>
    <definedName name="bu22total94">#REF!</definedName>
    <definedName name="bu22total94a">#REF!</definedName>
    <definedName name="bu22total95">#REF!</definedName>
    <definedName name="bu22total95a">#REF!</definedName>
    <definedName name="bu22total96">#REF!</definedName>
    <definedName name="bu22total96a">#REF!</definedName>
    <definedName name="bu22total97">#REF!</definedName>
    <definedName name="bu22total97a">#REF!</definedName>
    <definedName name="bu22total98">#REF!</definedName>
    <definedName name="bu22total98a">#REF!</definedName>
    <definedName name="bu23total84">#REF!</definedName>
    <definedName name="bu23total84a">#REF!</definedName>
    <definedName name="bu23total85">#REF!</definedName>
    <definedName name="bu23total85a">#REF!</definedName>
    <definedName name="bu23total86">#REF!</definedName>
    <definedName name="bu23total86a">#REF!</definedName>
    <definedName name="bu23total87">#REF!</definedName>
    <definedName name="bu23total87a">#REF!</definedName>
    <definedName name="bu23total88">#REF!</definedName>
    <definedName name="bu23total88a">#REF!</definedName>
    <definedName name="bu23total89">#REF!</definedName>
    <definedName name="bu23total89a">#REF!</definedName>
    <definedName name="bu23total90">#REF!</definedName>
    <definedName name="bu23total90a">#REF!</definedName>
    <definedName name="bu23total91">#REF!</definedName>
    <definedName name="bu23total91a">#REF!</definedName>
    <definedName name="bu23total92">#REF!</definedName>
    <definedName name="bu23total92a">#REF!</definedName>
    <definedName name="bu23total93">#REF!</definedName>
    <definedName name="bu23total93a">#REF!</definedName>
    <definedName name="bu23total94">#REF!</definedName>
    <definedName name="bu23total94a">#REF!</definedName>
    <definedName name="bu23total95">#REF!</definedName>
    <definedName name="bu23total95a">#REF!</definedName>
    <definedName name="bu23total96">#REF!</definedName>
    <definedName name="bu23total96a">#REF!</definedName>
    <definedName name="bu23total97">#REF!</definedName>
    <definedName name="bu23total97a">#REF!</definedName>
    <definedName name="bu23total98">#REF!</definedName>
    <definedName name="bu23total98a">#REF!</definedName>
    <definedName name="bu2total84">#REF!</definedName>
    <definedName name="bu2total84a">#REF!</definedName>
    <definedName name="bu2total85">#REF!</definedName>
    <definedName name="bu2total85a">#REF!</definedName>
    <definedName name="bu2total86">#REF!</definedName>
    <definedName name="bu2total86a">#REF!</definedName>
    <definedName name="bu2total87">#REF!</definedName>
    <definedName name="bu2total87a">#REF!</definedName>
    <definedName name="bu2total88">#REF!</definedName>
    <definedName name="bu2total88a">#REF!</definedName>
    <definedName name="bu2total89">#REF!</definedName>
    <definedName name="bu2total89a">#REF!</definedName>
    <definedName name="bu2total90">#REF!</definedName>
    <definedName name="bu2total90a">#REF!</definedName>
    <definedName name="bu2total91">#REF!</definedName>
    <definedName name="bu2total91a">#REF!</definedName>
    <definedName name="bu2total92">#REF!</definedName>
    <definedName name="bu2total92a">#REF!</definedName>
    <definedName name="bu2total93">#REF!</definedName>
    <definedName name="bu2total93a">#REF!</definedName>
    <definedName name="bu2total94">#REF!</definedName>
    <definedName name="bu2total94a">#REF!</definedName>
    <definedName name="bu2total95">#REF!</definedName>
    <definedName name="bu2total95a">#REF!</definedName>
    <definedName name="bu2total96">#REF!</definedName>
    <definedName name="bu2total96a">#REF!</definedName>
    <definedName name="bu2total97">#REF!</definedName>
    <definedName name="bu2total97a">#REF!</definedName>
    <definedName name="bu2total98">#REF!</definedName>
    <definedName name="bu2total98a">#REF!</definedName>
    <definedName name="bu3total84">#REF!</definedName>
    <definedName name="bu3total84a">#REF!</definedName>
    <definedName name="bu3total85">#REF!</definedName>
    <definedName name="bu3total85a">#REF!</definedName>
    <definedName name="bu3total86">#REF!</definedName>
    <definedName name="bu3total86a">#REF!</definedName>
    <definedName name="bu3total87">#REF!</definedName>
    <definedName name="bu3total87a">#REF!</definedName>
    <definedName name="bu3total88">#REF!</definedName>
    <definedName name="bu3total88a">#REF!</definedName>
    <definedName name="bu3total89">#REF!</definedName>
    <definedName name="bu3total89a">#REF!</definedName>
    <definedName name="bu3total90">#REF!</definedName>
    <definedName name="bu3total90a">#REF!</definedName>
    <definedName name="bu3total91">#REF!</definedName>
    <definedName name="bu3total91a">#REF!</definedName>
    <definedName name="bu3total92">#REF!</definedName>
    <definedName name="bu3total92a">#REF!</definedName>
    <definedName name="bu3total93">#REF!</definedName>
    <definedName name="bu3total93a">#REF!</definedName>
    <definedName name="bu3total94">#REF!</definedName>
    <definedName name="bu3total94a">#REF!</definedName>
    <definedName name="bu3total95">#REF!</definedName>
    <definedName name="bu3total95a">#REF!</definedName>
    <definedName name="bu3total96">#REF!</definedName>
    <definedName name="bu3total96a">#REF!</definedName>
    <definedName name="bu3total97">#REF!</definedName>
    <definedName name="bu3total97a">#REF!</definedName>
    <definedName name="bu3total98">#REF!</definedName>
    <definedName name="bu3total98a">#REF!</definedName>
    <definedName name="bu4total84">#REF!</definedName>
    <definedName name="bu4total84a">#REF!</definedName>
    <definedName name="bu4total85">#REF!</definedName>
    <definedName name="bu4total85a">#REF!</definedName>
    <definedName name="bu4total86">#REF!</definedName>
    <definedName name="bu4total86a">#REF!</definedName>
    <definedName name="bu4total87">#REF!</definedName>
    <definedName name="bu4total87a">#REF!</definedName>
    <definedName name="bu4total88">#REF!</definedName>
    <definedName name="bu4total88a">#REF!</definedName>
    <definedName name="bu4total89">#REF!</definedName>
    <definedName name="bu4total89a">#REF!</definedName>
    <definedName name="bu4total90">#REF!</definedName>
    <definedName name="bu4total90a">#REF!</definedName>
    <definedName name="bu4total91">#REF!</definedName>
    <definedName name="bu4total91a">#REF!</definedName>
    <definedName name="bu4total92">#REF!</definedName>
    <definedName name="bu4total92a">#REF!</definedName>
    <definedName name="bu4total93">#REF!</definedName>
    <definedName name="bu4total93a">#REF!</definedName>
    <definedName name="bu4total94">#REF!</definedName>
    <definedName name="bu4total94a">#REF!</definedName>
    <definedName name="bu4total95">#REF!</definedName>
    <definedName name="bu4total95a">#REF!</definedName>
    <definedName name="bu4total96">#REF!</definedName>
    <definedName name="bu4total96a">#REF!</definedName>
    <definedName name="bu4total97">#REF!</definedName>
    <definedName name="bu4total97a">#REF!</definedName>
    <definedName name="bu4total98">#REF!</definedName>
    <definedName name="bu4total98a">#REF!</definedName>
    <definedName name="bu5total84">#REF!</definedName>
    <definedName name="bu5total84a">#REF!</definedName>
    <definedName name="bu5total85">#REF!</definedName>
    <definedName name="bu5total85a">#REF!</definedName>
    <definedName name="bu5total86">#REF!</definedName>
    <definedName name="bu5total86a">#REF!</definedName>
    <definedName name="bu5total87">#REF!</definedName>
    <definedName name="bu5total87a">#REF!</definedName>
    <definedName name="bu5total88">#REF!</definedName>
    <definedName name="bu5total88a">#REF!</definedName>
    <definedName name="bu5total89">#REF!</definedName>
    <definedName name="bu5total89a">#REF!</definedName>
    <definedName name="bu5total90">#REF!</definedName>
    <definedName name="bu5total90a">#REF!</definedName>
    <definedName name="bu5total91">#REF!</definedName>
    <definedName name="bu5total91a">#REF!</definedName>
    <definedName name="bu5total92">#REF!</definedName>
    <definedName name="bu5total92a">#REF!</definedName>
    <definedName name="bu5total93">#REF!</definedName>
    <definedName name="bu5total93a">#REF!</definedName>
    <definedName name="bu5total94">#REF!</definedName>
    <definedName name="bu5total94a">#REF!</definedName>
    <definedName name="bu5total95">#REF!</definedName>
    <definedName name="bu5total95a">#REF!</definedName>
    <definedName name="bu5total96">#REF!</definedName>
    <definedName name="bu5total96a">#REF!</definedName>
    <definedName name="bu5total97">#REF!</definedName>
    <definedName name="bu5total97a">#REF!</definedName>
    <definedName name="bu5total98">#REF!</definedName>
    <definedName name="bu5total98a">#REF!</definedName>
    <definedName name="bu6total84">#REF!</definedName>
    <definedName name="bu6total84a">#REF!</definedName>
    <definedName name="bu6total85">#REF!</definedName>
    <definedName name="bu6total85a">#REF!</definedName>
    <definedName name="bu6total86">#REF!</definedName>
    <definedName name="bu6total86a">#REF!</definedName>
    <definedName name="bu6total87">#REF!</definedName>
    <definedName name="bu6total87a">#REF!</definedName>
    <definedName name="bu6total88">#REF!</definedName>
    <definedName name="bu6total88a">#REF!</definedName>
    <definedName name="bu6total89">#REF!</definedName>
    <definedName name="bu6total89a">#REF!</definedName>
    <definedName name="bu6total90">#REF!</definedName>
    <definedName name="bu6total90a">#REF!</definedName>
    <definedName name="bu6total91">#REF!</definedName>
    <definedName name="bu6total91a">#REF!</definedName>
    <definedName name="bu6total92">#REF!</definedName>
    <definedName name="bu6total92a">#REF!</definedName>
    <definedName name="bu6total93">#REF!</definedName>
    <definedName name="bu6total93a">#REF!</definedName>
    <definedName name="bu6total94">#REF!</definedName>
    <definedName name="bu6total94a">#REF!</definedName>
    <definedName name="bu6total95">#REF!</definedName>
    <definedName name="bu6total95a">#REF!</definedName>
    <definedName name="bu6total96">#REF!</definedName>
    <definedName name="bu6total96a">#REF!</definedName>
    <definedName name="bu6total97">#REF!</definedName>
    <definedName name="bu6total97a">#REF!</definedName>
    <definedName name="bu6total98">#REF!</definedName>
    <definedName name="bu6total98a">#REF!</definedName>
    <definedName name="bu7total84">#REF!</definedName>
    <definedName name="bu7total84a">#REF!</definedName>
    <definedName name="bu7total85">#REF!</definedName>
    <definedName name="bu7total85a">#REF!</definedName>
    <definedName name="bu7total86">#REF!</definedName>
    <definedName name="bu7total86a">#REF!</definedName>
    <definedName name="bu7total87">#REF!</definedName>
    <definedName name="bu7total87a">#REF!</definedName>
    <definedName name="bu7total88">#REF!</definedName>
    <definedName name="bu7total88a">#REF!</definedName>
    <definedName name="bu7total89">#REF!</definedName>
    <definedName name="bu7total89a">#REF!</definedName>
    <definedName name="bu7total90">#REF!</definedName>
    <definedName name="bu7total90a">#REF!</definedName>
    <definedName name="bu7total91">#REF!</definedName>
    <definedName name="bu7total91a">#REF!</definedName>
    <definedName name="bu7total92">#REF!</definedName>
    <definedName name="bu7total92a">#REF!</definedName>
    <definedName name="bu7total93">#REF!</definedName>
    <definedName name="bu7total93a">#REF!</definedName>
    <definedName name="bu7total94">#REF!</definedName>
    <definedName name="bu7total94a">#REF!</definedName>
    <definedName name="bu7total95">#REF!</definedName>
    <definedName name="bu7total95a">#REF!</definedName>
    <definedName name="bu7total96">#REF!</definedName>
    <definedName name="bu7total96a">#REF!</definedName>
    <definedName name="bu7total97">#REF!</definedName>
    <definedName name="bu7total97a">#REF!</definedName>
    <definedName name="bu7total98">#REF!</definedName>
    <definedName name="bu7total98a">#REF!</definedName>
    <definedName name="bu8total84">#REF!</definedName>
    <definedName name="bu8total84a">#REF!</definedName>
    <definedName name="bu8total85">#REF!</definedName>
    <definedName name="bu8total85a">#REF!</definedName>
    <definedName name="bu8total86">#REF!</definedName>
    <definedName name="bu8total86a">#REF!</definedName>
    <definedName name="bu8total87">#REF!</definedName>
    <definedName name="bu8total87a">#REF!</definedName>
    <definedName name="bu8total88">#REF!</definedName>
    <definedName name="bu8total88a">#REF!</definedName>
    <definedName name="bu8total89">#REF!</definedName>
    <definedName name="bu8total89a">#REF!</definedName>
    <definedName name="bu8total90">#REF!</definedName>
    <definedName name="bu8total90a">#REF!</definedName>
    <definedName name="bu8total91">#REF!</definedName>
    <definedName name="bu8total91a">#REF!</definedName>
    <definedName name="bu8total92">#REF!</definedName>
    <definedName name="bu8total92a">#REF!</definedName>
    <definedName name="bu8total93">#REF!</definedName>
    <definedName name="bu8total93a">#REF!</definedName>
    <definedName name="bu8total94">#REF!</definedName>
    <definedName name="bu8total94a">#REF!</definedName>
    <definedName name="bu8total95">#REF!</definedName>
    <definedName name="bu8total95a">#REF!</definedName>
    <definedName name="bu8total96">#REF!</definedName>
    <definedName name="bu8total96a">#REF!</definedName>
    <definedName name="bu8total97">#REF!</definedName>
    <definedName name="bu8total97a">#REF!</definedName>
    <definedName name="bu8total98">#REF!</definedName>
    <definedName name="bu8total98a">#REF!</definedName>
    <definedName name="bu9total84">#REF!</definedName>
    <definedName name="bu9total84a">#REF!</definedName>
    <definedName name="bu9total85">#REF!</definedName>
    <definedName name="bu9total85a">#REF!</definedName>
    <definedName name="bu9total86">#REF!</definedName>
    <definedName name="bu9total86a">#REF!</definedName>
    <definedName name="bu9total87">#REF!</definedName>
    <definedName name="bu9total87a">#REF!</definedName>
    <definedName name="bu9total88">#REF!</definedName>
    <definedName name="bu9total88a">#REF!</definedName>
    <definedName name="bu9total89">#REF!</definedName>
    <definedName name="bu9total89a">#REF!</definedName>
    <definedName name="bu9total90">#REF!</definedName>
    <definedName name="bu9total90a">#REF!</definedName>
    <definedName name="bu9total91">#REF!</definedName>
    <definedName name="bu9total91a">#REF!</definedName>
    <definedName name="bu9total92">#REF!</definedName>
    <definedName name="bu9total92a">#REF!</definedName>
    <definedName name="bu9total93">#REF!</definedName>
    <definedName name="bu9total93a">#REF!</definedName>
    <definedName name="bu9total94">#REF!</definedName>
    <definedName name="bu9total94a">#REF!</definedName>
    <definedName name="bu9total95">#REF!</definedName>
    <definedName name="bu9total95a">#REF!</definedName>
    <definedName name="bu9total96">#REF!</definedName>
    <definedName name="bu9total96a">#REF!</definedName>
    <definedName name="bu9total97">#REF!</definedName>
    <definedName name="bu9total97a">#REF!</definedName>
    <definedName name="bu9total98">#REF!</definedName>
    <definedName name="bu9total98a">#REF!</definedName>
    <definedName name="BUDGET_YTD">#REF!</definedName>
    <definedName name="BudgetPJF">#REF!</definedName>
    <definedName name="BUName">#REF!</definedName>
    <definedName name="BUTypeAreaRes">#REF!</definedName>
    <definedName name="bvfzxcvxczxc">#REF!</definedName>
    <definedName name="bvvlhlkhjl" localSheetId="4">#REF!</definedName>
    <definedName name="bvvlhlkhjl" localSheetId="5">#REF!</definedName>
    <definedName name="bvvlhlkhjl" localSheetId="2">#REF!</definedName>
    <definedName name="bvvlhlkhjl" localSheetId="3">#REF!</definedName>
    <definedName name="bvvlhlkhjl">#REF!</definedName>
    <definedName name="C_" localSheetId="4">#REF!</definedName>
    <definedName name="C_" localSheetId="5">#REF!</definedName>
    <definedName name="C_" localSheetId="2">#REF!</definedName>
    <definedName name="C_" localSheetId="3">#REF!</definedName>
    <definedName name="C_">#REF!</definedName>
    <definedName name="C_3" localSheetId="4">#REF!</definedName>
    <definedName name="C_3" localSheetId="5">#REF!</definedName>
    <definedName name="C_3" localSheetId="2">#REF!</definedName>
    <definedName name="C_3" localSheetId="3">#REF!</definedName>
    <definedName name="C_3">#REF!</definedName>
    <definedName name="C_3_10" localSheetId="4">#REF!</definedName>
    <definedName name="C_3_10" localSheetId="5">#REF!</definedName>
    <definedName name="C_3_10" localSheetId="2">#REF!</definedName>
    <definedName name="C_3_10" localSheetId="3">#REF!</definedName>
    <definedName name="C_3_10">#REF!</definedName>
    <definedName name="Cal">#REF!</definedName>
    <definedName name="CalculationC">#REF!</definedName>
    <definedName name="CalculationCom">#REF!</definedName>
    <definedName name="CalculationComEd" localSheetId="4">#REF!</definedName>
    <definedName name="CalculationComEd" localSheetId="5">#REF!</definedName>
    <definedName name="CalculationComEd" localSheetId="2">#REF!</definedName>
    <definedName name="CalculationComEd" localSheetId="3">#REF!</definedName>
    <definedName name="CalculationComEd">#REF!</definedName>
    <definedName name="calculationD">#REF!</definedName>
    <definedName name="CalculationP">#REF!</definedName>
    <definedName name="CalculationPeco">#REF!</definedName>
    <definedName name="Calculations">#REF!</definedName>
    <definedName name="CalculationsC">#REF!</definedName>
    <definedName name="CalculationsC1">#REF!</definedName>
    <definedName name="CalculationsC3" localSheetId="4">#REF!</definedName>
    <definedName name="CalculationsC3" localSheetId="5">#REF!</definedName>
    <definedName name="CalculationsC3" localSheetId="2">#REF!</definedName>
    <definedName name="CalculationsC3" localSheetId="3">#REF!</definedName>
    <definedName name="CalculationsC3">#REF!</definedName>
    <definedName name="CalculationsC4" localSheetId="4">#REF!</definedName>
    <definedName name="CalculationsC4" localSheetId="5">#REF!</definedName>
    <definedName name="CalculationsC4" localSheetId="2">#REF!</definedName>
    <definedName name="CalculationsC4" localSheetId="3">#REF!</definedName>
    <definedName name="CalculationsC4">#REF!</definedName>
    <definedName name="CalculationsC5" localSheetId="4">#REF!</definedName>
    <definedName name="CalculationsC5" localSheetId="5">#REF!</definedName>
    <definedName name="CalculationsC5" localSheetId="2">#REF!</definedName>
    <definedName name="CalculationsC5" localSheetId="3">#REF!</definedName>
    <definedName name="CalculationsC5">#REF!</definedName>
    <definedName name="CalculationsP">#REF!</definedName>
    <definedName name="CalculationsP1">#REF!</definedName>
    <definedName name="CalculationsP2">#REF!</definedName>
    <definedName name="CalculationsP3" localSheetId="4">#REF!</definedName>
    <definedName name="CalculationsP3" localSheetId="5">#REF!</definedName>
    <definedName name="CalculationsP3" localSheetId="2">#REF!</definedName>
    <definedName name="CalculationsP3" localSheetId="3">#REF!</definedName>
    <definedName name="CalculationsP3">#REF!</definedName>
    <definedName name="CalculationsP4" localSheetId="4">#REF!</definedName>
    <definedName name="CalculationsP4" localSheetId="5">#REF!</definedName>
    <definedName name="CalculationsP4" localSheetId="2">#REF!</definedName>
    <definedName name="CalculationsP4" localSheetId="3">#REF!</definedName>
    <definedName name="CalculationsP4">#REF!</definedName>
    <definedName name="CalculationsP5" localSheetId="4">#REF!</definedName>
    <definedName name="CalculationsP5" localSheetId="5">#REF!</definedName>
    <definedName name="CalculationsP5" localSheetId="2">#REF!</definedName>
    <definedName name="CalculationsP5" localSheetId="3">#REF!</definedName>
    <definedName name="CalculationsP5">#REF!</definedName>
    <definedName name="CalculationsP6" localSheetId="4">#REF!</definedName>
    <definedName name="CalculationsP6" localSheetId="5">#REF!</definedName>
    <definedName name="CalculationsP6" localSheetId="2">#REF!</definedName>
    <definedName name="CalculationsP6" localSheetId="3">#REF!</definedName>
    <definedName name="CalculationsP6">#REF!</definedName>
    <definedName name="CalculationsPe">#REF!</definedName>
    <definedName name="CalculationsPeco">#REF!</definedName>
    <definedName name="CalculatP">#REF!</definedName>
    <definedName name="CAPA">#REF!</definedName>
    <definedName name="CAPB">#REF!</definedName>
    <definedName name="Capital" localSheetId="4">#REF!</definedName>
    <definedName name="Capital" localSheetId="5">#REF!</definedName>
    <definedName name="Capital" localSheetId="2">#REF!</definedName>
    <definedName name="Capital" localSheetId="3">#REF!</definedName>
    <definedName name="Capital">#REF!</definedName>
    <definedName name="CapitalExpenditures" localSheetId="4">#REF!</definedName>
    <definedName name="CapitalExpenditures" localSheetId="5">#REF!</definedName>
    <definedName name="CapitalExpenditures" localSheetId="2">#REF!</definedName>
    <definedName name="CapitalExpenditures" localSheetId="3">#REF!</definedName>
    <definedName name="CapitalExpenditures">#REF!</definedName>
    <definedName name="cbcvbcv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East">#REF!</definedName>
    <definedName name="CBWest">#REF!</definedName>
    <definedName name="CBWorkbookPriority" hidden="1">-250256570</definedName>
    <definedName name="cc1end">#REF!</definedName>
    <definedName name="cc1subrange">#REF!</definedName>
    <definedName name="cc2origin">#REF!</definedName>
    <definedName name="cc2subrange">#REF!</definedName>
    <definedName name="cc3subrange">#REF!</definedName>
    <definedName name="ccbbcvbc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cc" localSheetId="4">#REF!</definedName>
    <definedName name="cccc" localSheetId="5">#REF!</definedName>
    <definedName name="cccc" localSheetId="2">#REF!</definedName>
    <definedName name="cccc" localSheetId="3">#REF!</definedName>
    <definedName name="cccc">#REF!</definedName>
    <definedName name="Choose_Prefs" localSheetId="4">#REF!</definedName>
    <definedName name="Choose_Prefs" localSheetId="5">#REF!</definedName>
    <definedName name="Choose_Prefs" localSheetId="3">#REF!</definedName>
    <definedName name="Choose_Prefs">#REF!</definedName>
    <definedName name="chrtContract">#REF!</definedName>
    <definedName name="chrtSensitivity">#REF!</definedName>
    <definedName name="chrtSensWages">#REF!</definedName>
    <definedName name="chrtSupplies">#REF!</definedName>
    <definedName name="chrtTax">#REF!</definedName>
    <definedName name="chrtTotalByCo">#REF!</definedName>
    <definedName name="chrtTotalByType">#REF!</definedName>
    <definedName name="chrtWages">#REF!</definedName>
    <definedName name="CKDATES" localSheetId="4">#REF!</definedName>
    <definedName name="CKDATES" localSheetId="5">#REF!</definedName>
    <definedName name="CKDATES" localSheetId="2">#REF!</definedName>
    <definedName name="CKDATES" localSheetId="3">#REF!</definedName>
    <definedName name="CKDATES">#REF!</definedName>
    <definedName name="CkDescr" localSheetId="4">#REF!</definedName>
    <definedName name="CkDescr" localSheetId="5">#REF!</definedName>
    <definedName name="CkDescr" localSheetId="2">#REF!</definedName>
    <definedName name="CkDescr" localSheetId="3">#REF!</definedName>
    <definedName name="CkDescr">#REF!</definedName>
    <definedName name="ClaculationC" localSheetId="4">#REF!</definedName>
    <definedName name="ClaculationC" localSheetId="5">#REF!</definedName>
    <definedName name="ClaculationC" localSheetId="2">#REF!</definedName>
    <definedName name="ClaculationC" localSheetId="3">#REF!</definedName>
    <definedName name="ClaculationC">#REF!</definedName>
    <definedName name="ClaculationP" localSheetId="4">#REF!</definedName>
    <definedName name="ClaculationP" localSheetId="5">#REF!</definedName>
    <definedName name="ClaculationP" localSheetId="2">#REF!</definedName>
    <definedName name="ClaculationP" localSheetId="3">#REF!</definedName>
    <definedName name="ClaculationP">#REF!</definedName>
    <definedName name="ClaculationsC" localSheetId="4">#REF!</definedName>
    <definedName name="ClaculationsC" localSheetId="5">#REF!</definedName>
    <definedName name="ClaculationsC" localSheetId="2">#REF!</definedName>
    <definedName name="ClaculationsC" localSheetId="3">#REF!</definedName>
    <definedName name="ClaculationsC">#REF!</definedName>
    <definedName name="Class" localSheetId="4">#REF!</definedName>
    <definedName name="Class" localSheetId="5">#REF!</definedName>
    <definedName name="Class" localSheetId="2">#REF!</definedName>
    <definedName name="Class" localSheetId="3">#REF!</definedName>
    <definedName name="Class">#REF!</definedName>
    <definedName name="CLDR" localSheetId="4">#REF!</definedName>
    <definedName name="CLDR" localSheetId="5">#REF!</definedName>
    <definedName name="CLDR" localSheetId="2">#REF!</definedName>
    <definedName name="CLDR" localSheetId="3">#REF!</definedName>
    <definedName name="CLDR">#REF!</definedName>
    <definedName name="CoAreaDept">#REF!</definedName>
    <definedName name="com">#REF!</definedName>
    <definedName name="Com1E">#REF!</definedName>
    <definedName name="Com2E">#REF!</definedName>
    <definedName name="comed1">#REF!</definedName>
    <definedName name="comed2">#REF!</definedName>
    <definedName name="comedmfr2">#REF!</definedName>
    <definedName name="Company">#REF!</definedName>
    <definedName name="Company_Name">#REF!</definedName>
    <definedName name="CompanyCount">#REF!</definedName>
    <definedName name="COMPAR_PRT_RNG">#REF!</definedName>
    <definedName name="complex" localSheetId="4">#REF!</definedName>
    <definedName name="complex" localSheetId="5">#REF!</definedName>
    <definedName name="complex" localSheetId="2">#REF!</definedName>
    <definedName name="complex" localSheetId="3">#REF!</definedName>
    <definedName name="complex">#REF!</definedName>
    <definedName name="ContactExt" localSheetId="4">#REF!</definedName>
    <definedName name="ContactExt" localSheetId="5">#REF!</definedName>
    <definedName name="ContactExt" localSheetId="2">#REF!</definedName>
    <definedName name="ContactExt" localSheetId="3">#REF!</definedName>
    <definedName name="ContactExt">#REF!</definedName>
    <definedName name="ContactName" localSheetId="4">#REF!</definedName>
    <definedName name="ContactName" localSheetId="5">#REF!</definedName>
    <definedName name="ContactName" localSheetId="2">#REF!</definedName>
    <definedName name="ContactName" localSheetId="3">#REF!</definedName>
    <definedName name="ContactName">#REF!</definedName>
    <definedName name="CONVERT_IT" localSheetId="4">#REF!</definedName>
    <definedName name="CONVERT_IT" localSheetId="5">#REF!</definedName>
    <definedName name="CONVERT_IT" localSheetId="2">#REF!</definedName>
    <definedName name="CONVERT_IT" localSheetId="3">#REF!</definedName>
    <definedName name="CONVERT_IT">#REF!</definedName>
    <definedName name="CONVERT_RTN" localSheetId="4">#REF!</definedName>
    <definedName name="CONVERT_RTN" localSheetId="5">#REF!</definedName>
    <definedName name="CONVERT_RTN" localSheetId="2">#REF!</definedName>
    <definedName name="CONVERT_RTN" localSheetId="3">#REF!</definedName>
    <definedName name="CONVERT_RTN">#REF!</definedName>
    <definedName name="Corp">#REF!</definedName>
    <definedName name="corp1">#REF!</definedName>
    <definedName name="corp1E">#REF!</definedName>
    <definedName name="corp2">#REF!</definedName>
    <definedName name="CorpE">#REF!</definedName>
    <definedName name="COSTCARECAPCHAR" localSheetId="4">#REF!</definedName>
    <definedName name="COSTCARECAPCHAR" localSheetId="5">#REF!</definedName>
    <definedName name="COSTCARECAPCHAR" localSheetId="2">#REF!</definedName>
    <definedName name="COSTCARECAPCHAR" localSheetId="3">#REF!</definedName>
    <definedName name="COSTCARECAPCHAR">#REF!</definedName>
    <definedName name="COSTCAREMEDCASE" localSheetId="4">#REF!</definedName>
    <definedName name="COSTCAREMEDCASE" localSheetId="5">#REF!</definedName>
    <definedName name="COSTCAREMEDCASE" localSheetId="2">#REF!</definedName>
    <definedName name="COSTCAREMEDCASE" localSheetId="3">#REF!</definedName>
    <definedName name="COSTCAREMEDCASE">#REF!</definedName>
    <definedName name="COSTCARESUM" localSheetId="4">#REF!</definedName>
    <definedName name="COSTCARESUM" localSheetId="5">#REF!</definedName>
    <definedName name="COSTCARESUM" localSheetId="2">#REF!</definedName>
    <definedName name="COSTCARESUM" localSheetId="3">#REF!</definedName>
    <definedName name="COSTCARESUM">#REF!</definedName>
    <definedName name="COUNTER">#REF!</definedName>
    <definedName name="CPTL94" localSheetId="4">#REF!</definedName>
    <definedName name="CPTL94" localSheetId="5">#REF!</definedName>
    <definedName name="CPTL94" localSheetId="2">#REF!</definedName>
    <definedName name="CPTL94" localSheetId="3">#REF!</definedName>
    <definedName name="CPTL94">#REF!</definedName>
    <definedName name="CPTL95" localSheetId="4">#REF!</definedName>
    <definedName name="CPTL95" localSheetId="5">#REF!</definedName>
    <definedName name="CPTL95" localSheetId="2">#REF!</definedName>
    <definedName name="CPTL95" localSheetId="3">#REF!</definedName>
    <definedName name="CPTL95">#REF!</definedName>
    <definedName name="CR_AMT" localSheetId="4">#REF!</definedName>
    <definedName name="CR_AMT" localSheetId="5">#REF!</definedName>
    <definedName name="CR_AMT" localSheetId="2">#REF!</definedName>
    <definedName name="CR_AMT" localSheetId="3">#REF!</definedName>
    <definedName name="CR_AMT">#REF!</definedName>
    <definedName name="credit_rate">#REF!</definedName>
    <definedName name="CREDIT1">#REF!</definedName>
    <definedName name="creditsummary">#REF!</definedName>
    <definedName name="CUR_QRES">#REF!</definedName>
    <definedName name="CUR_QRES0.75">#REF!</definedName>
    <definedName name="CUR_QRES0.80">#REF!</definedName>
    <definedName name="CUR_QRES0.85">#REF!</definedName>
    <definedName name="CUR_QRES0.90">#REF!</definedName>
    <definedName name="CUR_QRES0.95">#REF!</definedName>
    <definedName name="CUR_QRES1.00">#REF!</definedName>
    <definedName name="CUR_QRES1.05">#REF!</definedName>
    <definedName name="CUR_QRES1.10">#REF!</definedName>
    <definedName name="CUR_QRES1.15">#REF!</definedName>
    <definedName name="CUR_QRES1.20">#REF!</definedName>
    <definedName name="CUR_QRES1.25">#REF!</definedName>
    <definedName name="CUR_SENS_FACT" localSheetId="4">#REF!</definedName>
    <definedName name="CUR_SENS_FACT" localSheetId="5">#REF!</definedName>
    <definedName name="CUR_SENS_FACT" localSheetId="2">#REF!</definedName>
    <definedName name="CUR_SENS_FACT" localSheetId="3">#REF!</definedName>
    <definedName name="CUR_SENS_FACT">#REF!</definedName>
    <definedName name="CURRENT" localSheetId="4">#REF!</definedName>
    <definedName name="CURRENT" localSheetId="5">#REF!</definedName>
    <definedName name="CURRENT" localSheetId="2">#REF!</definedName>
    <definedName name="CURRENT" localSheetId="3">#REF!</definedName>
    <definedName name="CURRENT">#REF!</definedName>
    <definedName name="CURRENT_MESSAGE" localSheetId="4">#REF!</definedName>
    <definedName name="CURRENT_MESSAGE" localSheetId="5">#REF!</definedName>
    <definedName name="CURRENT_MESSAGE" localSheetId="2">#REF!</definedName>
    <definedName name="CURRENT_MESSAGE" localSheetId="3">#REF!</definedName>
    <definedName name="CURRENT_MESSAGE">#REF!</definedName>
    <definedName name="CurrentEndDate" localSheetId="4">#REF!</definedName>
    <definedName name="CurrentEndDate" localSheetId="5">#REF!</definedName>
    <definedName name="CurrentEndDate" localSheetId="2">#REF!</definedName>
    <definedName name="CurrentEndDate" localSheetId="3">#REF!</definedName>
    <definedName name="CurrentEndDate">#REF!</definedName>
    <definedName name="CurrPeriod">#REF!</definedName>
    <definedName name="CustCred4thQtr" localSheetId="4">#REF!</definedName>
    <definedName name="CustCred4thQtr" localSheetId="5">#REF!</definedName>
    <definedName name="CustCred4thQtr" localSheetId="2">#REF!</definedName>
    <definedName name="CustCred4thQtr" localSheetId="3">#REF!</definedName>
    <definedName name="CustCred4thQtr">#REF!</definedName>
    <definedName name="CustCred4thQtrE" localSheetId="4">#REF!</definedName>
    <definedName name="CustCred4thQtrE" localSheetId="5">#REF!</definedName>
    <definedName name="CustCred4thQtrE" localSheetId="2">#REF!</definedName>
    <definedName name="CustCred4thQtrE" localSheetId="3">#REF!</definedName>
    <definedName name="CustCred4thQtrE">#REF!</definedName>
    <definedName name="CustCredDec" localSheetId="4">#REF!</definedName>
    <definedName name="CustCredDec" localSheetId="5">#REF!</definedName>
    <definedName name="CustCredDec" localSheetId="2">#REF!</definedName>
    <definedName name="CustCredDec" localSheetId="3">#REF!</definedName>
    <definedName name="CustCredDec">#REF!</definedName>
    <definedName name="CustCredDecE" localSheetId="4">#REF!</definedName>
    <definedName name="CustCredDecE" localSheetId="5">#REF!</definedName>
    <definedName name="CustCredDecE" localSheetId="2">#REF!</definedName>
    <definedName name="CustCredDecE" localSheetId="3">#REF!</definedName>
    <definedName name="CustCredDecE">#REF!</definedName>
    <definedName name="cvxvvdxzv">#REF!</definedName>
    <definedName name="CYDR">#REF!</definedName>
    <definedName name="d">#REF!</definedName>
    <definedName name="D_1" localSheetId="4">#REF!</definedName>
    <definedName name="D_1" localSheetId="5">#REF!</definedName>
    <definedName name="D_1" localSheetId="2">#REF!</definedName>
    <definedName name="D_1" localSheetId="3">#REF!</definedName>
    <definedName name="D_1">#REF!</definedName>
    <definedName name="D3CY_AMOUNT" localSheetId="4">#REF!</definedName>
    <definedName name="D3CY_AMOUNT" localSheetId="5">#REF!</definedName>
    <definedName name="D3CY_AMOUNT" localSheetId="2">#REF!</definedName>
    <definedName name="D3CY_AMOUNT" localSheetId="3">#REF!</definedName>
    <definedName name="D3CY_AMOUNT">#REF!</definedName>
    <definedName name="D3CY_COST" localSheetId="4">#REF!</definedName>
    <definedName name="D3CY_COST" localSheetId="5">#REF!</definedName>
    <definedName name="D3CY_COST" localSheetId="2">#REF!</definedName>
    <definedName name="D3CY_COST" localSheetId="3">#REF!</definedName>
    <definedName name="D3CY_COST">#REF!</definedName>
    <definedName name="D3HY_COST" localSheetId="4">#REF!</definedName>
    <definedName name="D3HY_COST" localSheetId="5">#REF!</definedName>
    <definedName name="D3HY_COST" localSheetId="2">#REF!</definedName>
    <definedName name="D3HY_COST" localSheetId="3">#REF!</definedName>
    <definedName name="D3HY_COST">#REF!</definedName>
    <definedName name="D3TY_AMOUNT" localSheetId="4">#REF!</definedName>
    <definedName name="D3TY_AMOUNT" localSheetId="5">#REF!</definedName>
    <definedName name="D3TY_AMOUNT" localSheetId="2">#REF!</definedName>
    <definedName name="D3TY_AMOUNT" localSheetId="3">#REF!</definedName>
    <definedName name="D3TY_AMOUNT">#REF!</definedName>
    <definedName name="D3TY_COST" localSheetId="4">#REF!</definedName>
    <definedName name="D3TY_COST" localSheetId="5">#REF!</definedName>
    <definedName name="D3TY_COST" localSheetId="2">#REF!</definedName>
    <definedName name="D3TY_COST" localSheetId="3">#REF!</definedName>
    <definedName name="D3TY_COST">#REF!</definedName>
    <definedName name="dadasdad">#REF!</definedName>
    <definedName name="dadasdas" localSheetId="4">#REF!</definedName>
    <definedName name="dadasdas" localSheetId="5">#REF!</definedName>
    <definedName name="dadasdas" localSheetId="2">#REF!</definedName>
    <definedName name="dadasdas" localSheetId="3">#REF!</definedName>
    <definedName name="dadasdas">#REF!</definedName>
    <definedName name="dafklaf">#REF!</definedName>
    <definedName name="dasdadad">#REF!</definedName>
    <definedName name="DASD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fasfdsdaf">#REF!</definedName>
    <definedName name="Data" localSheetId="4">#REF!</definedName>
    <definedName name="Data" localSheetId="5">#REF!</definedName>
    <definedName name="Data" localSheetId="2">#REF!</definedName>
    <definedName name="Data" localSheetId="3">#REF!</definedName>
    <definedName name="Data">#REF!</definedName>
    <definedName name="_xlnm.Database" localSheetId="4">#REF!</definedName>
    <definedName name="_xlnm.Database" localSheetId="5">#REF!</definedName>
    <definedName name="_xlnm.Database" localSheetId="2">#REF!</definedName>
    <definedName name="_xlnm.Database" localSheetId="3">#REF!</definedName>
    <definedName name="_xlnm.Database">#REF!</definedName>
    <definedName name="Database2" localSheetId="4">#REF!</definedName>
    <definedName name="Database2" localSheetId="5">#REF!</definedName>
    <definedName name="Database2" localSheetId="2">#REF!</definedName>
    <definedName name="Database2" localSheetId="3">#REF!</definedName>
    <definedName name="Database2">#REF!</definedName>
    <definedName name="DatabaseE" localSheetId="4">#REF!</definedName>
    <definedName name="DatabaseE" localSheetId="5">#REF!</definedName>
    <definedName name="DatabaseE" localSheetId="2">#REF!</definedName>
    <definedName name="DatabaseE" localSheetId="3">#REF!</definedName>
    <definedName name="DatabaseE">#REF!</definedName>
    <definedName name="DATAFEEDER">#REF!</definedName>
    <definedName name="DateNumber" localSheetId="4">#REF!</definedName>
    <definedName name="DateNumber" localSheetId="5">#REF!</definedName>
    <definedName name="DateNumber" localSheetId="2">#REF!</definedName>
    <definedName name="DateNumber" localSheetId="3">#REF!</definedName>
    <definedName name="DateNumber">#REF!</definedName>
    <definedName name="DateNumberCurrentPrior" localSheetId="4">#REF!</definedName>
    <definedName name="DateNumberCurrentPrior" localSheetId="5">#REF!</definedName>
    <definedName name="DateNumberCurrentPrior" localSheetId="2">#REF!</definedName>
    <definedName name="DateNumberCurrentPrior" localSheetId="3">#REF!</definedName>
    <definedName name="DateNumberCurrentPrior">#REF!</definedName>
    <definedName name="DateNumberQtrPrior" localSheetId="4">#REF!</definedName>
    <definedName name="DateNumberQtrPrior" localSheetId="5">#REF!</definedName>
    <definedName name="DateNumberQtrPrior" localSheetId="2">#REF!</definedName>
    <definedName name="DateNumberQtrPrior" localSheetId="3">#REF!</definedName>
    <definedName name="DateNumberQtrPrior">#REF!</definedName>
    <definedName name="DateNumberYearEndPrior" localSheetId="4">#REF!</definedName>
    <definedName name="DateNumberYearEndPrior" localSheetId="5">#REF!</definedName>
    <definedName name="DateNumberYearEndPrior" localSheetId="2">#REF!</definedName>
    <definedName name="DateNumberYearEndPrior" localSheetId="3">#REF!</definedName>
    <definedName name="DateNumberYearEndPrior">#REF!</definedName>
    <definedName name="DateText" localSheetId="4">#REF!</definedName>
    <definedName name="DateText" localSheetId="5">#REF!</definedName>
    <definedName name="DateText" localSheetId="2">#REF!</definedName>
    <definedName name="DateText" localSheetId="3">#REF!</definedName>
    <definedName name="DateText">#REF!</definedName>
    <definedName name="DB_AMT" localSheetId="4">#REF!</definedName>
    <definedName name="DB_AMT" localSheetId="5">#REF!</definedName>
    <definedName name="DB_AMT" localSheetId="2">#REF!</definedName>
    <definedName name="DB_AMT" localSheetId="3">#REF!</definedName>
    <definedName name="DB_AMT">#REF!</definedName>
    <definedName name="d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d" localSheetId="4">#REF!</definedName>
    <definedName name="ddd" localSheetId="5">#REF!</definedName>
    <definedName name="ddd" localSheetId="2">#REF!</definedName>
    <definedName name="ddd" localSheetId="3">#REF!</definedName>
    <definedName name="ddd">#REF!</definedName>
    <definedName name="dddd" localSheetId="4">#REF!</definedName>
    <definedName name="dddd" localSheetId="5">#REF!</definedName>
    <definedName name="dddd" localSheetId="2">#REF!</definedName>
    <definedName name="dddd" localSheetId="3">#REF!</definedName>
    <definedName name="dddd">#REF!</definedName>
    <definedName name="ddfsa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vsdfsdfsdf">#REF!</definedName>
    <definedName name="DEANNA" localSheetId="4">#REF!</definedName>
    <definedName name="DEANNA" localSheetId="5">#REF!</definedName>
    <definedName name="DEANNA" localSheetId="2">#REF!</definedName>
    <definedName name="DEANNA" localSheetId="3">#REF!</definedName>
    <definedName name="DEANNA">#REF!</definedName>
    <definedName name="Dec" localSheetId="4">#REF!</definedName>
    <definedName name="Dec" localSheetId="5">#REF!</definedName>
    <definedName name="Dec" localSheetId="2">#REF!</definedName>
    <definedName name="Dec" localSheetId="3">#REF!</definedName>
    <definedName name="Dec">#REF!</definedName>
    <definedName name="DELAWARE" localSheetId="4">#REF!</definedName>
    <definedName name="DELAWARE" localSheetId="5">#REF!</definedName>
    <definedName name="DELAWARE" localSheetId="2">#REF!</definedName>
    <definedName name="DELAWARE" localSheetId="3">#REF!</definedName>
    <definedName name="DELAWARE">#REF!</definedName>
    <definedName name="DeliverCk" localSheetId="4">#REF!</definedName>
    <definedName name="DeliverCk" localSheetId="5">#REF!</definedName>
    <definedName name="DeliverCk" localSheetId="2">#REF!</definedName>
    <definedName name="DeliverCk" localSheetId="3">#REF!</definedName>
    <definedName name="DeliverCk">#REF!</definedName>
    <definedName name="DeliverExt" localSheetId="4">#REF!</definedName>
    <definedName name="DeliverExt" localSheetId="5">#REF!</definedName>
    <definedName name="DeliverExt" localSheetId="2">#REF!</definedName>
    <definedName name="DeliverExt" localSheetId="3">#REF!</definedName>
    <definedName name="DeliverExt">#REF!</definedName>
    <definedName name="DENT_NU" localSheetId="4">#REF!</definedName>
    <definedName name="DENT_NU" localSheetId="5">#REF!</definedName>
    <definedName name="DENT_NU" localSheetId="2">#REF!</definedName>
    <definedName name="DENT_NU" localSheetId="3">#REF!</definedName>
    <definedName name="DENT_NU">#REF!</definedName>
    <definedName name="DENT_U" localSheetId="4">#REF!</definedName>
    <definedName name="DENT_U" localSheetId="5">#REF!</definedName>
    <definedName name="DENT_U" localSheetId="2">#REF!</definedName>
    <definedName name="DENT_U" localSheetId="3">#REF!</definedName>
    <definedName name="DENT_U">#REF!</definedName>
    <definedName name="DETAIL" localSheetId="4">#REF!</definedName>
    <definedName name="DETAIL" localSheetId="5">#REF!</definedName>
    <definedName name="DETAIL" localSheetId="2">#REF!</definedName>
    <definedName name="DETAIL" localSheetId="3">#REF!</definedName>
    <definedName name="DETAIL">#REF!</definedName>
    <definedName name="dfasdfsdfZX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">36787.5547596065</definedName>
    <definedName name="dfdffgdfgd" localSheetId="4">#REF!</definedName>
    <definedName name="dfdffgdfgd" localSheetId="5">#REF!</definedName>
    <definedName name="dfdffgdfgd" localSheetId="2">#REF!</definedName>
    <definedName name="dfdffgdfgd" localSheetId="3">#REF!</definedName>
    <definedName name="dfdffgdfgd">#REF!</definedName>
    <definedName name="dfdsf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gdfgh" localSheetId="4">#REF!</definedName>
    <definedName name="dfgdfgh" localSheetId="5">#REF!</definedName>
    <definedName name="dfgdfgh" localSheetId="2">#REF!</definedName>
    <definedName name="dfgdfgh" localSheetId="3">#REF!</definedName>
    <definedName name="dfgdfgh">#REF!</definedName>
    <definedName name="dfgsdgdsfgd">#REF!</definedName>
    <definedName name="dfsasdfasdfsdfasdfa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fs" localSheetId="4">#REF!</definedName>
    <definedName name="dfsasdfasfs" localSheetId="5">#REF!</definedName>
    <definedName name="dfsasdfasfs" localSheetId="2">#REF!</definedName>
    <definedName name="dfsasdfasfs" localSheetId="3">#REF!</definedName>
    <definedName name="dfsasdfasfs">#REF!</definedName>
    <definedName name="dfsdfsf" localSheetId="4">#REF!</definedName>
    <definedName name="dfsdfsf" localSheetId="5">#REF!</definedName>
    <definedName name="dfsdfsf" localSheetId="2">#REF!</definedName>
    <definedName name="dfsdfsf" localSheetId="3">#REF!</definedName>
    <definedName name="dfsdfsf">#REF!</definedName>
    <definedName name="dfsfasfasfs" localSheetId="4">#REF!</definedName>
    <definedName name="dfsfasfasfs" localSheetId="5">#REF!</definedName>
    <definedName name="dfsfasfasfs" localSheetId="2">#REF!</definedName>
    <definedName name="dfsfasfasfs" localSheetId="3">#REF!</definedName>
    <definedName name="dfsfasfasfs">#REF!</definedName>
    <definedName name="dfssdfsdfsdfsdf">#REF!</definedName>
    <definedName name="Discount10" localSheetId="4">#REF!</definedName>
    <definedName name="Discount10" localSheetId="5">#REF!</definedName>
    <definedName name="Discount10" localSheetId="2">#REF!</definedName>
    <definedName name="Discount10" localSheetId="3">#REF!</definedName>
    <definedName name="Discount10">#REF!</definedName>
    <definedName name="Discount11" localSheetId="4">#REF!</definedName>
    <definedName name="Discount11" localSheetId="5">#REF!</definedName>
    <definedName name="Discount11" localSheetId="2">#REF!</definedName>
    <definedName name="Discount11" localSheetId="3">#REF!</definedName>
    <definedName name="Discount11">#REF!</definedName>
    <definedName name="Discount12" localSheetId="4">#REF!</definedName>
    <definedName name="Discount12" localSheetId="5">#REF!</definedName>
    <definedName name="Discount12" localSheetId="2">#REF!</definedName>
    <definedName name="Discount12" localSheetId="3">#REF!</definedName>
    <definedName name="Discount12">#REF!</definedName>
    <definedName name="Discount13" localSheetId="4">#REF!</definedName>
    <definedName name="Discount13" localSheetId="5">#REF!</definedName>
    <definedName name="Discount13" localSheetId="2">#REF!</definedName>
    <definedName name="Discount13" localSheetId="3">#REF!</definedName>
    <definedName name="Discount13">#REF!</definedName>
    <definedName name="Discount14" localSheetId="4">#REF!</definedName>
    <definedName name="Discount14" localSheetId="5">#REF!</definedName>
    <definedName name="Discount14" localSheetId="2">#REF!</definedName>
    <definedName name="Discount14" localSheetId="3">#REF!</definedName>
    <definedName name="Discount14">#REF!</definedName>
    <definedName name="Discount15" localSheetId="4">#REF!</definedName>
    <definedName name="Discount15" localSheetId="5">#REF!</definedName>
    <definedName name="Discount15" localSheetId="2">#REF!</definedName>
    <definedName name="Discount15" localSheetId="3">#REF!</definedName>
    <definedName name="Discount15">#REF!</definedName>
    <definedName name="Discount2" localSheetId="4">#REF!</definedName>
    <definedName name="Discount2" localSheetId="5">#REF!</definedName>
    <definedName name="Discount2" localSheetId="2">#REF!</definedName>
    <definedName name="Discount2" localSheetId="3">#REF!</definedName>
    <definedName name="Discount2">#REF!</definedName>
    <definedName name="Discount3" localSheetId="4">#REF!</definedName>
    <definedName name="Discount3" localSheetId="5">#REF!</definedName>
    <definedName name="Discount3" localSheetId="2">#REF!</definedName>
    <definedName name="Discount3" localSheetId="3">#REF!</definedName>
    <definedName name="Discount3">#REF!</definedName>
    <definedName name="Discount4" localSheetId="4">#REF!</definedName>
    <definedName name="Discount4" localSheetId="5">#REF!</definedName>
    <definedName name="Discount4" localSheetId="2">#REF!</definedName>
    <definedName name="Discount4" localSheetId="3">#REF!</definedName>
    <definedName name="Discount4">#REF!</definedName>
    <definedName name="Discount5" localSheetId="4">#REF!</definedName>
    <definedName name="Discount5" localSheetId="5">#REF!</definedName>
    <definedName name="Discount5" localSheetId="2">#REF!</definedName>
    <definedName name="Discount5" localSheetId="3">#REF!</definedName>
    <definedName name="Discount5">#REF!</definedName>
    <definedName name="Discount6" localSheetId="4">#REF!</definedName>
    <definedName name="Discount6" localSheetId="5">#REF!</definedName>
    <definedName name="Discount6" localSheetId="2">#REF!</definedName>
    <definedName name="Discount6" localSheetId="3">#REF!</definedName>
    <definedName name="Discount6">#REF!</definedName>
    <definedName name="Discount7" localSheetId="4">#REF!</definedName>
    <definedName name="Discount7" localSheetId="5">#REF!</definedName>
    <definedName name="Discount7" localSheetId="2">#REF!</definedName>
    <definedName name="Discount7" localSheetId="3">#REF!</definedName>
    <definedName name="Discount7">#REF!</definedName>
    <definedName name="Discount8" localSheetId="4">#REF!</definedName>
    <definedName name="Discount8" localSheetId="5">#REF!</definedName>
    <definedName name="Discount8" localSheetId="2">#REF!</definedName>
    <definedName name="Discount8" localSheetId="3">#REF!</definedName>
    <definedName name="Discount8">#REF!</definedName>
    <definedName name="Discount9" localSheetId="4">#REF!</definedName>
    <definedName name="Discount9" localSheetId="5">#REF!</definedName>
    <definedName name="Discount9" localSheetId="2">#REF!</definedName>
    <definedName name="Discount9" localSheetId="3">#REF!</definedName>
    <definedName name="Discount9">#REF!</definedName>
    <definedName name="discrate" localSheetId="4">#REF!</definedName>
    <definedName name="discrate" localSheetId="5">#REF!</definedName>
    <definedName name="discrate" localSheetId="2">#REF!</definedName>
    <definedName name="discrate" localSheetId="3">#REF!</definedName>
    <definedName name="discrate">#REF!</definedName>
    <definedName name="Docket">#REF!</definedName>
    <definedName name="DOIT">#REF!</definedName>
    <definedName name="DP1875TB" localSheetId="4">#REF!</definedName>
    <definedName name="DP1875TB" localSheetId="5">#REF!</definedName>
    <definedName name="DP1875TB" localSheetId="2">#REF!</definedName>
    <definedName name="DP1875TB" localSheetId="3">#REF!</definedName>
    <definedName name="DP1875TB">#REF!</definedName>
    <definedName name="DR" localSheetId="4">#REF!</definedName>
    <definedName name="DR" localSheetId="5">#REF!</definedName>
    <definedName name="DR" localSheetId="2">#REF!</definedName>
    <definedName name="DR" localSheetId="3">#REF!</definedName>
    <definedName name="DR">#REF!</definedName>
    <definedName name="dsfasfsadfsdfsa">#REF!</definedName>
    <definedName name="dskdls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y">#REF!</definedName>
    <definedName name="dyCR">#REF!</definedName>
    <definedName name="dyqre90">#REF!</definedName>
    <definedName name="dyqre91">#REF!</definedName>
    <definedName name="dyqre92">#REF!</definedName>
    <definedName name="dyqre93">#REF!</definedName>
    <definedName name="dyqre94">#REF!</definedName>
    <definedName name="dyqre95">#REF!</definedName>
    <definedName name="dyqre96">#REF!</definedName>
    <definedName name="dyqre97">#REF!</definedName>
    <definedName name="dyqre98">#REF!</definedName>
    <definedName name="dyQW">#REF!</definedName>
    <definedName name="dyS">#REF!</definedName>
    <definedName name="E" localSheetId="4">#REF!</definedName>
    <definedName name="E" localSheetId="5">#REF!</definedName>
    <definedName name="E" localSheetId="2">#REF!</definedName>
    <definedName name="E" localSheetId="3">#REF!</definedName>
    <definedName name="E">#REF!</definedName>
    <definedName name="eaewq" localSheetId="4">#REF!</definedName>
    <definedName name="eaewq" localSheetId="5">#REF!</definedName>
    <definedName name="eaewq" localSheetId="2">#REF!</definedName>
    <definedName name="eaewq" localSheetId="3">#REF!</definedName>
    <definedName name="eaewq">#REF!</definedName>
    <definedName name="EASTERN" localSheetId="4">#REF!</definedName>
    <definedName name="EASTERN" localSheetId="5">#REF!</definedName>
    <definedName name="EASTERN" localSheetId="2">#REF!</definedName>
    <definedName name="EASTERN" localSheetId="3">#REF!</definedName>
    <definedName name="EASTERN">#REF!</definedName>
    <definedName name="EDPlt01" localSheetId="4">#REF!</definedName>
    <definedName name="EDPlt01" localSheetId="5">#REF!</definedName>
    <definedName name="EDPlt01" localSheetId="2">#REF!</definedName>
    <definedName name="EDPlt01" localSheetId="3">#REF!</definedName>
    <definedName name="EDPlt01">#REF!</definedName>
    <definedName name="EDPlt02" localSheetId="4">#REF!</definedName>
    <definedName name="EDPlt02" localSheetId="5">#REF!</definedName>
    <definedName name="EDPlt02" localSheetId="2">#REF!</definedName>
    <definedName name="EDPlt02" localSheetId="3">#REF!</definedName>
    <definedName name="EDPlt02">#REF!</definedName>
    <definedName name="EDPlt03" localSheetId="4">#REF!</definedName>
    <definedName name="EDPlt03" localSheetId="5">#REF!</definedName>
    <definedName name="EDPlt03" localSheetId="2">#REF!</definedName>
    <definedName name="EDPlt03" localSheetId="3">#REF!</definedName>
    <definedName name="EDPlt03">#REF!</definedName>
    <definedName name="EDPlt04" localSheetId="4">#REF!</definedName>
    <definedName name="EDPlt04" localSheetId="5">#REF!</definedName>
    <definedName name="EDPlt04" localSheetId="2">#REF!</definedName>
    <definedName name="EDPlt04" localSheetId="3">#REF!</definedName>
    <definedName name="EDPlt04">#REF!</definedName>
    <definedName name="edre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ED" localSheetId="4">#REF!</definedName>
    <definedName name="EED" localSheetId="5">#REF!</definedName>
    <definedName name="EED" localSheetId="2">#REF!</definedName>
    <definedName name="EED" localSheetId="3">#REF!</definedName>
    <definedName name="EED">#REF!</definedName>
    <definedName name="EL_PR_ACC" localSheetId="4">#REF!</definedName>
    <definedName name="EL_PR_ACC" localSheetId="5">#REF!</definedName>
    <definedName name="EL_PR_ACC" localSheetId="2">#REF!</definedName>
    <definedName name="EL_PR_ACC" localSheetId="3">#REF!</definedName>
    <definedName name="EL_PR_ACC">#REF!</definedName>
    <definedName name="EL_PR_PMT" localSheetId="4">#REF!</definedName>
    <definedName name="EL_PR_PMT" localSheetId="5">#REF!</definedName>
    <definedName name="EL_PR_PMT" localSheetId="2">#REF!</definedName>
    <definedName name="EL_PR_PMT" localSheetId="3">#REF!</definedName>
    <definedName name="EL_PR_PMT">#REF!</definedName>
    <definedName name="ELEC_ACC" localSheetId="4">#REF!</definedName>
    <definedName name="ELEC_ACC" localSheetId="5">#REF!</definedName>
    <definedName name="ELEC_ACC" localSheetId="2">#REF!</definedName>
    <definedName name="ELEC_ACC" localSheetId="3">#REF!</definedName>
    <definedName name="ELEC_ACC">#REF!</definedName>
    <definedName name="ELEC_CUST" localSheetId="4">#REF!</definedName>
    <definedName name="ELEC_CUST" localSheetId="5">#REF!</definedName>
    <definedName name="ELEC_CUST" localSheetId="2">#REF!</definedName>
    <definedName name="ELEC_CUST" localSheetId="3">#REF!</definedName>
    <definedName name="ELEC_CUST">#REF!</definedName>
    <definedName name="ELEC_PMT" localSheetId="4">#REF!</definedName>
    <definedName name="ELEC_PMT" localSheetId="5">#REF!</definedName>
    <definedName name="ELEC_PMT" localSheetId="2">#REF!</definedName>
    <definedName name="ELEC_PMT" localSheetId="3">#REF!</definedName>
    <definedName name="ELEC_PMT">#REF!</definedName>
    <definedName name="ELEC_REV" localSheetId="4">#REF!</definedName>
    <definedName name="ELEC_REV" localSheetId="5">#REF!</definedName>
    <definedName name="ELEC_REV" localSheetId="2">#REF!</definedName>
    <definedName name="ELEC_REV" localSheetId="3">#REF!</definedName>
    <definedName name="ELEC_REV">#REF!</definedName>
    <definedName name="ELEC_SALES" localSheetId="4">#REF!</definedName>
    <definedName name="ELEC_SALES" localSheetId="5">#REF!</definedName>
    <definedName name="ELEC_SALES" localSheetId="2">#REF!</definedName>
    <definedName name="ELEC_SALES" localSheetId="3">#REF!</definedName>
    <definedName name="ELEC_SALES">#REF!</definedName>
    <definedName name="EMPALL" localSheetId="4">#REF!</definedName>
    <definedName name="EMPALL" localSheetId="5">#REF!</definedName>
    <definedName name="EMPALL" localSheetId="2">#REF!</definedName>
    <definedName name="EMPALL" localSheetId="3">#REF!</definedName>
    <definedName name="EMPALL">#REF!</definedName>
    <definedName name="empid" localSheetId="4">#REF!</definedName>
    <definedName name="empid" localSheetId="5">#REF!</definedName>
    <definedName name="empid" localSheetId="2">#REF!</definedName>
    <definedName name="empid" localSheetId="3">#REF!</definedName>
    <definedName name="empid">#REF!</definedName>
    <definedName name="ENT" localSheetId="4">#REF!</definedName>
    <definedName name="ENT" localSheetId="5">#REF!</definedName>
    <definedName name="ENT" localSheetId="2">#REF!</definedName>
    <definedName name="ENT" localSheetId="3">#REF!</definedName>
    <definedName name="ENT">#REF!</definedName>
    <definedName name="EPG" localSheetId="4">#REF!</definedName>
    <definedName name="EPG" localSheetId="5">#REF!</definedName>
    <definedName name="EPG" localSheetId="2">#REF!</definedName>
    <definedName name="EPG" localSheetId="3">#REF!</definedName>
    <definedName name="EPG">#REF!</definedName>
    <definedName name="EPJFTable">#REF!</definedName>
    <definedName name="EPJFTableE">#REF!</definedName>
    <definedName name="err" localSheetId="4">#REF!</definedName>
    <definedName name="err" localSheetId="5">#REF!</definedName>
    <definedName name="err" localSheetId="2">#REF!</definedName>
    <definedName name="err" localSheetId="3">#REF!</definedName>
    <definedName name="err">#REF!</definedName>
    <definedName name="erser" localSheetId="4">#REF!</definedName>
    <definedName name="erser" localSheetId="5">#REF!</definedName>
    <definedName name="erser" localSheetId="2">#REF!</definedName>
    <definedName name="erser" localSheetId="3">#REF!</definedName>
    <definedName name="erser">#REF!</definedName>
    <definedName name="EssOptions">"1100000000130100_11-          00"</definedName>
    <definedName name="Estimated_Fair_Value">"fair_value"</definedName>
    <definedName name="EstimateRetirement">#REF!</definedName>
    <definedName name="expnoyear">#REF!</definedName>
    <definedName name="expnoyearE">#REF!</definedName>
    <definedName name="exptitle">#REF!</definedName>
    <definedName name="exptitleE">#REF!</definedName>
    <definedName name="expwmoney">#REF!</definedName>
    <definedName name="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ACTOR_.75">#REF!</definedName>
    <definedName name="FACTOR_.80">#REF!</definedName>
    <definedName name="FACTOR_.85">#REF!</definedName>
    <definedName name="FACTOR_.90">#REF!</definedName>
    <definedName name="FACTOR_.95">#REF!</definedName>
    <definedName name="FACTOR_1">#REF!</definedName>
    <definedName name="FACTOR_1.05">#REF!</definedName>
    <definedName name="FACTOR_1.1">#REF!</definedName>
    <definedName name="FACTOR_1.15">#REF!</definedName>
    <definedName name="FACTOR_1.2">#REF!</definedName>
    <definedName name="FACTOR_1.25">#REF!</definedName>
    <definedName name="Factor_Category_Lookup">#REF!</definedName>
    <definedName name="Factor_Lookup">#REF!</definedName>
    <definedName name="FACTOR_NAME">#REF!</definedName>
    <definedName name="FACTOR_TABLE">#REF!</definedName>
    <definedName name="FACTOR_VALUE">#REF!</definedName>
    <definedName name="fafasfasf" localSheetId="4">#REF!</definedName>
    <definedName name="fafasfasf" localSheetId="5">#REF!</definedName>
    <definedName name="fafasfasf" localSheetId="2">#REF!</definedName>
    <definedName name="fafasfasf" localSheetId="3">#REF!</definedName>
    <definedName name="fafasfasf">#REF!</definedName>
    <definedName name="fair_value">#REF!</definedName>
    <definedName name="fasdfsadf">#REF!</definedName>
    <definedName name="fasfsafasf" localSheetId="4">#REF!</definedName>
    <definedName name="fasfsafasf" localSheetId="5">#REF!</definedName>
    <definedName name="fasfsafasf" localSheetId="2">#REF!</definedName>
    <definedName name="fasfsafasf" localSheetId="3">#REF!</definedName>
    <definedName name="fasfsafasf">#REF!</definedName>
    <definedName name="fasfsdf" localSheetId="4">#REF!</definedName>
    <definedName name="fasfsdf" localSheetId="5">#REF!</definedName>
    <definedName name="fasfsdf" localSheetId="2">#REF!</definedName>
    <definedName name="fasfsdf" localSheetId="3">#REF!</definedName>
    <definedName name="fasfsdf">#REF!</definedName>
    <definedName name="fasfsfsdfsf">#REF!</definedName>
    <definedName name="fdfsdfsdfsdfsdfsd">#REF!</definedName>
    <definedName name="FDSDF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fafs" localSheetId="4">#REF!</definedName>
    <definedName name="fdsfafs" localSheetId="5">#REF!</definedName>
    <definedName name="fdsfafs" localSheetId="2">#REF!</definedName>
    <definedName name="fdsfafs" localSheetId="3">#REF!</definedName>
    <definedName name="fdsfafs">#REF!</definedName>
    <definedName name="FEBRUARY" localSheetId="4">#REF!</definedName>
    <definedName name="FEBRUARY" localSheetId="5">#REF!</definedName>
    <definedName name="FEBRUARY" localSheetId="2">#REF!</definedName>
    <definedName name="FEBRUARY" localSheetId="3">#REF!</definedName>
    <definedName name="FEBRUARY">#REF!</definedName>
    <definedName name="FERC.ICC" localSheetId="4">#REF!</definedName>
    <definedName name="FERC.ICC" localSheetId="5">#REF!</definedName>
    <definedName name="FERC.ICC" localSheetId="2">#REF!</definedName>
    <definedName name="FERC.ICC" localSheetId="3">#REF!</definedName>
    <definedName name="FERC.ICC">#REF!</definedName>
    <definedName name="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f">#REF!</definedName>
    <definedName name="ffmbs" localSheetId="4">#REF!</definedName>
    <definedName name="ffmbs" localSheetId="5">#REF!</definedName>
    <definedName name="ffmbs" localSheetId="2">#REF!</definedName>
    <definedName name="ffmbs" localSheetId="3">#REF!</definedName>
    <definedName name="ffmbs">#REF!</definedName>
    <definedName name="fghjghjfg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sdfgdfgdfhdhdf">#REF!</definedName>
    <definedName name="Finance3">#REF!</definedName>
    <definedName name="FinanceOther">#REF!</definedName>
    <definedName name="FinDate" localSheetId="4">#REF!</definedName>
    <definedName name="FinDate" localSheetId="5">#REF!</definedName>
    <definedName name="FinDate" localSheetId="2">#REF!</definedName>
    <definedName name="FinDate" localSheetId="3">#REF!</definedName>
    <definedName name="FinDate">#REF!</definedName>
    <definedName name="findate2">#REF!</definedName>
    <definedName name="findate3">#REF!</definedName>
    <definedName name="FIT">#REF!</definedName>
    <definedName name="fjriesmd" localSheetId="4">#REF!</definedName>
    <definedName name="fjriesmd" localSheetId="5">#REF!</definedName>
    <definedName name="fjriesmd" localSheetId="2">#REF!</definedName>
    <definedName name="fjriesmd" localSheetId="3">#REF!</definedName>
    <definedName name="fjriesmd">#REF!</definedName>
    <definedName name="flap">#REF!</definedName>
    <definedName name="fmbs" localSheetId="4">#REF!</definedName>
    <definedName name="fmbs" localSheetId="5">#REF!</definedName>
    <definedName name="fmbs" localSheetId="2">#REF!</definedName>
    <definedName name="fmbs" localSheetId="3">#REF!</definedName>
    <definedName name="fmbs">#REF!</definedName>
    <definedName name="fnklsdfjklsgf">#REF!</definedName>
    <definedName name="Forecast">#REF!</definedName>
    <definedName name="fsafsfsaf" localSheetId="4">#REF!</definedName>
    <definedName name="fsafsfsaf" localSheetId="5">#REF!</definedName>
    <definedName name="fsafsfsaf" localSheetId="2">#REF!</definedName>
    <definedName name="fsafsfsaf" localSheetId="3">#REF!</definedName>
    <definedName name="fsafsfsaf">#REF!</definedName>
    <definedName name="fsdafa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" localSheetId="4">#REF!</definedName>
    <definedName name="fsdf" localSheetId="5">#REF!</definedName>
    <definedName name="fsdf" localSheetId="2">#REF!</definedName>
    <definedName name="fsdf" localSheetId="3">#REF!</definedName>
    <definedName name="fsdf">#REF!</definedName>
    <definedName name="fsdfaf" localSheetId="4">#REF!</definedName>
    <definedName name="fsdfaf" localSheetId="5">#REF!</definedName>
    <definedName name="fsdfaf" localSheetId="2">#REF!</definedName>
    <definedName name="fsdfaf" localSheetId="3">#REF!</definedName>
    <definedName name="fsdfaf">#REF!</definedName>
    <definedName name="fsdfas" localSheetId="4">#REF!</definedName>
    <definedName name="fsdfas" localSheetId="5">#REF!</definedName>
    <definedName name="fsdfas" localSheetId="2">#REF!</definedName>
    <definedName name="fsdfas" localSheetId="3">#REF!</definedName>
    <definedName name="fsdfas">#REF!</definedName>
    <definedName name="fsdfsd" localSheetId="4">#REF!</definedName>
    <definedName name="fsdfsd" localSheetId="5">#REF!</definedName>
    <definedName name="fsdfsd" localSheetId="2">#REF!</definedName>
    <definedName name="fsdfsd" localSheetId="3">#REF!</definedName>
    <definedName name="fsdfsd">#REF!</definedName>
    <definedName name="fsdfsdfas" localSheetId="4">#REF!</definedName>
    <definedName name="fsdfsdfas" localSheetId="5">#REF!</definedName>
    <definedName name="fsdfsdfas" localSheetId="2">#REF!</definedName>
    <definedName name="fsdfsdfas" localSheetId="3">#REF!</definedName>
    <definedName name="fsdfsdfas">#REF!</definedName>
    <definedName name="fsdfsdfsfs" localSheetId="4">#REF!</definedName>
    <definedName name="fsdfsdfsfs" localSheetId="5">#REF!</definedName>
    <definedName name="fsdfsdfsfs" localSheetId="2">#REF!</definedName>
    <definedName name="fsdfsdfsfs" localSheetId="3">#REF!</definedName>
    <definedName name="fsdfsdfsfs">#REF!</definedName>
    <definedName name="fsdfsf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f" localSheetId="4">#REF!</definedName>
    <definedName name="fsdfsfsf" localSheetId="5">#REF!</definedName>
    <definedName name="fsdfsfsf" localSheetId="2">#REF!</definedName>
    <definedName name="fsdfsfsf" localSheetId="3">#REF!</definedName>
    <definedName name="fsdfsfsf">#REF!</definedName>
    <definedName name="fsdfwer" localSheetId="4">#REF!</definedName>
    <definedName name="fsdfwer" localSheetId="5">#REF!</definedName>
    <definedName name="fsdfwer" localSheetId="2">#REF!</definedName>
    <definedName name="fsdfwer" localSheetId="3">#REF!</definedName>
    <definedName name="fsdfwer">#REF!</definedName>
    <definedName name="fsfsafkskfsf" localSheetId="4">#REF!</definedName>
    <definedName name="fsfsafkskfsf" localSheetId="5">#REF!</definedName>
    <definedName name="fsfsafkskfsf" localSheetId="2">#REF!</definedName>
    <definedName name="fsfsafkskfsf" localSheetId="3">#REF!</definedName>
    <definedName name="fsfsafkskfsf">#REF!</definedName>
    <definedName name="fsfsafs" localSheetId="4">#REF!</definedName>
    <definedName name="fsfsafs" localSheetId="5">#REF!</definedName>
    <definedName name="fsfsafs" localSheetId="2">#REF!</definedName>
    <definedName name="fsfsafs" localSheetId="3">#REF!</definedName>
    <definedName name="fsfsafs">#REF!</definedName>
    <definedName name="fsfsdfsafs">#REF!</definedName>
    <definedName name="fsfsfsafa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ull_credit">#REF!</definedName>
    <definedName name="Function">#REF!</definedName>
    <definedName name="fwrwerwerwerwe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Y4D" localSheetId="4">#REF!</definedName>
    <definedName name="FY4D" localSheetId="5">#REF!</definedName>
    <definedName name="FY4D" localSheetId="2">#REF!</definedName>
    <definedName name="FY4D" localSheetId="3">#REF!</definedName>
    <definedName name="FY4D">#REF!</definedName>
    <definedName name="G">#REF!</definedName>
    <definedName name="GAM83M" localSheetId="4">#REF!</definedName>
    <definedName name="GAM83M" localSheetId="5">#REF!</definedName>
    <definedName name="GAM83M" localSheetId="2">#REF!</definedName>
    <definedName name="GAM83M" localSheetId="3">#REF!</definedName>
    <definedName name="GAM83M">#REF!</definedName>
    <definedName name="gatt">#REF!</definedName>
    <definedName name="gattmale">#REF!</definedName>
    <definedName name="gdfgdgdg" localSheetId="4">#REF!</definedName>
    <definedName name="gdfgdgdg" localSheetId="5">#REF!</definedName>
    <definedName name="gdfgdgdg" localSheetId="2">#REF!</definedName>
    <definedName name="gdfgdgdg" localSheetId="3">#REF!</definedName>
    <definedName name="gdfgdgdg">#REF!</definedName>
    <definedName name="gdfgsdfgsdfgsadf">#REF!</definedName>
    <definedName name="gdistrres" localSheetId="4">#REF!</definedName>
    <definedName name="gdistrres" localSheetId="5">#REF!</definedName>
    <definedName name="gdistrres" localSheetId="2">#REF!</definedName>
    <definedName name="gdistrres" localSheetId="3">#REF!</definedName>
    <definedName name="gdistrres">#REF!</definedName>
    <definedName name="gdistrupis" localSheetId="4">#REF!</definedName>
    <definedName name="gdistrupis" localSheetId="5">#REF!</definedName>
    <definedName name="gdistrupis" localSheetId="2">#REF!</definedName>
    <definedName name="gdistrupis" localSheetId="3">#REF!</definedName>
    <definedName name="gdistrupis">#REF!</definedName>
    <definedName name="GEN_INST" localSheetId="4">#REF!</definedName>
    <definedName name="GEN_INST" localSheetId="5">#REF!</definedName>
    <definedName name="GEN_INST" localSheetId="2">#REF!</definedName>
    <definedName name="GEN_INST" localSheetId="3">#REF!</definedName>
    <definedName name="GEN_INST">#REF!</definedName>
    <definedName name="GENERAL_HELP" localSheetId="4">#REF!</definedName>
    <definedName name="GENERAL_HELP" localSheetId="5">#REF!</definedName>
    <definedName name="GENERAL_HELP" localSheetId="2">#REF!</definedName>
    <definedName name="GENERAL_HELP" localSheetId="3">#REF!</definedName>
    <definedName name="GENERAL_HELP">#REF!</definedName>
    <definedName name="GenInput" localSheetId="4">#REF!</definedName>
    <definedName name="GenInput" localSheetId="5">#REF!</definedName>
    <definedName name="GenInput" localSheetId="2">#REF!</definedName>
    <definedName name="GenInput" localSheetId="3">#REF!</definedName>
    <definedName name="GenInput">#REF!</definedName>
    <definedName name="GenPay" localSheetId="4">#REF!</definedName>
    <definedName name="GenPay" localSheetId="5">#REF!</definedName>
    <definedName name="GenPay" localSheetId="2">#REF!</definedName>
    <definedName name="GenPay" localSheetId="3">#REF!</definedName>
    <definedName name="GenPay">#REF!</definedName>
    <definedName name="gfdfxdf">#REF!</definedName>
    <definedName name="gfdsgsdgfsd">#REF!</definedName>
    <definedName name="gfhfhfdhg" localSheetId="4">#REF!</definedName>
    <definedName name="gfhfhfdhg" localSheetId="5">#REF!</definedName>
    <definedName name="gfhfhfdhg" localSheetId="2">#REF!</definedName>
    <definedName name="gfhfhfdhg" localSheetId="3">#REF!</definedName>
    <definedName name="gfhfhfdhg">#REF!</definedName>
    <definedName name="gg" localSheetId="4">#REF!</definedName>
    <definedName name="gg" localSheetId="5">#REF!</definedName>
    <definedName name="gg" localSheetId="2">#REF!</definedName>
    <definedName name="gg" localSheetId="3">#REF!</definedName>
    <definedName name="gg">#REF!</definedName>
    <definedName name="ggg" localSheetId="4">#REF!</definedName>
    <definedName name="ggg" localSheetId="5">#REF!</definedName>
    <definedName name="ggg" localSheetId="2">#REF!</definedName>
    <definedName name="ggg" localSheetId="3">#REF!</definedName>
    <definedName name="ggg">#REF!</definedName>
    <definedName name="ghjg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prodres" localSheetId="4">#REF!</definedName>
    <definedName name="gprodres" localSheetId="5">#REF!</definedName>
    <definedName name="gprodres" localSheetId="2">#REF!</definedName>
    <definedName name="gprodres" localSheetId="3">#REF!</definedName>
    <definedName name="gprodres">#REF!</definedName>
    <definedName name="gprodupis" localSheetId="4">#REF!</definedName>
    <definedName name="gprodupis" localSheetId="5">#REF!</definedName>
    <definedName name="gprodupis" localSheetId="2">#REF!</definedName>
    <definedName name="gprodupis" localSheetId="3">#REF!</definedName>
    <definedName name="gprodupis">#REF!</definedName>
    <definedName name="GR_PRT_RANGE">#REF!</definedName>
    <definedName name="GRAPH_SELECT" localSheetId="4">#REF!</definedName>
    <definedName name="GRAPH_SELECT" localSheetId="5">#REF!</definedName>
    <definedName name="GRAPH_SELECT" localSheetId="2">#REF!</definedName>
    <definedName name="GRAPH_SELECT" localSheetId="3">#REF!</definedName>
    <definedName name="GRAPH_SELECT">#REF!</definedName>
    <definedName name="GRAPH_TABLE" localSheetId="4">#REF!</definedName>
    <definedName name="GRAPH_TABLE" localSheetId="5">#REF!</definedName>
    <definedName name="GRAPH_TABLE" localSheetId="2">#REF!</definedName>
    <definedName name="GRAPH_TABLE" localSheetId="3">#REF!</definedName>
    <definedName name="GRAPH_TABLE">#REF!</definedName>
    <definedName name="grec8490">#REF!</definedName>
    <definedName name="grec8491">#REF!</definedName>
    <definedName name="grec8492">#REF!</definedName>
    <definedName name="grec8493">#REF!</definedName>
    <definedName name="grec8494">#REF!</definedName>
    <definedName name="grec8495">#REF!</definedName>
    <definedName name="grec8496">#REF!</definedName>
    <definedName name="grec8497">#REF!</definedName>
    <definedName name="grec8498">#REF!</definedName>
    <definedName name="grec8590">#REF!</definedName>
    <definedName name="grec8591">#REF!</definedName>
    <definedName name="grec8592">#REF!</definedName>
    <definedName name="grec8593">#REF!</definedName>
    <definedName name="grec8594">#REF!</definedName>
    <definedName name="grec8595">#REF!</definedName>
    <definedName name="grec8596">#REF!</definedName>
    <definedName name="grec8597">#REF!</definedName>
    <definedName name="grec8598">#REF!</definedName>
    <definedName name="grec8690">#REF!</definedName>
    <definedName name="grec8691">#REF!</definedName>
    <definedName name="grec8692">#REF!</definedName>
    <definedName name="grec8693">#REF!</definedName>
    <definedName name="grec8694">#REF!</definedName>
    <definedName name="grec8695">#REF!</definedName>
    <definedName name="grec8696">#REF!</definedName>
    <definedName name="grec8697">#REF!</definedName>
    <definedName name="grec8698">#REF!</definedName>
    <definedName name="grec8790">#REF!</definedName>
    <definedName name="grec8791">#REF!</definedName>
    <definedName name="grec8792">#REF!</definedName>
    <definedName name="grec8793">#REF!</definedName>
    <definedName name="grec8794">#REF!</definedName>
    <definedName name="grec8795">#REF!</definedName>
    <definedName name="grec8796">#REF!</definedName>
    <definedName name="grec8797">#REF!</definedName>
    <definedName name="grec8798">#REF!</definedName>
    <definedName name="grec8890">#REF!</definedName>
    <definedName name="grec8891">#REF!</definedName>
    <definedName name="grec8892">#REF!</definedName>
    <definedName name="grec8893">#REF!</definedName>
    <definedName name="grec8894">#REF!</definedName>
    <definedName name="grec8895">#REF!</definedName>
    <definedName name="grec8896">#REF!</definedName>
    <definedName name="grec8897">#REF!</definedName>
    <definedName name="grec8898">#REF!</definedName>
    <definedName name="gross_rec_caution">#REF!</definedName>
    <definedName name="GRS">#REF!</definedName>
    <definedName name="grtm1">#REF!</definedName>
    <definedName name="grtm2">#REF!</definedName>
    <definedName name="grtm3">#REF!</definedName>
    <definedName name="grtm4">#REF!</definedName>
    <definedName name="gtransres" localSheetId="4">#REF!</definedName>
    <definedName name="gtransres" localSheetId="5">#REF!</definedName>
    <definedName name="gtransres" localSheetId="2">#REF!</definedName>
    <definedName name="gtransres" localSheetId="3">#REF!</definedName>
    <definedName name="gtransres">#REF!</definedName>
    <definedName name="gtransupis" localSheetId="4">#REF!</definedName>
    <definedName name="gtransupis" localSheetId="5">#REF!</definedName>
    <definedName name="gtransupis" localSheetId="2">#REF!</definedName>
    <definedName name="gtransupis" localSheetId="3">#REF!</definedName>
    <definedName name="gtransupis">#REF!</definedName>
    <definedName name="GVKey">""</definedName>
    <definedName name="h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ELP_LOCATOR" localSheetId="4">#REF!</definedName>
    <definedName name="HELP_LOCATOR" localSheetId="5">#REF!</definedName>
    <definedName name="HELP_LOCATOR" localSheetId="2">#REF!</definedName>
    <definedName name="HELP_LOCATOR" localSheetId="3">#REF!</definedName>
    <definedName name="HELP_LOCATOR">#REF!</definedName>
    <definedName name="hh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ifgfcgfcg" localSheetId="4">#REF!</definedName>
    <definedName name="hhifgfcgfcg" localSheetId="5">#REF!</definedName>
    <definedName name="hhifgfcgfcg" localSheetId="2">#REF!</definedName>
    <definedName name="hhifgfcgfcg" localSheetId="3">#REF!</definedName>
    <definedName name="hhifgfcgfcg">#REF!</definedName>
    <definedName name="hjfjghjgfjg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i">#REF!</definedName>
    <definedName name="IDN" localSheetId="4">#REF!</definedName>
    <definedName name="IDN" localSheetId="5">#REF!</definedName>
    <definedName name="IDN" localSheetId="2">#REF!</definedName>
    <definedName name="IDN" localSheetId="3">#REF!</definedName>
    <definedName name="IDN">#REF!</definedName>
    <definedName name="IL_AG_SRs">#REF!</definedName>
    <definedName name="ImplementDate" localSheetId="4">#REF!</definedName>
    <definedName name="ImplementDate" localSheetId="5">#REF!</definedName>
    <definedName name="ImplementDate" localSheetId="2">#REF!</definedName>
    <definedName name="ImplementDate" localSheetId="3">#REF!</definedName>
    <definedName name="ImplementDate">#REF!</definedName>
    <definedName name="Indirect">#REF!</definedName>
    <definedName name="INPUT">#N/A</definedName>
    <definedName name="INPUT1" localSheetId="4">#REF!</definedName>
    <definedName name="INPUT1" localSheetId="5">#REF!</definedName>
    <definedName name="INPUT1" localSheetId="2">#REF!</definedName>
    <definedName name="INPUT1" localSheetId="3">#REF!</definedName>
    <definedName name="INPUT1">#REF!</definedName>
    <definedName name="INPUT2" localSheetId="4">#REF!</definedName>
    <definedName name="INPUT2" localSheetId="5">#REF!</definedName>
    <definedName name="INPUT2" localSheetId="2">#REF!</definedName>
    <definedName name="INPUT2" localSheetId="3">#REF!</definedName>
    <definedName name="INPUT2">#REF!</definedName>
    <definedName name="INPUT3" localSheetId="4">#REF!</definedName>
    <definedName name="INPUT3" localSheetId="5">#REF!</definedName>
    <definedName name="INPUT3" localSheetId="2">#REF!</definedName>
    <definedName name="INPUT3" localSheetId="3">#REF!</definedName>
    <definedName name="INPUT3">#REF!</definedName>
    <definedName name="INSERTRANGE" localSheetId="4">#REF!</definedName>
    <definedName name="INSERTRANGE" localSheetId="5">#REF!</definedName>
    <definedName name="INSERTRANGE" localSheetId="2">#REF!</definedName>
    <definedName name="INSERTRANGE" localSheetId="3">#REF!</definedName>
    <definedName name="INSERTRANGE">#REF!</definedName>
    <definedName name="INST_MULT_CV" localSheetId="4">#REF!</definedName>
    <definedName name="INST_MULT_CV" localSheetId="5">#REF!</definedName>
    <definedName name="INST_MULT_CV" localSheetId="2">#REF!</definedName>
    <definedName name="INST_MULT_CV" localSheetId="3">#REF!</definedName>
    <definedName name="INST_MULT_CV">#REF!</definedName>
    <definedName name="INST_PMT_SCHED" localSheetId="4">#REF!</definedName>
    <definedName name="INST_PMT_SCHED" localSheetId="5">#REF!</definedName>
    <definedName name="INST_PMT_SCHED" localSheetId="2">#REF!</definedName>
    <definedName name="INST_PMT_SCHED" localSheetId="3">#REF!</definedName>
    <definedName name="INST_PMT_SCHED">#REF!</definedName>
    <definedName name="Instrat3">#REF!</definedName>
    <definedName name="INSTRUCT" localSheetId="4">#REF!</definedName>
    <definedName name="INSTRUCT" localSheetId="5">#REF!</definedName>
    <definedName name="INSTRUCT" localSheetId="2">#REF!</definedName>
    <definedName name="INSTRUCT" localSheetId="3">#REF!</definedName>
    <definedName name="INSTRUCT">#REF!</definedName>
    <definedName name="int.rate" localSheetId="4">#REF!</definedName>
    <definedName name="int.rate" localSheetId="5">#REF!</definedName>
    <definedName name="int.rate" localSheetId="2">#REF!</definedName>
    <definedName name="int.rate" localSheetId="3">#REF!</definedName>
    <definedName name="int.rate">#REF!</definedName>
    <definedName name="interest" localSheetId="4">#REF!</definedName>
    <definedName name="interest" localSheetId="5">#REF!</definedName>
    <definedName name="interest" localSheetId="2">#REF!</definedName>
    <definedName name="interest" localSheetId="3">#REF!</definedName>
    <definedName name="interest">#REF!</definedName>
    <definedName name="interestrate" localSheetId="4">#REF!</definedName>
    <definedName name="interestrate" localSheetId="5">#REF!</definedName>
    <definedName name="interestrate" localSheetId="2">#REF!</definedName>
    <definedName name="interestrate" localSheetId="3">#REF!</definedName>
    <definedName name="interestrate">#REF!</definedName>
    <definedName name="invdtrat">#REF!</definedName>
    <definedName name="InvNbr" localSheetId="4">#REF!</definedName>
    <definedName name="InvNbr" localSheetId="5">#REF!</definedName>
    <definedName name="InvNbr" localSheetId="2">#REF!</definedName>
    <definedName name="InvNbr" localSheetId="3">#REF!</definedName>
    <definedName name="InvNbr">#REF!</definedName>
    <definedName name="InvStrat">#REF!</definedName>
    <definedName name="InvStratif" localSheetId="4">#REF!</definedName>
    <definedName name="InvStratif" localSheetId="5">#REF!</definedName>
    <definedName name="InvStratif" localSheetId="2">#REF!</definedName>
    <definedName name="InvStratif" localSheetId="3">#REF!</definedName>
    <definedName name="InvStratif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"XLL"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39420.5644328704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" localSheetId="4">#REF!</definedName>
    <definedName name="IT" localSheetId="5">#REF!</definedName>
    <definedName name="IT" localSheetId="2">#REF!</definedName>
    <definedName name="IT" localSheetId="3">#REF!</definedName>
    <definedName name="IT">#REF!</definedName>
    <definedName name="IT_VP_name" localSheetId="4">#REF!</definedName>
    <definedName name="IT_VP_name" localSheetId="5">#REF!</definedName>
    <definedName name="IT_VP_name" localSheetId="2">#REF!</definedName>
    <definedName name="IT_VP_name" localSheetId="3">#REF!</definedName>
    <definedName name="IT_VP_name">#REF!</definedName>
    <definedName name="ITBU" localSheetId="4">#REF!</definedName>
    <definedName name="ITBU" localSheetId="5">#REF!</definedName>
    <definedName name="ITBU" localSheetId="2">#REF!</definedName>
    <definedName name="ITBU" localSheetId="3">#REF!</definedName>
    <definedName name="ITBU">#REF!</definedName>
    <definedName name="item_data" localSheetId="4">#REF!</definedName>
    <definedName name="item_data" localSheetId="5">#REF!</definedName>
    <definedName name="item_data" localSheetId="2">#REF!</definedName>
    <definedName name="item_data" localSheetId="3">#REF!</definedName>
    <definedName name="item_data">#REF!</definedName>
    <definedName name="ITVP1">#REF!</definedName>
    <definedName name="ITVP2">#REF!</definedName>
    <definedName name="itvp5">#REF!</definedName>
    <definedName name="JANUARY" localSheetId="4">#REF!</definedName>
    <definedName name="JANUARY" localSheetId="5">#REF!</definedName>
    <definedName name="JANUARY" localSheetId="2">#REF!</definedName>
    <definedName name="JANUARY" localSheetId="3">#REF!</definedName>
    <definedName name="JANUARY">#REF!</definedName>
    <definedName name="je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hyfesg">#REF!</definedName>
    <definedName name="John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ul" localSheetId="4">#REF!</definedName>
    <definedName name="Jul" localSheetId="5">#REF!</definedName>
    <definedName name="Jul" localSheetId="2">#REF!</definedName>
    <definedName name="Jul" localSheetId="3">#REF!</definedName>
    <definedName name="Jul">#REF!</definedName>
    <definedName name="Jun" localSheetId="4">#REF!</definedName>
    <definedName name="Jun" localSheetId="5">#REF!</definedName>
    <definedName name="Jun" localSheetId="2">#REF!</definedName>
    <definedName name="Jun" localSheetId="3">#REF!</definedName>
    <definedName name="Jun">#REF!</definedName>
    <definedName name="JV_DETAIL" localSheetId="4">#REF!</definedName>
    <definedName name="JV_DETAIL" localSheetId="5">#REF!</definedName>
    <definedName name="JV_DETAIL" localSheetId="2">#REF!</definedName>
    <definedName name="JV_DETAIL" localSheetId="3">#REF!</definedName>
    <definedName name="JV_DETAIL">#REF!</definedName>
    <definedName name="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et_it">#REF!</definedName>
    <definedName name="Key_Stakeholder_Interface" localSheetId="4">#REF!</definedName>
    <definedName name="Key_Stakeholder_Interface" localSheetId="5">#REF!</definedName>
    <definedName name="Key_Stakeholder_Interface" localSheetId="2">#REF!</definedName>
    <definedName name="Key_Stakeholder_Interface" localSheetId="3">#REF!</definedName>
    <definedName name="Key_Stakeholder_Interface">#REF!</definedName>
    <definedName name="KeyE1" localSheetId="4" hidden="1">#REF!</definedName>
    <definedName name="KeyE1" localSheetId="5" hidden="1">#REF!</definedName>
    <definedName name="KeyE1" localSheetId="2" hidden="1">#REF!</definedName>
    <definedName name="KeyE1" localSheetId="3" hidden="1">#REF!</definedName>
    <definedName name="KeyE1" hidden="1">#REF!</definedName>
    <definedName name="k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abor01">#REF!</definedName>
    <definedName name="Labor02">#REF!</definedName>
    <definedName name="Labor03">#REF!</definedName>
    <definedName name="Labor04">#REF!</definedName>
    <definedName name="lastrow">#REF!</definedName>
    <definedName name="Line_No." localSheetId="4">#REF!</definedName>
    <definedName name="Line_No." localSheetId="5">#REF!</definedName>
    <definedName name="Line_No." localSheetId="2">#REF!</definedName>
    <definedName name="Line_No." localSheetId="3">#REF!</definedName>
    <definedName name="Line_No.">#REF!</definedName>
    <definedName name="loilpuioop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NGBUDESCR" localSheetId="4">#REF!</definedName>
    <definedName name="LONGBUDESCR" localSheetId="5">#REF!</definedName>
    <definedName name="LONGBUDESCR" localSheetId="2">#REF!</definedName>
    <definedName name="LONGBUDESCR" localSheetId="3">#REF!</definedName>
    <definedName name="LONGBUDESCR">#REF!</definedName>
    <definedName name="LOOP_1" localSheetId="4">#REF!</definedName>
    <definedName name="LOOP_1" localSheetId="5">#REF!</definedName>
    <definedName name="LOOP_1" localSheetId="2">#REF!</definedName>
    <definedName name="LOOP_1" localSheetId="3">#REF!</definedName>
    <definedName name="LOOP_1">#REF!</definedName>
    <definedName name="LOOP_2" localSheetId="4">#REF!</definedName>
    <definedName name="LOOP_2" localSheetId="5">#REF!</definedName>
    <definedName name="LOOP_2" localSheetId="2">#REF!</definedName>
    <definedName name="LOOP_2" localSheetId="3">#REF!</definedName>
    <definedName name="LOOP_2">#REF!</definedName>
    <definedName name="LOOP_3" localSheetId="4">#REF!</definedName>
    <definedName name="LOOP_3" localSheetId="5">#REF!</definedName>
    <definedName name="LOOP_3" localSheetId="2">#REF!</definedName>
    <definedName name="LOOP_3" localSheetId="3">#REF!</definedName>
    <definedName name="LOOP_3">#REF!</definedName>
    <definedName name="loss" localSheetId="4">#REF!</definedName>
    <definedName name="loss" localSheetId="5">#REF!</definedName>
    <definedName name="loss" localSheetId="2">#REF!</definedName>
    <definedName name="loss" localSheetId="3">#REF!</definedName>
    <definedName name="loss">#REF!</definedName>
    <definedName name="LRP_Data" localSheetId="4">#REF!</definedName>
    <definedName name="LRP_Data" localSheetId="5">#REF!</definedName>
    <definedName name="LRP_Data" localSheetId="2">#REF!</definedName>
    <definedName name="LRP_Data" localSheetId="3">#REF!</definedName>
    <definedName name="LRP_Data">#REF!</definedName>
    <definedName name="lsd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td.bal" localSheetId="4">#REF!</definedName>
    <definedName name="ltd.bal" localSheetId="5">#REF!</definedName>
    <definedName name="ltd.bal" localSheetId="2">#REF!</definedName>
    <definedName name="ltd.bal" localSheetId="3">#REF!</definedName>
    <definedName name="ltd.bal">#REF!</definedName>
    <definedName name="ltd.cost" localSheetId="4">#REF!</definedName>
    <definedName name="ltd.cost" localSheetId="5">#REF!</definedName>
    <definedName name="ltd.cost" localSheetId="2">#REF!</definedName>
    <definedName name="ltd.cost" localSheetId="3">#REF!</definedName>
    <definedName name="ltd.cost">#REF!</definedName>
    <definedName name="Macro3" localSheetId="4">#REF!</definedName>
    <definedName name="Macro3" localSheetId="5">#REF!</definedName>
    <definedName name="Macro3" localSheetId="2">#REF!</definedName>
    <definedName name="Macro3" localSheetId="3">#REF!</definedName>
    <definedName name="Macro3">#REF!</definedName>
    <definedName name="Macro4" localSheetId="4">#REF!</definedName>
    <definedName name="Macro4" localSheetId="5">#REF!</definedName>
    <definedName name="Macro4" localSheetId="2">#REF!</definedName>
    <definedName name="Macro4" localSheetId="3">#REF!</definedName>
    <definedName name="Macro4">#REF!</definedName>
    <definedName name="Macro5" localSheetId="4">#REF!</definedName>
    <definedName name="Macro5" localSheetId="5">#REF!</definedName>
    <definedName name="Macro5" localSheetId="2">#REF!</definedName>
    <definedName name="Macro5" localSheetId="3">#REF!</definedName>
    <definedName name="Macro5">#REF!</definedName>
    <definedName name="MACROS" localSheetId="4">#REF!</definedName>
    <definedName name="MACROS" localSheetId="5">#REF!</definedName>
    <definedName name="MACROS" localSheetId="2">#REF!</definedName>
    <definedName name="MACROS" localSheetId="3">#REF!</definedName>
    <definedName name="MACROS">#REF!</definedName>
    <definedName name="Mar" localSheetId="4">#REF!</definedName>
    <definedName name="Mar" localSheetId="5">#REF!</definedName>
    <definedName name="Mar" localSheetId="2">#REF!</definedName>
    <definedName name="Mar" localSheetId="3">#REF!</definedName>
    <definedName name="Mar">#REF!</definedName>
    <definedName name="May" localSheetId="4">#REF!</definedName>
    <definedName name="May" localSheetId="5">#REF!</definedName>
    <definedName name="May" localSheetId="2">#REF!</definedName>
    <definedName name="May" localSheetId="3">#REF!</definedName>
    <definedName name="May">#REF!</definedName>
    <definedName name="MEDICARE" localSheetId="4">#REF!</definedName>
    <definedName name="MEDICARE" localSheetId="5">#REF!</definedName>
    <definedName name="MEDICARE" localSheetId="2">#REF!</definedName>
    <definedName name="MEDICARE" localSheetId="3">#REF!</definedName>
    <definedName name="MEDICARE">#REF!</definedName>
    <definedName name="Meet_Cost_Commitments" localSheetId="4">#REF!</definedName>
    <definedName name="Meet_Cost_Commitments" localSheetId="5">#REF!</definedName>
    <definedName name="Meet_Cost_Commitments" localSheetId="2">#REF!</definedName>
    <definedName name="Meet_Cost_Commitments" localSheetId="3">#REF!</definedName>
    <definedName name="Meet_Cost_Commitments">#REF!</definedName>
    <definedName name="Meet_Production_Commitments" localSheetId="4">#REF!</definedName>
    <definedName name="Meet_Production_Commitments" localSheetId="5">#REF!</definedName>
    <definedName name="Meet_Production_Commitments" localSheetId="2">#REF!</definedName>
    <definedName name="Meet_Production_Commitments" localSheetId="3">#REF!</definedName>
    <definedName name="Meet_Production_Commitments">#REF!</definedName>
    <definedName name="mgmfeparg">#REF!</definedName>
    <definedName name="mmmtns" localSheetId="4">#REF!</definedName>
    <definedName name="mmmtns" localSheetId="5">#REF!</definedName>
    <definedName name="mmmtns" localSheetId="2">#REF!</definedName>
    <definedName name="mmmtns" localSheetId="3">#REF!</definedName>
    <definedName name="mmmtns">#REF!</definedName>
    <definedName name="mmtns" localSheetId="4">#REF!</definedName>
    <definedName name="mmtns" localSheetId="5">#REF!</definedName>
    <definedName name="mmtns" localSheetId="2">#REF!</definedName>
    <definedName name="mmtns" localSheetId="3">#REF!</definedName>
    <definedName name="mmtns">#REF!</definedName>
    <definedName name="MO_GAS_ACC" localSheetId="4">#REF!</definedName>
    <definedName name="MO_GAS_ACC" localSheetId="5">#REF!</definedName>
    <definedName name="MO_GAS_ACC" localSheetId="2">#REF!</definedName>
    <definedName name="MO_GAS_ACC" localSheetId="3">#REF!</definedName>
    <definedName name="MO_GAS_ACC">#REF!</definedName>
    <definedName name="MO_GAS_PMT" localSheetId="4">#REF!</definedName>
    <definedName name="MO_GAS_PMT" localSheetId="5">#REF!</definedName>
    <definedName name="MO_GAS_PMT" localSheetId="2">#REF!</definedName>
    <definedName name="MO_GAS_PMT" localSheetId="3">#REF!</definedName>
    <definedName name="MO_GAS_PMT">#REF!</definedName>
    <definedName name="modelgrheader">#REF!</definedName>
    <definedName name="modelqreheader">#REF!</definedName>
    <definedName name="MonAct">#REF!</definedName>
    <definedName name="MonBudVar">#REF!</definedName>
    <definedName name="money">#REF!</definedName>
    <definedName name="MonQtrVar">#REF!</definedName>
    <definedName name="Month">#REF!</definedName>
    <definedName name="MonthlyCFBUD" localSheetId="4">#REF!</definedName>
    <definedName name="MonthlyCFBUD" localSheetId="5">#REF!</definedName>
    <definedName name="MonthlyCFBUD" localSheetId="2">#REF!</definedName>
    <definedName name="MonthlyCFBUD" localSheetId="3">#REF!</definedName>
    <definedName name="MonthlyCFBUD">#REF!</definedName>
    <definedName name="MonthlyCFLE" localSheetId="4">#REF!</definedName>
    <definedName name="MonthlyCFLE" localSheetId="5">#REF!</definedName>
    <definedName name="MonthlyCFLE" localSheetId="2">#REF!</definedName>
    <definedName name="MonthlyCFLE" localSheetId="3">#REF!</definedName>
    <definedName name="MonthlyCFLE">#REF!</definedName>
    <definedName name="mtns" localSheetId="4">#REF!</definedName>
    <definedName name="mtns" localSheetId="5">#REF!</definedName>
    <definedName name="mtns" localSheetId="2">#REF!</definedName>
    <definedName name="mtns" localSheetId="3">#REF!</definedName>
    <definedName name="mtns">#REF!</definedName>
    <definedName name="mttns" localSheetId="4">#REF!</definedName>
    <definedName name="mttns" localSheetId="5">#REF!</definedName>
    <definedName name="mttns" localSheetId="2">#REF!</definedName>
    <definedName name="mttns" localSheetId="3">#REF!</definedName>
    <definedName name="mttns">#REF!</definedName>
    <definedName name="MULTCVDATA" localSheetId="4">#REF!</definedName>
    <definedName name="MULTCVDATA" localSheetId="5">#REF!</definedName>
    <definedName name="MULTCVDATA" localSheetId="2">#REF!</definedName>
    <definedName name="MULTCVDATA" localSheetId="3">#REF!</definedName>
    <definedName name="MULTCVDATA">#REF!</definedName>
    <definedName name="n" localSheetId="4">#REF!</definedName>
    <definedName name="n" localSheetId="5">#REF!</definedName>
    <definedName name="n" localSheetId="2">#REF!</definedName>
    <definedName name="n" localSheetId="3">#REF!</definedName>
    <definedName name="n">#REF!</definedName>
    <definedName name="NDCA" localSheetId="4">#REF!</definedName>
    <definedName name="NDCA" localSheetId="5">#REF!</definedName>
    <definedName name="NDCA" localSheetId="2">#REF!</definedName>
    <definedName name="NDCA" localSheetId="3">#REF!</definedName>
    <definedName name="NDCA">#REF!</definedName>
    <definedName name="ne" localSheetId="4">#REF!</definedName>
    <definedName name="ne" localSheetId="5">#REF!</definedName>
    <definedName name="ne" localSheetId="2">#REF!</definedName>
    <definedName name="ne" localSheetId="3">#REF!</definedName>
    <definedName name="ne">#REF!</definedName>
    <definedName name="new_98_IS" localSheetId="4">#REF!,#REF!,#REF!</definedName>
    <definedName name="new_98_IS" localSheetId="5">#REF!,#REF!,#REF!</definedName>
    <definedName name="new_98_IS" localSheetId="2">#REF!,#REF!,#REF!</definedName>
    <definedName name="new_98_IS" localSheetId="3">#REF!,#REF!,#REF!</definedName>
    <definedName name="new_98_IS">#REF!,#REF!,#REF!</definedName>
    <definedName name="New_99_IS">#REF!,#REF!,#REF!</definedName>
    <definedName name="New_BS" localSheetId="4">#REF!,#REF!,#REF!</definedName>
    <definedName name="New_BS" localSheetId="5">#REF!,#REF!,#REF!</definedName>
    <definedName name="New_BS" localSheetId="2">#REF!,#REF!,#REF!</definedName>
    <definedName name="New_BS" localSheetId="3">#REF!,#REF!,#REF!</definedName>
    <definedName name="New_BS">#REF!,#REF!,#REF!</definedName>
    <definedName name="NEXT_STEP">#REF!</definedName>
    <definedName name="NOILL" localSheetId="4">#REF!</definedName>
    <definedName name="NOILL" localSheetId="5">#REF!</definedName>
    <definedName name="NOILL" localSheetId="2">#REF!</definedName>
    <definedName name="NOILL" localSheetId="3">#REF!</definedName>
    <definedName name="NOILL">#REF!</definedName>
    <definedName name="NON_MED_NU" localSheetId="4">#REF!</definedName>
    <definedName name="NON_MED_NU" localSheetId="5">#REF!</definedName>
    <definedName name="NON_MED_NU" localSheetId="2">#REF!</definedName>
    <definedName name="NON_MED_NU" localSheetId="3">#REF!</definedName>
    <definedName name="NON_MED_NU">#REF!</definedName>
    <definedName name="NON_MED_U" localSheetId="4">#REF!</definedName>
    <definedName name="NON_MED_U" localSheetId="5">#REF!</definedName>
    <definedName name="NON_MED_U" localSheetId="2">#REF!</definedName>
    <definedName name="NON_MED_U" localSheetId="3">#REF!</definedName>
    <definedName name="NON_MED_U">#REF!</definedName>
    <definedName name="NON_UTIL" localSheetId="4">#REF!</definedName>
    <definedName name="NON_UTIL" localSheetId="5">#REF!</definedName>
    <definedName name="NON_UTIL" localSheetId="2">#REF!</definedName>
    <definedName name="NON_UTIL" localSheetId="3">#REF!</definedName>
    <definedName name="NON_UTIL">#REF!</definedName>
    <definedName name="NORTHEAST" localSheetId="4">#REF!</definedName>
    <definedName name="NORTHEAST" localSheetId="5">#REF!</definedName>
    <definedName name="NORTHEAST" localSheetId="2">#REF!</definedName>
    <definedName name="NORTHEAST" localSheetId="3">#REF!</definedName>
    <definedName name="NORTHEAST">#REF!</definedName>
    <definedName name="NORTHWEST" localSheetId="4">#REF!</definedName>
    <definedName name="NORTHWEST" localSheetId="5">#REF!</definedName>
    <definedName name="NORTHWEST" localSheetId="2">#REF!</definedName>
    <definedName name="NORTHWEST" localSheetId="3">#REF!</definedName>
    <definedName name="NORTHWEST">#REF!</definedName>
    <definedName name="Nov" localSheetId="4">#REF!</definedName>
    <definedName name="Nov" localSheetId="5">#REF!</definedName>
    <definedName name="Nov" localSheetId="2">#REF!</definedName>
    <definedName name="Nov" localSheetId="3">#REF!</definedName>
    <definedName name="Nov">#REF!</definedName>
    <definedName name="Nuclear" localSheetId="4">#REF!</definedName>
    <definedName name="Nuclear" localSheetId="5">#REF!</definedName>
    <definedName name="Nuclear" localSheetId="2">#REF!</definedName>
    <definedName name="Nuclear" localSheetId="3">#REF!</definedName>
    <definedName name="Nuclear">#REF!</definedName>
    <definedName name="NvsASD">"V2001-08-31"</definedName>
    <definedName name="NvsAutoDrillOk">"VN"</definedName>
    <definedName name="NvsElapsedTime">0.0000724537021596916</definedName>
    <definedName name="NvsEndTime">36817.4223792824</definedName>
    <definedName name="NvsInstSpec">"%,LACTUALS,SBAL,R,FACCOUNT,V275900,FBUSINESS_UNIT,V10200"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#REF!</definedName>
    <definedName name="NvsReqBU">"V10200"</definedName>
    <definedName name="NvsReqBUOnly">"VN"</definedName>
    <definedName name="NvsTransLed">"VN"</definedName>
    <definedName name="NvsTreeASD">"V2001-08-31"</definedName>
    <definedName name="NvsValTbl.ACCOUNT">"GL_ACCOUNT_TBL"</definedName>
    <definedName name="NvsValTbl.BUSINESS_UNIT">"BUS_UNIT_TBL_GL"</definedName>
    <definedName name="NvsValTbl.CURRENCY_CD">"CURRENCY_CD_TBL"</definedName>
    <definedName name="OBRADR" localSheetId="4">#REF!</definedName>
    <definedName name="OBRADR" localSheetId="5">#REF!</definedName>
    <definedName name="OBRADR" localSheetId="2">#REF!</definedName>
    <definedName name="OBRADR" localSheetId="3">#REF!</definedName>
    <definedName name="OBRADR">#REF!</definedName>
    <definedName name="Oct" localSheetId="4">#REF!</definedName>
    <definedName name="Oct" localSheetId="5">#REF!</definedName>
    <definedName name="Oct" localSheetId="2">#REF!</definedName>
    <definedName name="Oct" localSheetId="3">#REF!</definedName>
    <definedName name="Oct">#REF!</definedName>
    <definedName name="OMA">#REF!</definedName>
    <definedName name="OMB">#REF!</definedName>
    <definedName name="OMD1E">#REF!</definedName>
    <definedName name="OMD2E">#REF!</definedName>
    <definedName name="OMExpenses" localSheetId="4">#REF!</definedName>
    <definedName name="OMExpenses" localSheetId="5">#REF!</definedName>
    <definedName name="OMExpenses" localSheetId="2">#REF!</definedName>
    <definedName name="OMExpenses" localSheetId="3">#REF!</definedName>
    <definedName name="OMExpenses">#REF!</definedName>
    <definedName name="one" localSheetId="4">#REF!,#REF!,#REF!</definedName>
    <definedName name="one" localSheetId="5">#REF!,#REF!,#REF!</definedName>
    <definedName name="one" localSheetId="2">#REF!,#REF!,#REF!</definedName>
    <definedName name="one" localSheetId="3">#REF!,#REF!,#REF!</definedName>
    <definedName name="one">#REF!,#REF!,#REF!</definedName>
    <definedName name="ONM" localSheetId="4">#REF!</definedName>
    <definedName name="ONM" localSheetId="5">#REF!</definedName>
    <definedName name="ONM" localSheetId="2">#REF!</definedName>
    <definedName name="ONM" localSheetId="3">#REF!</definedName>
    <definedName name="ONM">#REF!</definedName>
    <definedName name="ootherdebt" localSheetId="4">#REF!</definedName>
    <definedName name="ootherdebt" localSheetId="5">#REF!</definedName>
    <definedName name="ootherdebt" localSheetId="2">#REF!</definedName>
    <definedName name="ootherdebt" localSheetId="3">#REF!</definedName>
    <definedName name="ootherdebt">#REF!</definedName>
    <definedName name="Operational_Excellence_" localSheetId="4">#REF!</definedName>
    <definedName name="Operational_Excellence_" localSheetId="5">#REF!</definedName>
    <definedName name="Operational_Excellence_" localSheetId="2">#REF!</definedName>
    <definedName name="Operational_Excellence_" localSheetId="3">#REF!</definedName>
    <definedName name="Operational_Excellence_">#REF!</definedName>
    <definedName name="Operational_Execution_And_Safety" localSheetId="4">#REF!</definedName>
    <definedName name="Operational_Execution_And_Safety" localSheetId="5">#REF!</definedName>
    <definedName name="Operational_Execution_And_Safety" localSheetId="2">#REF!</definedName>
    <definedName name="Operational_Execution_And_Safety" localSheetId="3">#REF!</definedName>
    <definedName name="Operational_Execution_And_Safety">#REF!</definedName>
    <definedName name="OPR" localSheetId="4">#REF!</definedName>
    <definedName name="OPR" localSheetId="5">#REF!</definedName>
    <definedName name="OPR" localSheetId="2">#REF!</definedName>
    <definedName name="OPR" localSheetId="3">#REF!</definedName>
    <definedName name="OPR">#REF!</definedName>
    <definedName name="OtherDebt" localSheetId="4">#REF!</definedName>
    <definedName name="OtherDebt" localSheetId="5">#REF!</definedName>
    <definedName name="OtherDebt" localSheetId="2">#REF!</definedName>
    <definedName name="OtherDebt" localSheetId="3">#REF!</definedName>
    <definedName name="OtherDebt">#REF!</definedName>
    <definedName name="OtherFinal" localSheetId="4">#REF!</definedName>
    <definedName name="OtherFinal" localSheetId="5">#REF!</definedName>
    <definedName name="OtherFinal" localSheetId="2">#REF!</definedName>
    <definedName name="OtherFinal" localSheetId="3">#REF!</definedName>
    <definedName name="OtherFinal">#REF!</definedName>
    <definedName name="OtherFinalE" localSheetId="4">#REF!</definedName>
    <definedName name="OtherFinalE" localSheetId="5">#REF!</definedName>
    <definedName name="OtherFinalE" localSheetId="2">#REF!</definedName>
    <definedName name="OtherFinalE" localSheetId="3">#REF!</definedName>
    <definedName name="OtherFinalE">#REF!</definedName>
    <definedName name="page_one" localSheetId="4">#REF!</definedName>
    <definedName name="page_one" localSheetId="5">#REF!</definedName>
    <definedName name="page_one" localSheetId="2">#REF!</definedName>
    <definedName name="page_one" localSheetId="3">#REF!</definedName>
    <definedName name="page_one">#REF!</definedName>
    <definedName name="page_two" localSheetId="4">#REF!</definedName>
    <definedName name="page_two" localSheetId="5">#REF!</definedName>
    <definedName name="page_two" localSheetId="2">#REF!</definedName>
    <definedName name="page_two" localSheetId="3">#REF!</definedName>
    <definedName name="page_two">#REF!</definedName>
    <definedName name="PAGE1" localSheetId="4">#REF!</definedName>
    <definedName name="PAGE1" localSheetId="5">#REF!</definedName>
    <definedName name="PAGE1" localSheetId="2">#REF!</definedName>
    <definedName name="PAGE1" localSheetId="3">#REF!</definedName>
    <definedName name="PAGE1">#REF!</definedName>
    <definedName name="PAGE2" localSheetId="4">#REF!</definedName>
    <definedName name="PAGE2" localSheetId="5">#REF!</definedName>
    <definedName name="PAGE2" localSheetId="2">#REF!</definedName>
    <definedName name="PAGE2" localSheetId="3">#REF!</definedName>
    <definedName name="PAGE2">#REF!</definedName>
    <definedName name="PAGE2A" localSheetId="4">#REF!</definedName>
    <definedName name="PAGE2A" localSheetId="5">#REF!</definedName>
    <definedName name="PAGE2A" localSheetId="2">#REF!</definedName>
    <definedName name="PAGE2A" localSheetId="3">#REF!</definedName>
    <definedName name="PAGE2A">#REF!</definedName>
    <definedName name="PAGE3" localSheetId="4">#REF!</definedName>
    <definedName name="PAGE3" localSheetId="5">#REF!</definedName>
    <definedName name="PAGE3" localSheetId="2">#REF!</definedName>
    <definedName name="PAGE3" localSheetId="3">#REF!</definedName>
    <definedName name="PAGE3">#REF!</definedName>
    <definedName name="PAGE4" localSheetId="4">#REF!</definedName>
    <definedName name="PAGE4" localSheetId="5">#REF!</definedName>
    <definedName name="PAGE4" localSheetId="2">#REF!</definedName>
    <definedName name="PAGE4" localSheetId="3">#REF!</definedName>
    <definedName name="PAGE4">#REF!</definedName>
    <definedName name="PAGEA" localSheetId="4">#REF!</definedName>
    <definedName name="PAGEA" localSheetId="5">#REF!</definedName>
    <definedName name="PAGEA" localSheetId="2">#REF!</definedName>
    <definedName name="PAGEA" localSheetId="3">#REF!</definedName>
    <definedName name="PAGEA">#REF!</definedName>
    <definedName name="PAGEC" localSheetId="4">#REF!</definedName>
    <definedName name="PAGEC" localSheetId="5">#REF!</definedName>
    <definedName name="PAGEC" localSheetId="2">#REF!</definedName>
    <definedName name="PAGEC" localSheetId="3">#REF!</definedName>
    <definedName name="PAGEC">#REF!</definedName>
    <definedName name="PAGEE" localSheetId="4">#REF!</definedName>
    <definedName name="PAGEE" localSheetId="5">#REF!</definedName>
    <definedName name="PAGEE" localSheetId="2">#REF!</definedName>
    <definedName name="PAGEE" localSheetId="3">#REF!</definedName>
    <definedName name="PAGEE">#REF!</definedName>
    <definedName name="PD_CLAIMS_NSG1" localSheetId="4">#REF!</definedName>
    <definedName name="PD_CLAIMS_NSG1" localSheetId="5">#REF!</definedName>
    <definedName name="PD_CLAIMS_NSG1" localSheetId="2">#REF!</definedName>
    <definedName name="PD_CLAIMS_NSG1" localSheetId="3">#REF!</definedName>
    <definedName name="PD_CLAIMS_NSG1">#REF!</definedName>
    <definedName name="PD_CLAIMS_NSG2" localSheetId="4">#REF!</definedName>
    <definedName name="PD_CLAIMS_NSG2" localSheetId="5">#REF!</definedName>
    <definedName name="PD_CLAIMS_NSG2" localSheetId="2">#REF!</definedName>
    <definedName name="PD_CLAIMS_NSG2" localSheetId="3">#REF!</definedName>
    <definedName name="PD_CLAIMS_NSG2">#REF!</definedName>
    <definedName name="PD_CLAIMS_PGL1" localSheetId="4">#REF!</definedName>
    <definedName name="PD_CLAIMS_PGL1" localSheetId="5">#REF!</definedName>
    <definedName name="PD_CLAIMS_PGL1" localSheetId="2">#REF!</definedName>
    <definedName name="PD_CLAIMS_PGL1" localSheetId="3">#REF!</definedName>
    <definedName name="PD_CLAIMS_PGL1">#REF!</definedName>
    <definedName name="PD_CLAIMS_PGL2" localSheetId="4">#REF!</definedName>
    <definedName name="PD_CLAIMS_PGL2" localSheetId="5">#REF!</definedName>
    <definedName name="PD_CLAIMS_PGL2" localSheetId="2">#REF!</definedName>
    <definedName name="PD_CLAIMS_PGL2" localSheetId="3">#REF!</definedName>
    <definedName name="PD_CLAIMS_PGL2">#REF!</definedName>
    <definedName name="PD_CLAIMS_SUM" localSheetId="4">#REF!</definedName>
    <definedName name="PD_CLAIMS_SUM" localSheetId="5">#REF!</definedName>
    <definedName name="PD_CLAIMS_SUM" localSheetId="2">#REF!</definedName>
    <definedName name="PD_CLAIMS_SUM" localSheetId="3">#REF!</definedName>
    <definedName name="PD_CLAIMS_SUM">#REF!</definedName>
    <definedName name="pe">#REF!</definedName>
    <definedName name="PECO_LABS_FUELS_ALL" localSheetId="4">#REF!</definedName>
    <definedName name="PECO_LABS_FUELS_ALL" localSheetId="5">#REF!</definedName>
    <definedName name="PECO_LABS_FUELS_ALL" localSheetId="2">#REF!</definedName>
    <definedName name="PECO_LABS_FUELS_ALL" localSheetId="3">#REF!</definedName>
    <definedName name="PECO_LABS_FUELS_ALL">#REF!</definedName>
    <definedName name="peco1">#REF!</definedName>
    <definedName name="peco2">#REF!</definedName>
    <definedName name="pecobod45">#REF!</definedName>
    <definedName name="pecomfr3">#REF!</definedName>
    <definedName name="PER" localSheetId="4">#REF!</definedName>
    <definedName name="PER" localSheetId="5">#REF!</definedName>
    <definedName name="PER" localSheetId="2">#REF!</definedName>
    <definedName name="PER" localSheetId="3">#REF!</definedName>
    <definedName name="PER">#REF!</definedName>
    <definedName name="Perf_Ratings">#REF!</definedName>
    <definedName name="PGCOUNT" localSheetId="4">#REF!</definedName>
    <definedName name="PGCOUNT" localSheetId="5">#REF!</definedName>
    <definedName name="PGCOUNT" localSheetId="2">#REF!</definedName>
    <definedName name="PGCOUNT" localSheetId="3">#REF!</definedName>
    <definedName name="PGCOUNT">#REF!</definedName>
    <definedName name="pgm_pri1">#REF!</definedName>
    <definedName name="Phase">#REF!</definedName>
    <definedName name="PHASE_HELP" localSheetId="4">#REF!</definedName>
    <definedName name="PHASE_HELP" localSheetId="5">#REF!</definedName>
    <definedName name="PHASE_HELP" localSheetId="2">#REF!</definedName>
    <definedName name="PHASE_HELP" localSheetId="3">#REF!</definedName>
    <definedName name="PHASE_HELP">#REF!</definedName>
    <definedName name="PJFTable">#REF!</definedName>
    <definedName name="PJFTable2">#REF!</definedName>
    <definedName name="PLACE_HOLD" localSheetId="4">#REF!</definedName>
    <definedName name="PLACE_HOLD" localSheetId="5">#REF!</definedName>
    <definedName name="PLACE_HOLD" localSheetId="2">#REF!</definedName>
    <definedName name="PLACE_HOLD" localSheetId="3">#REF!</definedName>
    <definedName name="PLACE_HOLD">#REF!</definedName>
    <definedName name="plt1t">#REF!</definedName>
    <definedName name="plt2t">#REF!</definedName>
    <definedName name="PMTSCHEDULE" localSheetId="4">#REF!</definedName>
    <definedName name="PMTSCHEDULE" localSheetId="5">#REF!</definedName>
    <definedName name="PMTSCHEDULE" localSheetId="2">#REF!</definedName>
    <definedName name="PMTSCHEDULE" localSheetId="3">#REF!</definedName>
    <definedName name="PMTSCHEDULE">#REF!</definedName>
    <definedName name="PostDate" localSheetId="4">#REF!</definedName>
    <definedName name="PostDate" localSheetId="5">#REF!</definedName>
    <definedName name="PostDate" localSheetId="2">#REF!</definedName>
    <definedName name="PostDate" localSheetId="3">#REF!</definedName>
    <definedName name="PostDate">#REF!</definedName>
    <definedName name="PowerTeam" localSheetId="4">#REF!</definedName>
    <definedName name="PowerTeam" localSheetId="5">#REF!</definedName>
    <definedName name="PowerTeam" localSheetId="2">#REF!</definedName>
    <definedName name="PowerTeam" localSheetId="3">#REF!</definedName>
    <definedName name="PowerTeam">#REF!</definedName>
    <definedName name="ppstk" localSheetId="4">#REF!</definedName>
    <definedName name="ppstk" localSheetId="5">#REF!</definedName>
    <definedName name="ppstk" localSheetId="2">#REF!</definedName>
    <definedName name="ppstk" localSheetId="3">#REF!</definedName>
    <definedName name="ppstk">#REF!</definedName>
    <definedName name="prefstk.cost" localSheetId="4">#REF!</definedName>
    <definedName name="prefstk.cost" localSheetId="5">#REF!</definedName>
    <definedName name="prefstk.cost" localSheetId="2">#REF!</definedName>
    <definedName name="prefstk.cost" localSheetId="3">#REF!</definedName>
    <definedName name="prefstk.cost">#REF!</definedName>
    <definedName name="PREPAID_TAX" localSheetId="4">#REF!</definedName>
    <definedName name="PREPAID_TAX" localSheetId="5">#REF!</definedName>
    <definedName name="PREPAID_TAX" localSheetId="2">#REF!</definedName>
    <definedName name="PREPAID_TAX" localSheetId="3">#REF!</definedName>
    <definedName name="PREPAID_TAX">#REF!</definedName>
    <definedName name="Pri" localSheetId="4">#REF!</definedName>
    <definedName name="Pri" localSheetId="5">#REF!</definedName>
    <definedName name="Pri" localSheetId="2">#REF!</definedName>
    <definedName name="Pri" localSheetId="3">#REF!</definedName>
    <definedName name="Pri">#REF!</definedName>
    <definedName name="Print_98_IS" localSheetId="4">#REF!,#REF!,#REF!</definedName>
    <definedName name="Print_98_IS" localSheetId="5">#REF!,#REF!,#REF!</definedName>
    <definedName name="Print_98_IS" localSheetId="2">#REF!,#REF!,#REF!</definedName>
    <definedName name="Print_98_IS" localSheetId="3">#REF!,#REF!,#REF!</definedName>
    <definedName name="Print_98_IS">#REF!,#REF!,#REF!</definedName>
    <definedName name="Print_99_IS">#REF!,#REF!,#REF!</definedName>
    <definedName name="_xlnm.Print_Area">#REF!</definedName>
    <definedName name="Print_Area_MI" localSheetId="4">#REF!</definedName>
    <definedName name="Print_Area_MI" localSheetId="5">#REF!</definedName>
    <definedName name="Print_Area_MI" localSheetId="2">#REF!</definedName>
    <definedName name="Print_Area_MI" localSheetId="3">#REF!</definedName>
    <definedName name="Print_Area_MI">#REF!</definedName>
    <definedName name="Print_Area1" localSheetId="4">#REF!</definedName>
    <definedName name="Print_Area1" localSheetId="5">#REF!</definedName>
    <definedName name="Print_Area1" localSheetId="2">#REF!</definedName>
    <definedName name="Print_Area1" localSheetId="3">#REF!</definedName>
    <definedName name="Print_Area1">#REF!</definedName>
    <definedName name="Print_BS" localSheetId="4">#REF!,#REF!,#REF!</definedName>
    <definedName name="Print_BS" localSheetId="5">#REF!,#REF!,#REF!</definedName>
    <definedName name="Print_BS" localSheetId="2">#REF!,#REF!,#REF!</definedName>
    <definedName name="Print_BS" localSheetId="3">#REF!,#REF!,#REF!</definedName>
    <definedName name="Print_BS">#REF!,#REF!,#REF!</definedName>
    <definedName name="PRINT_SET_UP" localSheetId="4">#REF!</definedName>
    <definedName name="PRINT_SET_UP" localSheetId="5">#REF!</definedName>
    <definedName name="PRINT_SET_UP" localSheetId="2">#REF!</definedName>
    <definedName name="PRINT_SET_UP" localSheetId="3">#REF!</definedName>
    <definedName name="PRINT_SET_UP">#REF!</definedName>
    <definedName name="Print_TFI_use">#REF!,#REF!,#REF!</definedName>
    <definedName name="_xlnm.Print_Titles">#REF!,#REF!</definedName>
    <definedName name="PrintA" localSheetId="4">#REF!</definedName>
    <definedName name="PrintA" localSheetId="5">#REF!</definedName>
    <definedName name="PrintA" localSheetId="2">#REF!</definedName>
    <definedName name="PrintA" localSheetId="3">#REF!</definedName>
    <definedName name="PrintA">#REF!</definedName>
    <definedName name="PrintArea" localSheetId="4">#REF!</definedName>
    <definedName name="PrintArea" localSheetId="5">#REF!</definedName>
    <definedName name="PrintArea" localSheetId="2">#REF!</definedName>
    <definedName name="PrintArea" localSheetId="3">#REF!</definedName>
    <definedName name="PrintArea">#REF!</definedName>
    <definedName name="PRINTLOGO" localSheetId="4">#REF!</definedName>
    <definedName name="PRINTLOGO" localSheetId="5">#REF!</definedName>
    <definedName name="PRINTLOGO" localSheetId="2">#REF!</definedName>
    <definedName name="PRINTLOGO" localSheetId="3">#REF!</definedName>
    <definedName name="PRINTLOGO">#REF!</definedName>
    <definedName name="PRINTPRINTIT" localSheetId="4">#REF!</definedName>
    <definedName name="PRINTPRINTIT" localSheetId="5">#REF!</definedName>
    <definedName name="PRINTPRINTIT" localSheetId="2">#REF!</definedName>
    <definedName name="PRINTPRINTIT" localSheetId="3">#REF!</definedName>
    <definedName name="PRINTPRINTIT">#REF!</definedName>
    <definedName name="Prior" localSheetId="4">#REF!</definedName>
    <definedName name="Prior" localSheetId="5">#REF!</definedName>
    <definedName name="Prior" localSheetId="2">#REF!</definedName>
    <definedName name="Prior" localSheetId="3">#REF!</definedName>
    <definedName name="Prior">#REF!</definedName>
    <definedName name="PriorQTREnd" localSheetId="4">#REF!</definedName>
    <definedName name="PriorQTREnd" localSheetId="5">#REF!</definedName>
    <definedName name="PriorQTREnd" localSheetId="2">#REF!</definedName>
    <definedName name="PriorQTREnd" localSheetId="3">#REF!</definedName>
    <definedName name="PriorQTREnd">#REF!</definedName>
    <definedName name="PRNFILE" localSheetId="4">#REF!</definedName>
    <definedName name="PRNFILE" localSheetId="5">#REF!</definedName>
    <definedName name="PRNFILE" localSheetId="2">#REF!</definedName>
    <definedName name="PRNFILE" localSheetId="3">#REF!</definedName>
    <definedName name="PRNFILE">#REF!</definedName>
    <definedName name="prod04" localSheetId="4">#REF!</definedName>
    <definedName name="prod04" localSheetId="5">#REF!</definedName>
    <definedName name="prod04" localSheetId="2">#REF!</definedName>
    <definedName name="prod04" localSheetId="3">#REF!</definedName>
    <definedName name="prod04">#REF!</definedName>
    <definedName name="Profitability_" localSheetId="4">#REF!</definedName>
    <definedName name="Profitability_" localSheetId="5">#REF!</definedName>
    <definedName name="Profitability_" localSheetId="2">#REF!</definedName>
    <definedName name="Profitability_" localSheetId="3">#REF!</definedName>
    <definedName name="Profitability_">#REF!</definedName>
    <definedName name="proforma2" localSheetId="4">#REF!</definedName>
    <definedName name="proforma2" localSheetId="5">#REF!</definedName>
    <definedName name="proforma2" localSheetId="2">#REF!</definedName>
    <definedName name="proforma2" localSheetId="3">#REF!</definedName>
    <definedName name="proforma2">#REF!</definedName>
    <definedName name="Projects">#REF!</definedName>
    <definedName name="Property" localSheetId="4">#REF!</definedName>
    <definedName name="Property" localSheetId="5">#REF!</definedName>
    <definedName name="Property" localSheetId="2">#REF!</definedName>
    <definedName name="Property" localSheetId="3">#REF!</definedName>
    <definedName name="Property">#REF!</definedName>
    <definedName name="PropertyE" localSheetId="4">#REF!</definedName>
    <definedName name="PropertyE" localSheetId="5">#REF!</definedName>
    <definedName name="PropertyE" localSheetId="2">#REF!</definedName>
    <definedName name="PropertyE" localSheetId="3">#REF!</definedName>
    <definedName name="PropertyE">#REF!</definedName>
    <definedName name="PRT_COMPARE" localSheetId="4">#REF!</definedName>
    <definedName name="PRT_COMPARE" localSheetId="5">#REF!</definedName>
    <definedName name="PRT_COMPARE" localSheetId="2">#REF!</definedName>
    <definedName name="PRT_COMPARE" localSheetId="3">#REF!</definedName>
    <definedName name="PRT_COMPARE">#REF!</definedName>
    <definedName name="PRT_GR" localSheetId="4">#REF!</definedName>
    <definedName name="PRT_GR" localSheetId="5">#REF!</definedName>
    <definedName name="PRT_GR" localSheetId="2">#REF!</definedName>
    <definedName name="PRT_GR" localSheetId="3">#REF!</definedName>
    <definedName name="PRT_GR">#REF!</definedName>
    <definedName name="PRT_GRAPH_RTN" localSheetId="4">#REF!</definedName>
    <definedName name="PRT_GRAPH_RTN" localSheetId="5">#REF!</definedName>
    <definedName name="PRT_GRAPH_RTN" localSheetId="2">#REF!</definedName>
    <definedName name="PRT_GRAPH_RTN" localSheetId="3">#REF!</definedName>
    <definedName name="PRT_GRAPH_RTN">#REF!</definedName>
    <definedName name="PRT_GRAPHS" localSheetId="4">#REF!</definedName>
    <definedName name="PRT_GRAPHS" localSheetId="5">#REF!</definedName>
    <definedName name="PRT_GRAPHS" localSheetId="2">#REF!</definedName>
    <definedName name="PRT_GRAPHS" localSheetId="3">#REF!</definedName>
    <definedName name="PRT_GRAPHS">#REF!</definedName>
    <definedName name="PRT_GRAPHS?" localSheetId="4">#REF!</definedName>
    <definedName name="PRT_GRAPHS?" localSheetId="5">#REF!</definedName>
    <definedName name="PRT_GRAPHS?" localSheetId="2">#REF!</definedName>
    <definedName name="PRT_GRAPHS?" localSheetId="3">#REF!</definedName>
    <definedName name="PRT_GRAPHS?">#REF!</definedName>
    <definedName name="PRT_GRPH_1" localSheetId="4">#REF!</definedName>
    <definedName name="PRT_GRPH_1" localSheetId="5">#REF!</definedName>
    <definedName name="PRT_GRPH_1" localSheetId="2">#REF!</definedName>
    <definedName name="PRT_GRPH_1" localSheetId="3">#REF!</definedName>
    <definedName name="PRT_GRPH_1">#REF!</definedName>
    <definedName name="PRT_GRPH_10" localSheetId="4">#REF!</definedName>
    <definedName name="PRT_GRPH_10" localSheetId="5">#REF!</definedName>
    <definedName name="PRT_GRPH_10" localSheetId="2">#REF!</definedName>
    <definedName name="PRT_GRPH_10" localSheetId="3">#REF!</definedName>
    <definedName name="PRT_GRPH_10">#REF!</definedName>
    <definedName name="PRT_GRPH_11" localSheetId="4">#REF!</definedName>
    <definedName name="PRT_GRPH_11" localSheetId="5">#REF!</definedName>
    <definedName name="PRT_GRPH_11" localSheetId="2">#REF!</definedName>
    <definedName name="PRT_GRPH_11" localSheetId="3">#REF!</definedName>
    <definedName name="PRT_GRPH_11">#REF!</definedName>
    <definedName name="PRT_GRPH_12" localSheetId="4">#REF!</definedName>
    <definedName name="PRT_GRPH_12" localSheetId="5">#REF!</definedName>
    <definedName name="PRT_GRPH_12" localSheetId="2">#REF!</definedName>
    <definedName name="PRT_GRPH_12" localSheetId="3">#REF!</definedName>
    <definedName name="PRT_GRPH_12">#REF!</definedName>
    <definedName name="PRT_GRPH_2" localSheetId="4">#REF!</definedName>
    <definedName name="PRT_GRPH_2" localSheetId="5">#REF!</definedName>
    <definedName name="PRT_GRPH_2" localSheetId="2">#REF!</definedName>
    <definedName name="PRT_GRPH_2" localSheetId="3">#REF!</definedName>
    <definedName name="PRT_GRPH_2">#REF!</definedName>
    <definedName name="PRT_GRPH_3" localSheetId="4">#REF!</definedName>
    <definedName name="PRT_GRPH_3" localSheetId="5">#REF!</definedName>
    <definedName name="PRT_GRPH_3" localSheetId="2">#REF!</definedName>
    <definedName name="PRT_GRPH_3" localSheetId="3">#REF!</definedName>
    <definedName name="PRT_GRPH_3">#REF!</definedName>
    <definedName name="PRT_GRPH_4" localSheetId="4">#REF!</definedName>
    <definedName name="PRT_GRPH_4" localSheetId="5">#REF!</definedName>
    <definedName name="PRT_GRPH_4" localSheetId="2">#REF!</definedName>
    <definedName name="PRT_GRPH_4" localSheetId="3">#REF!</definedName>
    <definedName name="PRT_GRPH_4">#REF!</definedName>
    <definedName name="PRT_GRPH_5" localSheetId="4">#REF!</definedName>
    <definedName name="PRT_GRPH_5" localSheetId="5">#REF!</definedName>
    <definedName name="PRT_GRPH_5" localSheetId="2">#REF!</definedName>
    <definedName name="PRT_GRPH_5" localSheetId="3">#REF!</definedName>
    <definedName name="PRT_GRPH_5">#REF!</definedName>
    <definedName name="PRT_GRPH_6" localSheetId="4">#REF!</definedName>
    <definedName name="PRT_GRPH_6" localSheetId="5">#REF!</definedName>
    <definedName name="PRT_GRPH_6" localSheetId="2">#REF!</definedName>
    <definedName name="PRT_GRPH_6" localSheetId="3">#REF!</definedName>
    <definedName name="PRT_GRPH_6">#REF!</definedName>
    <definedName name="PRT_GRPH_7" localSheetId="4">#REF!</definedName>
    <definedName name="PRT_GRPH_7" localSheetId="5">#REF!</definedName>
    <definedName name="PRT_GRPH_7" localSheetId="2">#REF!</definedName>
    <definedName name="PRT_GRPH_7" localSheetId="3">#REF!</definedName>
    <definedName name="PRT_GRPH_7">#REF!</definedName>
    <definedName name="PRT_GRPH_8" localSheetId="4">#REF!</definedName>
    <definedName name="PRT_GRPH_8" localSheetId="5">#REF!</definedName>
    <definedName name="PRT_GRPH_8" localSheetId="2">#REF!</definedName>
    <definedName name="PRT_GRPH_8" localSheetId="3">#REF!</definedName>
    <definedName name="PRT_GRPH_8">#REF!</definedName>
    <definedName name="PRT_GRPH_9" localSheetId="4">#REF!</definedName>
    <definedName name="PRT_GRPH_9" localSheetId="5">#REF!</definedName>
    <definedName name="PRT_GRPH_9" localSheetId="2">#REF!</definedName>
    <definedName name="PRT_GRPH_9" localSheetId="3">#REF!</definedName>
    <definedName name="PRT_GRPH_9">#REF!</definedName>
    <definedName name="PRT_MODEL" localSheetId="4">#REF!</definedName>
    <definedName name="PRT_MODEL" localSheetId="5">#REF!</definedName>
    <definedName name="PRT_MODEL" localSheetId="2">#REF!</definedName>
    <definedName name="PRT_MODEL" localSheetId="3">#REF!</definedName>
    <definedName name="PRT_MODEL">#REF!</definedName>
    <definedName name="PRT_QRES" localSheetId="4">#REF!</definedName>
    <definedName name="PRT_QRES" localSheetId="5">#REF!</definedName>
    <definedName name="PRT_QRES" localSheetId="2">#REF!</definedName>
    <definedName name="PRT_QRES" localSheetId="3">#REF!</definedName>
    <definedName name="PRT_QRES">#REF!</definedName>
    <definedName name="PRT_REPORT_RTN" localSheetId="4">#REF!</definedName>
    <definedName name="PRT_REPORT_RTN" localSheetId="5">#REF!</definedName>
    <definedName name="PRT_REPORT_RTN" localSheetId="2">#REF!</definedName>
    <definedName name="PRT_REPORT_RTN" localSheetId="3">#REF!</definedName>
    <definedName name="PRT_REPORT_RTN">#REF!</definedName>
    <definedName name="PRT_REPORTS" localSheetId="4">#REF!</definedName>
    <definedName name="PRT_REPORTS" localSheetId="5">#REF!</definedName>
    <definedName name="PRT_REPORTS" localSheetId="2">#REF!</definedName>
    <definedName name="PRT_REPORTS" localSheetId="3">#REF!</definedName>
    <definedName name="PRT_REPORTS">#REF!</definedName>
    <definedName name="PRT_REPORTS?" localSheetId="4">#REF!</definedName>
    <definedName name="PRT_REPORTS?" localSheetId="5">#REF!</definedName>
    <definedName name="PRT_REPORTS?" localSheetId="2">#REF!</definedName>
    <definedName name="PRT_REPORTS?" localSheetId="3">#REF!</definedName>
    <definedName name="PRT_REPORTS?">#REF!</definedName>
    <definedName name="PRT_RESET" localSheetId="4">#REF!</definedName>
    <definedName name="PRT_RESET" localSheetId="5">#REF!</definedName>
    <definedName name="PRT_RESET" localSheetId="2">#REF!</definedName>
    <definedName name="PRT_RESET" localSheetId="3">#REF!</definedName>
    <definedName name="PRT_RESET">#REF!</definedName>
    <definedName name="pstk.bal" localSheetId="4">#REF!</definedName>
    <definedName name="pstk.bal" localSheetId="5">#REF!</definedName>
    <definedName name="pstk.bal" localSheetId="2">#REF!</definedName>
    <definedName name="pstk.bal" localSheetId="3">#REF!</definedName>
    <definedName name="pstk.bal">#REF!</definedName>
    <definedName name="pstk.cost" localSheetId="4">#REF!</definedName>
    <definedName name="pstk.cost" localSheetId="5">#REF!</definedName>
    <definedName name="pstk.cost" localSheetId="2">#REF!</definedName>
    <definedName name="pstk.cost" localSheetId="3">#REF!</definedName>
    <definedName name="pstk.cost">#REF!</definedName>
    <definedName name="PY_ytd">#REF!</definedName>
    <definedName name="pymonth">#REF!</definedName>
    <definedName name="QES">#REF!</definedName>
    <definedName name="qq" localSheetId="4">#REF!</definedName>
    <definedName name="qq" localSheetId="5">#REF!</definedName>
    <definedName name="qq" localSheetId="2">#REF!</definedName>
    <definedName name="qq" localSheetId="3">#REF!</definedName>
    <definedName name="qq">#REF!</definedName>
    <definedName name="qqqq" localSheetId="4">#REF!</definedName>
    <definedName name="qqqq" localSheetId="5">#REF!</definedName>
    <definedName name="qqqq" localSheetId="2">#REF!</definedName>
    <definedName name="qqqq" localSheetId="3">#REF!</definedName>
    <definedName name="qqqq">#REF!</definedName>
    <definedName name="qre">#REF!</definedName>
    <definedName name="QRE_HELP" localSheetId="4">#REF!</definedName>
    <definedName name="QRE_HELP" localSheetId="5">#REF!</definedName>
    <definedName name="QRE_HELP" localSheetId="2">#REF!</definedName>
    <definedName name="QRE_HELP" localSheetId="3">#REF!</definedName>
    <definedName name="QRE_HELP">#REF!</definedName>
    <definedName name="QRE_MARGINS" localSheetId="4">#REF!</definedName>
    <definedName name="QRE_MARGINS" localSheetId="5">#REF!</definedName>
    <definedName name="QRE_MARGINS" localSheetId="2">#REF!</definedName>
    <definedName name="QRE_MARGINS" localSheetId="3">#REF!</definedName>
    <definedName name="QRE_MARGINS">#REF!</definedName>
    <definedName name="QRE_SUMMARY">#REF!</definedName>
    <definedName name="qsqe" localSheetId="4">#REF!</definedName>
    <definedName name="qsqe" localSheetId="5">#REF!</definedName>
    <definedName name="qsqe" localSheetId="2">#REF!</definedName>
    <definedName name="qsqe" localSheetId="3">#REF!</definedName>
    <definedName name="qsqe">#REF!</definedName>
    <definedName name="QuarterEndDate" localSheetId="4">#REF!</definedName>
    <definedName name="QuarterEndDate" localSheetId="5">#REF!</definedName>
    <definedName name="QuarterEndDate" localSheetId="2">#REF!</definedName>
    <definedName name="QuarterEndDate" localSheetId="3">#REF!</definedName>
    <definedName name="QuarterEndDate">#REF!</definedName>
    <definedName name="Range1">#REF!</definedName>
    <definedName name="Range10" localSheetId="4">#REF!</definedName>
    <definedName name="Range10" localSheetId="5">#REF!</definedName>
    <definedName name="Range10" localSheetId="2">#REF!</definedName>
    <definedName name="Range10" localSheetId="3">#REF!</definedName>
    <definedName name="Range10">#REF!</definedName>
    <definedName name="Range11" localSheetId="4">#REF!</definedName>
    <definedName name="Range11" localSheetId="5">#REF!</definedName>
    <definedName name="Range11" localSheetId="2">#REF!</definedName>
    <definedName name="Range11" localSheetId="3">#REF!</definedName>
    <definedName name="Range11">#REF!</definedName>
    <definedName name="Range12" localSheetId="4">#REF!</definedName>
    <definedName name="Range12" localSheetId="5">#REF!</definedName>
    <definedName name="Range12" localSheetId="2">#REF!</definedName>
    <definedName name="Range12" localSheetId="3">#REF!</definedName>
    <definedName name="Range12">#REF!</definedName>
    <definedName name="Range13" localSheetId="4">#REF!</definedName>
    <definedName name="Range13" localSheetId="5">#REF!</definedName>
    <definedName name="Range13" localSheetId="2">#REF!</definedName>
    <definedName name="Range13" localSheetId="3">#REF!</definedName>
    <definedName name="Range13">#REF!</definedName>
    <definedName name="Range14" localSheetId="4">#REF!</definedName>
    <definedName name="Range14" localSheetId="5">#REF!</definedName>
    <definedName name="Range14" localSheetId="2">#REF!</definedName>
    <definedName name="Range14" localSheetId="3">#REF!</definedName>
    <definedName name="Range14">#REF!</definedName>
    <definedName name="Range15" localSheetId="4">#REF!</definedName>
    <definedName name="Range15" localSheetId="5">#REF!</definedName>
    <definedName name="Range15" localSheetId="2">#REF!</definedName>
    <definedName name="Range15" localSheetId="3">#REF!</definedName>
    <definedName name="Range15">#REF!</definedName>
    <definedName name="Range16" localSheetId="4">#REF!</definedName>
    <definedName name="Range16" localSheetId="5">#REF!</definedName>
    <definedName name="Range16" localSheetId="2">#REF!</definedName>
    <definedName name="Range16" localSheetId="3">#REF!</definedName>
    <definedName name="Range16">#REF!</definedName>
    <definedName name="Range17" localSheetId="4">#REF!</definedName>
    <definedName name="Range17" localSheetId="5">#REF!</definedName>
    <definedName name="Range17" localSheetId="2">#REF!</definedName>
    <definedName name="Range17" localSheetId="3">#REF!</definedName>
    <definedName name="Range17">#REF!</definedName>
    <definedName name="Range18" localSheetId="4">#REF!</definedName>
    <definedName name="Range18" localSheetId="5">#REF!</definedName>
    <definedName name="Range18" localSheetId="2">#REF!</definedName>
    <definedName name="Range18" localSheetId="3">#REF!</definedName>
    <definedName name="Range18">#REF!</definedName>
    <definedName name="Range19" localSheetId="4">#REF!</definedName>
    <definedName name="Range19" localSheetId="5">#REF!</definedName>
    <definedName name="Range19" localSheetId="2">#REF!</definedName>
    <definedName name="Range19" localSheetId="3">#REF!</definedName>
    <definedName name="Range19">#REF!</definedName>
    <definedName name="Range2" localSheetId="4">#REF!</definedName>
    <definedName name="Range2" localSheetId="5">#REF!</definedName>
    <definedName name="Range2" localSheetId="2">#REF!</definedName>
    <definedName name="Range2" localSheetId="3">#REF!</definedName>
    <definedName name="Range2">#REF!</definedName>
    <definedName name="Range20" localSheetId="4">#REF!</definedName>
    <definedName name="Range20" localSheetId="5">#REF!</definedName>
    <definedName name="Range20" localSheetId="2">#REF!</definedName>
    <definedName name="Range20" localSheetId="3">#REF!</definedName>
    <definedName name="Range20">#REF!</definedName>
    <definedName name="Range21" localSheetId="4">#REF!</definedName>
    <definedName name="Range21" localSheetId="5">#REF!</definedName>
    <definedName name="Range21" localSheetId="2">#REF!</definedName>
    <definedName name="Range21" localSheetId="3">#REF!</definedName>
    <definedName name="Range21">#REF!</definedName>
    <definedName name="Range22" localSheetId="4">#REF!</definedName>
    <definedName name="Range22" localSheetId="5">#REF!</definedName>
    <definedName name="Range22" localSheetId="2">#REF!</definedName>
    <definedName name="Range22" localSheetId="3">#REF!</definedName>
    <definedName name="Range22">#REF!</definedName>
    <definedName name="Range23" localSheetId="4">#REF!</definedName>
    <definedName name="Range23" localSheetId="5">#REF!</definedName>
    <definedName name="Range23" localSheetId="2">#REF!</definedName>
    <definedName name="Range23" localSheetId="3">#REF!</definedName>
    <definedName name="Range23">#REF!</definedName>
    <definedName name="Range24" localSheetId="4">#REF!</definedName>
    <definedName name="Range24" localSheetId="5">#REF!</definedName>
    <definedName name="Range24" localSheetId="2">#REF!</definedName>
    <definedName name="Range24" localSheetId="3">#REF!</definedName>
    <definedName name="Range24">#REF!</definedName>
    <definedName name="Range25" localSheetId="4">#REF!</definedName>
    <definedName name="Range25" localSheetId="5">#REF!</definedName>
    <definedName name="Range25" localSheetId="2">#REF!</definedName>
    <definedName name="Range25" localSheetId="3">#REF!</definedName>
    <definedName name="Range25">#REF!</definedName>
    <definedName name="Range26" localSheetId="4">#REF!</definedName>
    <definedName name="Range26" localSheetId="5">#REF!</definedName>
    <definedName name="Range26" localSheetId="2">#REF!</definedName>
    <definedName name="Range26" localSheetId="3">#REF!</definedName>
    <definedName name="Range26">#REF!</definedName>
    <definedName name="Range27" localSheetId="4">#REF!</definedName>
    <definedName name="Range27" localSheetId="5">#REF!</definedName>
    <definedName name="Range27" localSheetId="2">#REF!</definedName>
    <definedName name="Range27" localSheetId="3">#REF!</definedName>
    <definedName name="Range27">#REF!</definedName>
    <definedName name="Range28" localSheetId="4">#REF!</definedName>
    <definedName name="Range28" localSheetId="5">#REF!</definedName>
    <definedName name="Range28" localSheetId="2">#REF!</definedName>
    <definedName name="Range28" localSheetId="3">#REF!</definedName>
    <definedName name="Range28">#REF!</definedName>
    <definedName name="Range29" localSheetId="4">#REF!</definedName>
    <definedName name="Range29" localSheetId="5">#REF!</definedName>
    <definedName name="Range29" localSheetId="2">#REF!</definedName>
    <definedName name="Range29" localSheetId="3">#REF!</definedName>
    <definedName name="Range29">#REF!</definedName>
    <definedName name="Range3">#REF!</definedName>
    <definedName name="Range30" localSheetId="4">#REF!</definedName>
    <definedName name="Range30" localSheetId="5">#REF!</definedName>
    <definedName name="Range30" localSheetId="2">#REF!</definedName>
    <definedName name="Range30" localSheetId="3">#REF!</definedName>
    <definedName name="Range30">#REF!</definedName>
    <definedName name="Range31" localSheetId="4">#REF!</definedName>
    <definedName name="Range31" localSheetId="5">#REF!</definedName>
    <definedName name="Range31" localSheetId="2">#REF!</definedName>
    <definedName name="Range31" localSheetId="3">#REF!</definedName>
    <definedName name="Range31">#REF!</definedName>
    <definedName name="Range32" localSheetId="4">#REF!</definedName>
    <definedName name="Range32" localSheetId="5">#REF!</definedName>
    <definedName name="Range32" localSheetId="2">#REF!</definedName>
    <definedName name="Range32" localSheetId="3">#REF!</definedName>
    <definedName name="Range32">#REF!</definedName>
    <definedName name="Range33" localSheetId="4">#REF!</definedName>
    <definedName name="Range33" localSheetId="5">#REF!</definedName>
    <definedName name="Range33" localSheetId="2">#REF!</definedName>
    <definedName name="Range33" localSheetId="3">#REF!</definedName>
    <definedName name="Range33">#REF!</definedName>
    <definedName name="Range34" localSheetId="4">#REF!</definedName>
    <definedName name="Range34" localSheetId="5">#REF!</definedName>
    <definedName name="Range34" localSheetId="2">#REF!</definedName>
    <definedName name="Range34" localSheetId="3">#REF!</definedName>
    <definedName name="Range34">#REF!</definedName>
    <definedName name="Range35" localSheetId="4">#REF!</definedName>
    <definedName name="Range35" localSheetId="5">#REF!</definedName>
    <definedName name="Range35" localSheetId="2">#REF!</definedName>
    <definedName name="Range35" localSheetId="3">#REF!</definedName>
    <definedName name="Range35">#REF!</definedName>
    <definedName name="Range36" localSheetId="4">#REF!</definedName>
    <definedName name="Range36" localSheetId="5">#REF!</definedName>
    <definedName name="Range36" localSheetId="2">#REF!</definedName>
    <definedName name="Range36" localSheetId="3">#REF!</definedName>
    <definedName name="Range36">#REF!</definedName>
    <definedName name="Range37" localSheetId="4">#REF!</definedName>
    <definedName name="Range37" localSheetId="5">#REF!</definedName>
    <definedName name="Range37" localSheetId="2">#REF!</definedName>
    <definedName name="Range37" localSheetId="3">#REF!</definedName>
    <definedName name="Range37">#REF!</definedName>
    <definedName name="Range38" localSheetId="4">#REF!</definedName>
    <definedName name="Range38" localSheetId="5">#REF!</definedName>
    <definedName name="Range38" localSheetId="2">#REF!</definedName>
    <definedName name="Range38" localSheetId="3">#REF!</definedName>
    <definedName name="Range38">#REF!</definedName>
    <definedName name="Range39" localSheetId="4">#REF!</definedName>
    <definedName name="Range39" localSheetId="5">#REF!</definedName>
    <definedName name="Range39" localSheetId="2">#REF!</definedName>
    <definedName name="Range39" localSheetId="3">#REF!</definedName>
    <definedName name="Range39">#REF!</definedName>
    <definedName name="Range4" localSheetId="4">#REF!</definedName>
    <definedName name="Range4" localSheetId="5">#REF!</definedName>
    <definedName name="Range4" localSheetId="2">#REF!</definedName>
    <definedName name="Range4" localSheetId="3">#REF!</definedName>
    <definedName name="Range4">#REF!</definedName>
    <definedName name="Range40" localSheetId="4">#REF!</definedName>
    <definedName name="Range40" localSheetId="5">#REF!</definedName>
    <definedName name="Range40" localSheetId="2">#REF!</definedName>
    <definedName name="Range40" localSheetId="3">#REF!</definedName>
    <definedName name="Range40">#REF!</definedName>
    <definedName name="Range41" localSheetId="4">#REF!</definedName>
    <definedName name="Range41" localSheetId="5">#REF!</definedName>
    <definedName name="Range41" localSheetId="2">#REF!</definedName>
    <definedName name="Range41" localSheetId="3">#REF!</definedName>
    <definedName name="Range41">#REF!</definedName>
    <definedName name="Range5" localSheetId="4">#REF!</definedName>
    <definedName name="Range5" localSheetId="5">#REF!</definedName>
    <definedName name="Range5" localSheetId="2">#REF!</definedName>
    <definedName name="Range5" localSheetId="3">#REF!</definedName>
    <definedName name="Range5">#REF!</definedName>
    <definedName name="Range6" localSheetId="4">#REF!</definedName>
    <definedName name="Range6" localSheetId="5">#REF!</definedName>
    <definedName name="Range6" localSheetId="2">#REF!</definedName>
    <definedName name="Range6" localSheetId="3">#REF!</definedName>
    <definedName name="Range6">#REF!</definedName>
    <definedName name="Range7" localSheetId="4">#REF!</definedName>
    <definedName name="Range7" localSheetId="5">#REF!</definedName>
    <definedName name="Range7" localSheetId="2">#REF!</definedName>
    <definedName name="Range7" localSheetId="3">#REF!</definedName>
    <definedName name="Range7">#REF!</definedName>
    <definedName name="Range8" localSheetId="4">#REF!</definedName>
    <definedName name="Range8" localSheetId="5">#REF!</definedName>
    <definedName name="Range8" localSheetId="2">#REF!</definedName>
    <definedName name="Range8" localSheetId="3">#REF!</definedName>
    <definedName name="Range8">#REF!</definedName>
    <definedName name="Range9" localSheetId="4">#REF!</definedName>
    <definedName name="Range9" localSheetId="5">#REF!</definedName>
    <definedName name="Range9" localSheetId="2">#REF!</definedName>
    <definedName name="Range9" localSheetId="3">#REF!</definedName>
    <definedName name="Range9">#REF!</definedName>
    <definedName name="Rate_Class" localSheetId="4">#REF!</definedName>
    <definedName name="Rate_Class" localSheetId="5">#REF!</definedName>
    <definedName name="Rate_Class" localSheetId="2">#REF!</definedName>
    <definedName name="Rate_Class" localSheetId="3">#REF!</definedName>
    <definedName name="Rate_Class">#REF!</definedName>
    <definedName name="rate_classE" localSheetId="4">#REF!</definedName>
    <definedName name="rate_classE" localSheetId="5">#REF!</definedName>
    <definedName name="rate_classE" localSheetId="2">#REF!</definedName>
    <definedName name="rate_classE" localSheetId="3">#REF!</definedName>
    <definedName name="rate_classE">#REF!</definedName>
    <definedName name="rate90">#REF!</definedName>
    <definedName name="rate91">#REF!</definedName>
    <definedName name="rate92">#REF!</definedName>
    <definedName name="rate93">#REF!</definedName>
    <definedName name="rate94">#REF!</definedName>
    <definedName name="rate95">#REF!</definedName>
    <definedName name="rate96">#REF!</definedName>
    <definedName name="rate97">#REF!</definedName>
    <definedName name="rate98">#REF!</definedName>
    <definedName name="rb2E">#REF!</definedName>
    <definedName name="RBD1E">#REF!</definedName>
    <definedName name="rbd2e">#REF!</definedName>
    <definedName name="rbnoyear">#REF!</definedName>
    <definedName name="rbtitle">#REF!</definedName>
    <definedName name="rbtitlee">#REF!</definedName>
    <definedName name="RBU" localSheetId="4">#REF!</definedName>
    <definedName name="RBU" localSheetId="5">#REF!</definedName>
    <definedName name="RBU" localSheetId="2">#REF!</definedName>
    <definedName name="RBU" localSheetId="3">#REF!</definedName>
    <definedName name="RBU">#REF!</definedName>
    <definedName name="rbwmoney">#REF!</definedName>
    <definedName name="reawreqw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B1P1" localSheetId="4">#REF!</definedName>
    <definedName name="REB1P1" localSheetId="5">#REF!</definedName>
    <definedName name="REB1P1" localSheetId="2">#REF!</definedName>
    <definedName name="REB1P1" localSheetId="3">#REF!</definedName>
    <definedName name="REB1P1">#REF!</definedName>
    <definedName name="_xlnm.Recorder" localSheetId="4">#REF!</definedName>
    <definedName name="_xlnm.Recorder" localSheetId="5">#REF!</definedName>
    <definedName name="_xlnm.Recorder" localSheetId="2">#REF!</definedName>
    <definedName name="_xlnm.Recorder" localSheetId="3">#REF!</definedName>
    <definedName name="_xlnm.Recorder">#REF!</definedName>
    <definedName name="reduced_credit">#REF!</definedName>
    <definedName name="reduced_credit_caption">#REF!</definedName>
    <definedName name="Refresh_Report" localSheetId="4">#REF!</definedName>
    <definedName name="Refresh_Report" localSheetId="5">#REF!</definedName>
    <definedName name="Refresh_Report" localSheetId="3">#REF!</definedName>
    <definedName name="Refresh_Report">#REF!</definedName>
    <definedName name="REPORT_SELECT" localSheetId="4">#REF!</definedName>
    <definedName name="REPORT_SELECT" localSheetId="5">#REF!</definedName>
    <definedName name="REPORT_SELECT" localSheetId="2">#REF!</definedName>
    <definedName name="REPORT_SELECT" localSheetId="3">#REF!</definedName>
    <definedName name="REPORT_SELECT">#REF!</definedName>
    <definedName name="REPORT_TABLE" localSheetId="4">#REF!</definedName>
    <definedName name="REPORT_TABLE" localSheetId="5">#REF!</definedName>
    <definedName name="REPORT_TABLE" localSheetId="2">#REF!</definedName>
    <definedName name="REPORT_TABLE" localSheetId="3">#REF!</definedName>
    <definedName name="REPORT_TABLE">#REF!</definedName>
    <definedName name="ReportingDate">#REF!</definedName>
    <definedName name="ReqDate" localSheetId="4">#REF!</definedName>
    <definedName name="ReqDate" localSheetId="5">#REF!</definedName>
    <definedName name="ReqDate" localSheetId="2">#REF!</definedName>
    <definedName name="ReqDate" localSheetId="3">#REF!</definedName>
    <definedName name="ReqDate">#REF!</definedName>
    <definedName name="RESET_SENS_FACT" localSheetId="4">#REF!</definedName>
    <definedName name="RESET_SENS_FACT" localSheetId="5">#REF!</definedName>
    <definedName name="RESET_SENS_FACT" localSheetId="2">#REF!</definedName>
    <definedName name="RESET_SENS_FACT" localSheetId="3">#REF!</definedName>
    <definedName name="RESET_SENS_FACT">#REF!</definedName>
    <definedName name="ResourceType">#REF!</definedName>
    <definedName name="RETURN" localSheetId="4">#REF!</definedName>
    <definedName name="RETURN" localSheetId="5">#REF!</definedName>
    <definedName name="RETURN" localSheetId="2">#REF!</definedName>
    <definedName name="RETURN" localSheetId="3">#REF!</definedName>
    <definedName name="RETURN">#REF!</definedName>
    <definedName name="RID" localSheetId="4">#REF!</definedName>
    <definedName name="RID" localSheetId="5">#REF!</definedName>
    <definedName name="RID" localSheetId="2">#REF!</definedName>
    <definedName name="RID" localSheetId="3">#REF!</definedName>
    <definedName name="RID">#REF!</definedName>
    <definedName name="RMC">#REF!</definedName>
    <definedName name="rmc2e" localSheetId="4">#REF!</definedName>
    <definedName name="rmc2e" localSheetId="5">#REF!</definedName>
    <definedName name="rmc2e" localSheetId="2">#REF!</definedName>
    <definedName name="rmc2e" localSheetId="3">#REF!</definedName>
    <definedName name="rmc2e">#REF!</definedName>
    <definedName name="ROA" localSheetId="4">#REF!</definedName>
    <definedName name="ROA" localSheetId="5">#REF!</definedName>
    <definedName name="ROA" localSheetId="2">#REF!</definedName>
    <definedName name="ROA" localSheetId="3">#REF!</definedName>
    <definedName name="ROA">#REF!</definedName>
    <definedName name="RoleMapColumn" localSheetId="4">#REF!</definedName>
    <definedName name="RoleMapColumn" localSheetId="5">#REF!</definedName>
    <definedName name="RoleMapColumn" localSheetId="2">#REF!</definedName>
    <definedName name="RoleMapColumn" localSheetId="3">#REF!</definedName>
    <definedName name="RoleMapColumn">#REF!</definedName>
    <definedName name="RoleMapRow" localSheetId="4">#REF!</definedName>
    <definedName name="RoleMapRow" localSheetId="5">#REF!</definedName>
    <definedName name="RoleMapRow" localSheetId="2">#REF!</definedName>
    <definedName name="RoleMapRow" localSheetId="3">#REF!</definedName>
    <definedName name="RoleMapRow">#REF!</definedName>
    <definedName name="RoleMapTable" localSheetId="4">#REF!</definedName>
    <definedName name="RoleMapTable" localSheetId="5">#REF!</definedName>
    <definedName name="RoleMapTable" localSheetId="2">#REF!</definedName>
    <definedName name="RoleMapTable" localSheetId="3">#REF!</definedName>
    <definedName name="RoleMapTable">#REF!</definedName>
    <definedName name="RtdEarnings" localSheetId="4">#REF!</definedName>
    <definedName name="RtdEarnings" localSheetId="5">#REF!</definedName>
    <definedName name="RtdEarnings" localSheetId="2">#REF!</definedName>
    <definedName name="RtdEarnings" localSheetId="3">#REF!</definedName>
    <definedName name="RtdEarnings">#REF!</definedName>
    <definedName name="rtdearningse" localSheetId="4">#REF!</definedName>
    <definedName name="rtdearningse" localSheetId="5">#REF!</definedName>
    <definedName name="rtdearningse" localSheetId="2">#REF!</definedName>
    <definedName name="rtdearningse" localSheetId="3">#REF!</definedName>
    <definedName name="rtdearningse">#REF!</definedName>
    <definedName name="RWOEstimates">#REF!</definedName>
    <definedName name="rwrw" localSheetId="4">#REF!</definedName>
    <definedName name="rwrw" localSheetId="5">#REF!</definedName>
    <definedName name="rwrw" localSheetId="2">#REF!</definedName>
    <definedName name="rwrw" localSheetId="3">#REF!</definedName>
    <definedName name="rwrw">#REF!</definedName>
    <definedName name="s" localSheetId="4">#REF!</definedName>
    <definedName name="s" localSheetId="5">#REF!</definedName>
    <definedName name="s" localSheetId="2">#REF!</definedName>
    <definedName name="s" localSheetId="3">#REF!</definedName>
    <definedName name="s">#REF!</definedName>
    <definedName name="saaaagd">#REF!</definedName>
    <definedName name="saaanghvi21">#REF!</definedName>
    <definedName name="safasdfsad">#REF!</definedName>
    <definedName name="Safety_Workforce_Eff_" localSheetId="4">#REF!</definedName>
    <definedName name="Safety_Workforce_Eff_" localSheetId="5">#REF!</definedName>
    <definedName name="Safety_Workforce_Eff_" localSheetId="2">#REF!</definedName>
    <definedName name="Safety_Workforce_Eff_" localSheetId="3">#REF!</definedName>
    <definedName name="Safety_Workforce_Eff_">#REF!</definedName>
    <definedName name="saff">#REF!</definedName>
    <definedName name="safsafs" localSheetId="4">#REF!</definedName>
    <definedName name="safsafs" localSheetId="5">#REF!</definedName>
    <definedName name="safsafs" localSheetId="2">#REF!</definedName>
    <definedName name="safsafs" localSheetId="3">#REF!</definedName>
    <definedName name="safsafs">#REF!</definedName>
    <definedName name="safsfsad" localSheetId="4">#REF!</definedName>
    <definedName name="safsfsad" localSheetId="5">#REF!</definedName>
    <definedName name="safsfsad" localSheetId="2">#REF!</definedName>
    <definedName name="safsfsad" localSheetId="3">#REF!</definedName>
    <definedName name="safsfsad">#REF!</definedName>
    <definedName name="safsgfsdf">#REF!</definedName>
    <definedName name="salkgasgs">#REF!</definedName>
    <definedName name="Sample" localSheetId="4">#REF!</definedName>
    <definedName name="Sample" localSheetId="5">#REF!</definedName>
    <definedName name="Sample" localSheetId="2">#REF!</definedName>
    <definedName name="Sample" localSheetId="3">#REF!</definedName>
    <definedName name="Sample">#REF!</definedName>
    <definedName name="Sample_2_VLookup" localSheetId="4">#REF!</definedName>
    <definedName name="Sample_2_VLookup" localSheetId="5">#REF!</definedName>
    <definedName name="Sample_2_VLookup" localSheetId="2">#REF!</definedName>
    <definedName name="Sample_2_VLookup" localSheetId="3">#REF!</definedName>
    <definedName name="Sample_2_VLookup">#REF!</definedName>
    <definedName name="Sample_VLookup" localSheetId="4">#REF!</definedName>
    <definedName name="Sample_VLookup" localSheetId="5">#REF!</definedName>
    <definedName name="Sample_VLookup" localSheetId="2">#REF!</definedName>
    <definedName name="Sample_VLookup" localSheetId="3">#REF!</definedName>
    <definedName name="Sample_VLookup">#REF!</definedName>
    <definedName name="Sample2" localSheetId="4">#REF!</definedName>
    <definedName name="Sample2" localSheetId="5">#REF!</definedName>
    <definedName name="Sample2" localSheetId="2">#REF!</definedName>
    <definedName name="Sample2" localSheetId="3">#REF!</definedName>
    <definedName name="Sample2">#REF!</definedName>
    <definedName name="sanahgsg">#REF!</definedName>
    <definedName name="sangg">#REF!</definedName>
    <definedName name="sangh" localSheetId="4">#REF!</definedName>
    <definedName name="sangh" localSheetId="5">#REF!</definedName>
    <definedName name="sangh" localSheetId="2">#REF!</definedName>
    <definedName name="sangh" localSheetId="3">#REF!</definedName>
    <definedName name="sangh">#REF!</definedName>
    <definedName name="sanghiii">#REF!</definedName>
    <definedName name="sanghvi">#REF!</definedName>
    <definedName name="sanghvi215" localSheetId="4">#REF!</definedName>
    <definedName name="sanghvi215" localSheetId="5">#REF!</definedName>
    <definedName name="sanghvi215" localSheetId="2">#REF!</definedName>
    <definedName name="sanghvi215" localSheetId="3">#REF!</definedName>
    <definedName name="sanghvi215">#REF!</definedName>
    <definedName name="sanghvi231">#REF!</definedName>
    <definedName name="sanghvi232" localSheetId="4">#REF!</definedName>
    <definedName name="sanghvi232" localSheetId="5">#REF!</definedName>
    <definedName name="sanghvi232" localSheetId="2">#REF!</definedName>
    <definedName name="sanghvi232" localSheetId="3">#REF!</definedName>
    <definedName name="sanghvi232">#REF!</definedName>
    <definedName name="sanghvi2323" localSheetId="4">#REF!</definedName>
    <definedName name="sanghvi2323" localSheetId="5">#REF!</definedName>
    <definedName name="sanghvi2323" localSheetId="2">#REF!</definedName>
    <definedName name="sanghvi2323" localSheetId="3">#REF!</definedName>
    <definedName name="sanghvi2323">#REF!</definedName>
    <definedName name="SAPBEXrevision" hidden="1">18</definedName>
    <definedName name="SAPBEXsysID" hidden="1">"BWP"</definedName>
    <definedName name="SAPBEXwbID" hidden="1">"3PHPFV8FO7PRQRDHFGKHVVOKV"</definedName>
    <definedName name="sasas">#REF!</definedName>
    <definedName name="saSAs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g" localSheetId="4">#REF!</definedName>
    <definedName name="sasg" localSheetId="5">#REF!</definedName>
    <definedName name="sasg" localSheetId="2">#REF!</definedName>
    <definedName name="sasg" localSheetId="3">#REF!</definedName>
    <definedName name="sasg">#REF!</definedName>
    <definedName name="SBU_SHEET_HELP" localSheetId="4">#REF!</definedName>
    <definedName name="SBU_SHEET_HELP" localSheetId="5">#REF!</definedName>
    <definedName name="SBU_SHEET_HELP" localSheetId="2">#REF!</definedName>
    <definedName name="SBU_SHEET_HELP" localSheetId="3">#REF!</definedName>
    <definedName name="SBU_SHEET_HELP">#REF!</definedName>
    <definedName name="sch.A" localSheetId="4">#REF!</definedName>
    <definedName name="sch.A" localSheetId="5">#REF!</definedName>
    <definedName name="sch.A" localSheetId="2">#REF!</definedName>
    <definedName name="sch.A" localSheetId="3">#REF!</definedName>
    <definedName name="sch.A">#REF!</definedName>
    <definedName name="sch.b._FERC_ICC" localSheetId="4">#REF!</definedName>
    <definedName name="sch.b._FERC_ICC" localSheetId="5">#REF!</definedName>
    <definedName name="sch.b._FERC_ICC" localSheetId="2">#REF!</definedName>
    <definedName name="sch.b._FERC_ICC" localSheetId="3">#REF!</definedName>
    <definedName name="sch.b._FERC_ICC">#REF!</definedName>
    <definedName name="Schedule_CC1">#REF!</definedName>
    <definedName name="Schedule_CC2">#REF!</definedName>
    <definedName name="Schedule_CC3">#REF!</definedName>
    <definedName name="SCHUYLKILL" localSheetId="4">#REF!</definedName>
    <definedName name="SCHUYLKILL" localSheetId="5">#REF!</definedName>
    <definedName name="SCHUYLKILL" localSheetId="2">#REF!</definedName>
    <definedName name="SCHUYLKILL" localSheetId="3">#REF!</definedName>
    <definedName name="SCHUYLKILL">#REF!</definedName>
    <definedName name="sdajsadf">#REF!</definedName>
    <definedName name="sdasda" localSheetId="4">#REF!</definedName>
    <definedName name="sdasda" localSheetId="5">#REF!</definedName>
    <definedName name="sdasda" localSheetId="2">#REF!</definedName>
    <definedName name="sdasda" localSheetId="3">#REF!</definedName>
    <definedName name="sdasda">#REF!</definedName>
    <definedName name="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dfafsdf">#REF!</definedName>
    <definedName name="sdfafsd" localSheetId="4">#REF!</definedName>
    <definedName name="sdfafsd" localSheetId="5">#REF!</definedName>
    <definedName name="sdfafsd" localSheetId="2">#REF!</definedName>
    <definedName name="sdfafsd" localSheetId="3">#REF!</definedName>
    <definedName name="sdfafsd">#REF!</definedName>
    <definedName name="sdfasdfasdfasdfasd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fasfasfsdf" localSheetId="4">#REF!</definedName>
    <definedName name="sdfasfasfasfsdf" localSheetId="5">#REF!</definedName>
    <definedName name="sdfasfasfasfsdf" localSheetId="2">#REF!</definedName>
    <definedName name="sdfasfasfasfsdf" localSheetId="3">#REF!</definedName>
    <definedName name="sdfasfasfasfsdf">#REF!</definedName>
    <definedName name="sdfasfsf" localSheetId="4">#REF!</definedName>
    <definedName name="sdfasfsf" localSheetId="5">#REF!</definedName>
    <definedName name="sdfasfsf" localSheetId="2">#REF!</definedName>
    <definedName name="sdfasfsf" localSheetId="3">#REF!</definedName>
    <definedName name="sdfasfsf">#REF!</definedName>
    <definedName name="sdfdfafaf">#REF!</definedName>
    <definedName name="sdfdfsf" localSheetId="4">#REF!</definedName>
    <definedName name="sdfdfsf" localSheetId="5">#REF!</definedName>
    <definedName name="sdfdfsf" localSheetId="2">#REF!</definedName>
    <definedName name="sdfdfsf" localSheetId="3">#REF!</definedName>
    <definedName name="sdfdfsf">#REF!</definedName>
    <definedName name="sdfd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fsfaf" localSheetId="4">#REF!</definedName>
    <definedName name="sdffsfaf" localSheetId="5">#REF!</definedName>
    <definedName name="sdffsfaf" localSheetId="2">#REF!</definedName>
    <definedName name="sdffsfaf" localSheetId="3">#REF!</definedName>
    <definedName name="sdffsfaf">#REF!</definedName>
    <definedName name="sdfsadfsf" localSheetId="4">#REF!</definedName>
    <definedName name="sdfsadfsf" localSheetId="5">#REF!</definedName>
    <definedName name="sdfsadfsf" localSheetId="2">#REF!</definedName>
    <definedName name="sdfsadfsf" localSheetId="3">#REF!</definedName>
    <definedName name="sdfsadfsf">#REF!</definedName>
    <definedName name="sdfsdfafasf">#REF!</definedName>
    <definedName name="sdfsdfdfdf" localSheetId="4">#REF!</definedName>
    <definedName name="sdfsdfdfdf" localSheetId="5">#REF!</definedName>
    <definedName name="sdfsdfdfdf" localSheetId="2">#REF!</definedName>
    <definedName name="sdfsdfdfdf" localSheetId="3">#REF!</definedName>
    <definedName name="sdfsdfdfdf">#REF!</definedName>
    <definedName name="sdfsdffsdfasfsdfsfasfsdfs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 localSheetId="4">#REF!</definedName>
    <definedName name="sdfsdfs" localSheetId="5">#REF!</definedName>
    <definedName name="sdfsdfs" localSheetId="2">#REF!</definedName>
    <definedName name="sdfsdfs" localSheetId="3">#REF!</definedName>
    <definedName name="sdfsdfs">#REF!</definedName>
    <definedName name="sdfsdfsdasdfsd" localSheetId="4">#REF!</definedName>
    <definedName name="sdfsdfsdasdfsd" localSheetId="5">#REF!</definedName>
    <definedName name="sdfsdfsdasdfsd" localSheetId="2">#REF!</definedName>
    <definedName name="sdfsdfsdasdfsd" localSheetId="3">#REF!</definedName>
    <definedName name="sdfsdfsdasdfsd">#REF!</definedName>
    <definedName name="sdfsdfsdf">#REF!</definedName>
    <definedName name="sdfsdfsdfsdfsdf" localSheetId="4">#REF!</definedName>
    <definedName name="sdfsdfsdfsdfsdf" localSheetId="5">#REF!</definedName>
    <definedName name="sdfsdfsdfsdfsdf" localSheetId="2">#REF!</definedName>
    <definedName name="sdfsdfsdfsdfsdf" localSheetId="3">#REF!</definedName>
    <definedName name="sdfsdfsdfsdfsdf">#REF!</definedName>
    <definedName name="sdfsdfsfs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f" localSheetId="4">#REF!</definedName>
    <definedName name="sdfsf" localSheetId="5">#REF!</definedName>
    <definedName name="sdfsf" localSheetId="2">#REF!</definedName>
    <definedName name="sdfsf" localSheetId="3">#REF!</definedName>
    <definedName name="sdfsf">#REF!</definedName>
    <definedName name="sdgf" localSheetId="4" hidden="1">#REF!</definedName>
    <definedName name="sdgf" localSheetId="5" hidden="1">#REF!</definedName>
    <definedName name="sdgf" localSheetId="2" hidden="1">#REF!</definedName>
    <definedName name="sdgf" localSheetId="3" hidden="1">#REF!</definedName>
    <definedName name="sdgf" hidden="1">#REF!</definedName>
    <definedName name="sdgrsdfsfsdsd">#REF!</definedName>
    <definedName name="sdsdsa" localSheetId="4">#REF!</definedName>
    <definedName name="sdsdsa" localSheetId="5">#REF!</definedName>
    <definedName name="sdsdsa" localSheetId="2">#REF!</definedName>
    <definedName name="sdsdsa" localSheetId="3">#REF!</definedName>
    <definedName name="sdsdsa">#REF!</definedName>
    <definedName name="sdsdsddsf">#REF!</definedName>
    <definedName name="sefasdfasdfsdf">#REF!</definedName>
    <definedName name="SendCk" localSheetId="4">#REF!</definedName>
    <definedName name="SendCk" localSheetId="5">#REF!</definedName>
    <definedName name="SendCk" localSheetId="2">#REF!</definedName>
    <definedName name="SendCk" localSheetId="3">#REF!</definedName>
    <definedName name="SendCk">#REF!</definedName>
    <definedName name="SendMC" localSheetId="4">#REF!</definedName>
    <definedName name="SendMC" localSheetId="5">#REF!</definedName>
    <definedName name="SendMC" localSheetId="2">#REF!</definedName>
    <definedName name="SendMC" localSheetId="3">#REF!</definedName>
    <definedName name="SendMC">#REF!</definedName>
    <definedName name="SENS_DATA_RTN" localSheetId="4">#REF!</definedName>
    <definedName name="SENS_DATA_RTN" localSheetId="5">#REF!</definedName>
    <definedName name="SENS_DATA_RTN" localSheetId="2">#REF!</definedName>
    <definedName name="SENS_DATA_RTN" localSheetId="3">#REF!</definedName>
    <definedName name="SENS_DATA_RTN">#REF!</definedName>
    <definedName name="SENS_MESSAGE" localSheetId="4">#REF!</definedName>
    <definedName name="SENS_MESSAGE" localSheetId="5">#REF!</definedName>
    <definedName name="SENS_MESSAGE" localSheetId="2">#REF!</definedName>
    <definedName name="SENS_MESSAGE" localSheetId="3">#REF!</definedName>
    <definedName name="SENS_MESSAGE">#REF!</definedName>
    <definedName name="SENS_NET_CREDIT">#REF!</definedName>
    <definedName name="Sep" localSheetId="4">#REF!</definedName>
    <definedName name="Sep" localSheetId="5">#REF!</definedName>
    <definedName name="Sep" localSheetId="2">#REF!</definedName>
    <definedName name="Sep" localSheetId="3">#REF!</definedName>
    <definedName name="Sep">#REF!</definedName>
    <definedName name="SERP" localSheetId="4">#REF!</definedName>
    <definedName name="SERP" localSheetId="5">#REF!</definedName>
    <definedName name="SERP" localSheetId="2">#REF!</definedName>
    <definedName name="SERP" localSheetId="3">#REF!</definedName>
    <definedName name="SERP">#REF!</definedName>
    <definedName name="sf" localSheetId="4">#REF!</definedName>
    <definedName name="sf" localSheetId="5">#REF!</definedName>
    <definedName name="sf" localSheetId="2">#REF!</definedName>
    <definedName name="sf" localSheetId="3">#REF!</definedName>
    <definedName name="sf">#REF!</definedName>
    <definedName name="SFDD" localSheetId="4">#REF!</definedName>
    <definedName name="SFDD" localSheetId="5">#REF!</definedName>
    <definedName name="SFDD" localSheetId="2">#REF!</definedName>
    <definedName name="SFDD" localSheetId="3">#REF!</definedName>
    <definedName name="SFDD">#REF!</definedName>
    <definedName name="sffs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d" localSheetId="4">#REF!</definedName>
    <definedName name="sfsd" localSheetId="5">#REF!</definedName>
    <definedName name="sfsd" localSheetId="2">#REF!</definedName>
    <definedName name="sfsd" localSheetId="3">#REF!</definedName>
    <definedName name="sfsd">#REF!</definedName>
    <definedName name="sfsdfasf" localSheetId="4">#REF!</definedName>
    <definedName name="sfsdfasf" localSheetId="5">#REF!</definedName>
    <definedName name="sfsdfasf" localSheetId="2">#REF!</definedName>
    <definedName name="sfsdfasf" localSheetId="3">#REF!</definedName>
    <definedName name="sfsdfasf">#REF!</definedName>
    <definedName name="sfsdfsafsf" localSheetId="4">#REF!</definedName>
    <definedName name="sfsdfsafsf" localSheetId="5">#REF!</definedName>
    <definedName name="sfsdfsafsf" localSheetId="2">#REF!</definedName>
    <definedName name="sfsdfsafsf" localSheetId="3">#REF!</definedName>
    <definedName name="sfsdfsafsf">#REF!</definedName>
    <definedName name="sfsdfsdf" localSheetId="4">#REF!</definedName>
    <definedName name="sfsdfsdf" localSheetId="5">#REF!</definedName>
    <definedName name="sfsdfsdf" localSheetId="2">#REF!</definedName>
    <definedName name="sfsdfsdf" localSheetId="3">#REF!</definedName>
    <definedName name="sfsdfsdf">#REF!</definedName>
    <definedName name="sfsdfsfsfsd" localSheetId="4">#REF!</definedName>
    <definedName name="sfsdfsfsfsd" localSheetId="5">#REF!</definedName>
    <definedName name="sfsdfsfsfsd" localSheetId="2">#REF!</definedName>
    <definedName name="sfsdfsfsfsd" localSheetId="3">#REF!</definedName>
    <definedName name="sfsdfsfsfsd">#REF!</definedName>
    <definedName name="sfsf">#REF!</definedName>
    <definedName name="sfsfasfsdfsdf">#REF!</definedName>
    <definedName name="SFSF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s">#REF!</definedName>
    <definedName name="sfsfsf" localSheetId="4">#REF!</definedName>
    <definedName name="sfsfsf" localSheetId="5">#REF!</definedName>
    <definedName name="sfsfsf" localSheetId="2">#REF!</definedName>
    <definedName name="sfsfsf" localSheetId="3">#REF!</definedName>
    <definedName name="sfsfsf">#REF!</definedName>
    <definedName name="sfsssr" localSheetId="4">#REF!</definedName>
    <definedName name="sfsssr" localSheetId="5">#REF!</definedName>
    <definedName name="sfsssr" localSheetId="2">#REF!</definedName>
    <definedName name="sfsssr" localSheetId="3">#REF!</definedName>
    <definedName name="sfsssr">#REF!</definedName>
    <definedName name="SFVD" localSheetId="4">#REF!</definedName>
    <definedName name="SFVD" localSheetId="5">#REF!</definedName>
    <definedName name="SFVD" localSheetId="2">#REF!</definedName>
    <definedName name="SFVD" localSheetId="3">#REF!</definedName>
    <definedName name="SFVD">#REF!</definedName>
    <definedName name="sgggggkjjkkj" localSheetId="4">#REF!</definedName>
    <definedName name="sgggggkjjkkj" localSheetId="5">#REF!</definedName>
    <definedName name="sgggggkjjkkj" localSheetId="2">#REF!</definedName>
    <definedName name="sgggggkjjkkj" localSheetId="3">#REF!</definedName>
    <definedName name="sgggggkjjkkj">#REF!</definedName>
    <definedName name="shedulecc1">#REF!</definedName>
    <definedName name="Sheet1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IT">#REF!</definedName>
    <definedName name="SLA_Unit_Cost" localSheetId="4">#REF!</definedName>
    <definedName name="SLA_Unit_Cost" localSheetId="5">#REF!</definedName>
    <definedName name="SLA_Unit_Cost" localSheetId="2">#REF!</definedName>
    <definedName name="SLA_Unit_Cost" localSheetId="3">#REF!</definedName>
    <definedName name="SLA_Unit_Cost">#REF!</definedName>
    <definedName name="slld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MRPEast">#REF!</definedName>
    <definedName name="SMRPWest">#REF!</definedName>
    <definedName name="snfsdfs">#REF!</definedName>
    <definedName name="snghviw">#REF!</definedName>
    <definedName name="solver_adj" localSheetId="4" hidden="1">#REF!,#REF!,#REF!,#REF!,#REF!,#REF!,#REF!</definedName>
    <definedName name="solver_adj" localSheetId="5" hidden="1">#REF!,#REF!,#REF!,#REF!,#REF!,#REF!,#REF!</definedName>
    <definedName name="solver_adj" localSheetId="2" hidden="1">#REF!,#REF!,#REF!,#REF!,#REF!,#REF!,#REF!</definedName>
    <definedName name="solver_adj" localSheetId="3" hidden="1">#REF!,#REF!,#REF!,#REF!,#REF!,#REF!,#REF!</definedName>
    <definedName name="solver_adj" hidden="1">#REF!,#REF!,#REF!,#REF!,#REF!,#REF!,#REF!</definedName>
    <definedName name="solver_lin" hidden="1">0</definedName>
    <definedName name="solver_num" hidden="1">0</definedName>
    <definedName name="solver_tmp" localSheetId="4" hidden="1">#REF!,#REF!,#REF!,#REF!,#REF!,#REF!,#REF!</definedName>
    <definedName name="solver_tmp" localSheetId="5" hidden="1">#REF!,#REF!,#REF!,#REF!,#REF!,#REF!,#REF!</definedName>
    <definedName name="solver_tmp" localSheetId="2" hidden="1">#REF!,#REF!,#REF!,#REF!,#REF!,#REF!,#REF!</definedName>
    <definedName name="solver_tmp" localSheetId="3" hidden="1">#REF!,#REF!,#REF!,#REF!,#REF!,#REF!,#REF!</definedName>
    <definedName name="solver_tmp" hidden="1">#REF!,#REF!,#REF!,#REF!,#REF!,#REF!,#REF!</definedName>
    <definedName name="solver_typ" hidden="1">1</definedName>
    <definedName name="solver_val" hidden="1">0</definedName>
    <definedName name="SortE" localSheetId="4" hidden="1">#REF!</definedName>
    <definedName name="SortE" localSheetId="5" hidden="1">#REF!</definedName>
    <definedName name="SortE" localSheetId="2" hidden="1">#REF!</definedName>
    <definedName name="SortE" localSheetId="3" hidden="1">#REF!</definedName>
    <definedName name="SortE" hidden="1">#REF!</definedName>
    <definedName name="SOUTH" localSheetId="4">#REF!</definedName>
    <definedName name="SOUTH" localSheetId="5">#REF!</definedName>
    <definedName name="SOUTH" localSheetId="2">#REF!</definedName>
    <definedName name="SOUTH" localSheetId="3">#REF!</definedName>
    <definedName name="SOUTH">#REF!</definedName>
    <definedName name="SPSet">"current"</definedName>
    <definedName name="SPWS_WBID">"5212E8AE-A962-4131-8FBC-A40040E9ED32"</definedName>
    <definedName name="SR" localSheetId="4">#REF!</definedName>
    <definedName name="SR" localSheetId="5">#REF!</definedName>
    <definedName name="SR" localSheetId="2">#REF!</definedName>
    <definedName name="SR" localSheetId="3">#REF!</definedName>
    <definedName name="SR">#REF!</definedName>
    <definedName name="SR_To_Allocation_Lookup">#REF!</definedName>
    <definedName name="ss" localSheetId="4">#REF!</definedName>
    <definedName name="ss" localSheetId="5">#REF!</definedName>
    <definedName name="ss" localSheetId="2">#REF!</definedName>
    <definedName name="ss" localSheetId="3">#REF!</definedName>
    <definedName name="ss">#REF!</definedName>
    <definedName name="start84">#REF!</definedName>
    <definedName name="start85">#REF!</definedName>
    <definedName name="start86">#REF!</definedName>
    <definedName name="start87">#REF!</definedName>
    <definedName name="start88">#REF!</definedName>
    <definedName name="start89">#REF!</definedName>
    <definedName name="start90">#REF!</definedName>
    <definedName name="start91">#REF!</definedName>
    <definedName name="start92">#REF!</definedName>
    <definedName name="start93">#REF!</definedName>
    <definedName name="start94">#REF!</definedName>
    <definedName name="start95">#REF!</definedName>
    <definedName name="start96">#REF!</definedName>
    <definedName name="start97">#REF!</definedName>
    <definedName name="start98">#REF!</definedName>
    <definedName name="StartDate" localSheetId="4">#REF!</definedName>
    <definedName name="StartDate" localSheetId="5">#REF!</definedName>
    <definedName name="StartDate" localSheetId="2">#REF!</definedName>
    <definedName name="StartDate" localSheetId="3">#REF!</definedName>
    <definedName name="StartDate">#REF!</definedName>
    <definedName name="startdate2">#REF!</definedName>
    <definedName name="startdte">#REF!</definedName>
    <definedName name="startdte4">#REF!</definedName>
    <definedName name="std.bal" localSheetId="4">#REF!</definedName>
    <definedName name="std.bal" localSheetId="5">#REF!</definedName>
    <definedName name="std.bal" localSheetId="2">#REF!</definedName>
    <definedName name="std.bal" localSheetId="3">#REF!</definedName>
    <definedName name="std.bal">#REF!</definedName>
    <definedName name="std.cwip.bal" localSheetId="4">#REF!</definedName>
    <definedName name="std.cwip.bal" localSheetId="5">#REF!</definedName>
    <definedName name="std.cwip.bal" localSheetId="2">#REF!</definedName>
    <definedName name="std.cwip.bal" localSheetId="3">#REF!</definedName>
    <definedName name="std.cwip.bal">#REF!</definedName>
    <definedName name="STM_ACC" localSheetId="4">#REF!</definedName>
    <definedName name="STM_ACC" localSheetId="5">#REF!</definedName>
    <definedName name="STM_ACC" localSheetId="2">#REF!</definedName>
    <definedName name="STM_ACC" localSheetId="3">#REF!</definedName>
    <definedName name="STM_ACC">#REF!</definedName>
    <definedName name="STM_PMT" localSheetId="4">#REF!</definedName>
    <definedName name="STM_PMT" localSheetId="5">#REF!</definedName>
    <definedName name="STM_PMT" localSheetId="2">#REF!</definedName>
    <definedName name="STM_PMT" localSheetId="3">#REF!</definedName>
    <definedName name="STM_PMT">#REF!</definedName>
    <definedName name="SUMMARY" localSheetId="4">#REF!</definedName>
    <definedName name="SUMMARY" localSheetId="5">#REF!</definedName>
    <definedName name="SUMMARY" localSheetId="2">#REF!</definedName>
    <definedName name="SUMMARY" localSheetId="3">#REF!</definedName>
    <definedName name="SUMMARY">#REF!</definedName>
    <definedName name="summary_caution">#REF!</definedName>
    <definedName name="Sx" localSheetId="4">#REF!</definedName>
    <definedName name="Sx" localSheetId="5">#REF!</definedName>
    <definedName name="Sx" localSheetId="2">#REF!</definedName>
    <definedName name="Sx" localSheetId="3">#REF!</definedName>
    <definedName name="Sx">#REF!</definedName>
    <definedName name="T" localSheetId="4">#REF!</definedName>
    <definedName name="T" localSheetId="5">#REF!</definedName>
    <definedName name="T" localSheetId="2">#REF!</definedName>
    <definedName name="T" localSheetId="3">#REF!</definedName>
    <definedName name="T">#REF!</definedName>
    <definedName name="TABLE">#REF!</definedName>
    <definedName name="TAX_EXP" localSheetId="4">#REF!</definedName>
    <definedName name="TAX_EXP" localSheetId="5">#REF!</definedName>
    <definedName name="TAX_EXP" localSheetId="2">#REF!</definedName>
    <definedName name="TAX_EXP" localSheetId="3">#REF!</definedName>
    <definedName name="TAX_EXP">#REF!</definedName>
    <definedName name="tblActivity_Key" localSheetId="4">#REF!</definedName>
    <definedName name="tblActivity_Key" localSheetId="5">#REF!</definedName>
    <definedName name="tblActivity_Key" localSheetId="2">#REF!</definedName>
    <definedName name="tblActivity_Key" localSheetId="3">#REF!</definedName>
    <definedName name="tblActivity_Key">#REF!</definedName>
    <definedName name="tblActivity_Key_OLD" localSheetId="4">#REF!</definedName>
    <definedName name="tblActivity_Key_OLD" localSheetId="5">#REF!</definedName>
    <definedName name="tblActivity_Key_OLD" localSheetId="2">#REF!</definedName>
    <definedName name="tblActivity_Key_OLD" localSheetId="3">#REF!</definedName>
    <definedName name="tblActivity_Key_OLD">#REF!</definedName>
    <definedName name="tblCharts">#REF!</definedName>
    <definedName name="tblHelp">#REF!</definedName>
    <definedName name="tblReports">#REF!</definedName>
    <definedName name="tblWorksheets">#REF!</definedName>
    <definedName name="td01e">#REF!</definedName>
    <definedName name="td02e">#REF!</definedName>
    <definedName name="td03e">#REF!</definedName>
    <definedName name="td04e">#REF!</definedName>
    <definedName name="tdg01e">#REF!</definedName>
    <definedName name="tdg02e">#REF!</definedName>
    <definedName name="tdg03e">#REF!</definedName>
    <definedName name="tdg04e">#REF!</definedName>
    <definedName name="TempInvDec" localSheetId="4">#REF!</definedName>
    <definedName name="TempInvDec" localSheetId="5">#REF!</definedName>
    <definedName name="TempInvDec" localSheetId="2">#REF!</definedName>
    <definedName name="TempInvDec" localSheetId="3">#REF!</definedName>
    <definedName name="TempInvDec">#REF!</definedName>
    <definedName name="tempinvdece" localSheetId="4">#REF!</definedName>
    <definedName name="tempinvdece" localSheetId="5">#REF!</definedName>
    <definedName name="tempinvdece" localSheetId="2">#REF!</definedName>
    <definedName name="tempinvdece" localSheetId="3">#REF!</definedName>
    <definedName name="tempinvdece">#REF!</definedName>
    <definedName name="TempInvSept" localSheetId="4">#REF!</definedName>
    <definedName name="TempInvSept" localSheetId="5">#REF!</definedName>
    <definedName name="TempInvSept" localSheetId="2">#REF!</definedName>
    <definedName name="TempInvSept" localSheetId="3">#REF!</definedName>
    <definedName name="TempInvSept">#REF!</definedName>
    <definedName name="temptinsepte" localSheetId="4">#REF!</definedName>
    <definedName name="temptinsepte" localSheetId="5">#REF!</definedName>
    <definedName name="temptinsepte" localSheetId="2">#REF!</definedName>
    <definedName name="temptinsepte" localSheetId="3">#REF!</definedName>
    <definedName name="temptinsepte">#REF!</definedName>
    <definedName name="TepmInv4thQtr" localSheetId="4">#REF!</definedName>
    <definedName name="TepmInv4thQtr" localSheetId="5">#REF!</definedName>
    <definedName name="TepmInv4thQtr" localSheetId="2">#REF!</definedName>
    <definedName name="TepmInv4thQtr" localSheetId="3">#REF!</definedName>
    <definedName name="TepmInv4thQtr">#REF!</definedName>
    <definedName name="tepminv4thqtre" localSheetId="4">#REF!</definedName>
    <definedName name="tepminv4thqtre" localSheetId="5">#REF!</definedName>
    <definedName name="tepminv4thqtre" localSheetId="2">#REF!</definedName>
    <definedName name="tepminv4thqtre" localSheetId="3">#REF!</definedName>
    <definedName name="tepminv4thqtre">#REF!</definedName>
    <definedName name="TEST" localSheetId="4">#REF!</definedName>
    <definedName name="TEST" localSheetId="5">#REF!</definedName>
    <definedName name="TEST" localSheetId="2">#REF!</definedName>
    <definedName name="TEST" localSheetId="3">#REF!</definedName>
    <definedName name="TEST">#REF!</definedName>
    <definedName name="three" localSheetId="4">#REF!,#REF!,#REF!</definedName>
    <definedName name="three" localSheetId="5">#REF!,#REF!,#REF!</definedName>
    <definedName name="three" localSheetId="2">#REF!,#REF!,#REF!</definedName>
    <definedName name="three" localSheetId="3">#REF!,#REF!,#REF!</definedName>
    <definedName name="three">#REF!,#REF!,#REF!</definedName>
    <definedName name="titlewomoney" localSheetId="4">#REF!</definedName>
    <definedName name="titlewomoney" localSheetId="5">#REF!</definedName>
    <definedName name="titlewomoney" localSheetId="2">#REF!</definedName>
    <definedName name="titlewomoney" localSheetId="3">#REF!</definedName>
    <definedName name="titlewomoney">#REF!</definedName>
    <definedName name="titlewomoneye" localSheetId="4">#REF!</definedName>
    <definedName name="titlewomoneye" localSheetId="5">#REF!</definedName>
    <definedName name="titlewomoneye" localSheetId="2">#REF!</definedName>
    <definedName name="titlewomoneye" localSheetId="3">#REF!</definedName>
    <definedName name="titlewomoneye">#REF!</definedName>
    <definedName name="TOT_CO_ACC" localSheetId="4">#REF!</definedName>
    <definedName name="TOT_CO_ACC" localSheetId="5">#REF!</definedName>
    <definedName name="TOT_CO_ACC" localSheetId="2">#REF!</definedName>
    <definedName name="TOT_CO_ACC" localSheetId="3">#REF!</definedName>
    <definedName name="TOT_CO_ACC">#REF!</definedName>
    <definedName name="TOT_CO_PMTS" localSheetId="4">#REF!</definedName>
    <definedName name="TOT_CO_PMTS" localSheetId="5">#REF!</definedName>
    <definedName name="TOT_CO_PMTS" localSheetId="2">#REF!</definedName>
    <definedName name="TOT_CO_PMTS" localSheetId="3">#REF!</definedName>
    <definedName name="TOT_CO_PMTS">#REF!</definedName>
    <definedName name="TOT_CO_PR_AC" localSheetId="4">#REF!</definedName>
    <definedName name="TOT_CO_PR_AC" localSheetId="5">#REF!</definedName>
    <definedName name="TOT_CO_PR_AC" localSheetId="2">#REF!</definedName>
    <definedName name="TOT_CO_PR_AC" localSheetId="3">#REF!</definedName>
    <definedName name="TOT_CO_PR_AC">#REF!</definedName>
    <definedName name="TOT_CO_PR_PMT" localSheetId="4">#REF!</definedName>
    <definedName name="TOT_CO_PR_PMT" localSheetId="5">#REF!</definedName>
    <definedName name="TOT_CO_PR_PMT" localSheetId="2">#REF!</definedName>
    <definedName name="TOT_CO_PR_PMT" localSheetId="3">#REF!</definedName>
    <definedName name="TOT_CO_PR_PMT">#REF!</definedName>
    <definedName name="Total" localSheetId="4">#REF!</definedName>
    <definedName name="Total" localSheetId="5">#REF!</definedName>
    <definedName name="Total" localSheetId="2">#REF!</definedName>
    <definedName name="Total" localSheetId="3">#REF!</definedName>
    <definedName name="Total">#REF!</definedName>
    <definedName name="TOTAL_AMT" localSheetId="4">#REF!</definedName>
    <definedName name="TOTAL_AMT" localSheetId="5">#REF!</definedName>
    <definedName name="TOTAL_AMT" localSheetId="2">#REF!</definedName>
    <definedName name="TOTAL_AMT" localSheetId="3">#REF!</definedName>
    <definedName name="TOTAL_AMT">#REF!</definedName>
    <definedName name="total84">#REF!</definedName>
    <definedName name="total85">#REF!</definedName>
    <definedName name="total86">#REF!</definedName>
    <definedName name="total87">#REF!</definedName>
    <definedName name="total88">#REF!</definedName>
    <definedName name="total89">#REF!</definedName>
    <definedName name="total90">#REF!</definedName>
    <definedName name="total91">#REF!</definedName>
    <definedName name="total92">#REF!</definedName>
    <definedName name="total93">#REF!</definedName>
    <definedName name="total94">#REF!</definedName>
    <definedName name="total95">#REF!</definedName>
    <definedName name="total96">#REF!</definedName>
    <definedName name="total97">#REF!</definedName>
    <definedName name="total98">#REF!</definedName>
    <definedName name="TOTALS" localSheetId="4">#REF!</definedName>
    <definedName name="TOTALS" localSheetId="5">#REF!</definedName>
    <definedName name="TOTALS" localSheetId="2">#REF!</definedName>
    <definedName name="TOTALS" localSheetId="3">#REF!</definedName>
    <definedName name="TOTALS">#REF!</definedName>
    <definedName name="totalse" localSheetId="4">#REF!</definedName>
    <definedName name="totalse" localSheetId="5">#REF!</definedName>
    <definedName name="totalse" localSheetId="2">#REF!</definedName>
    <definedName name="totalse" localSheetId="3">#REF!</definedName>
    <definedName name="totalse">#REF!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rans04" localSheetId="4">#REF!</definedName>
    <definedName name="trans04" localSheetId="5">#REF!</definedName>
    <definedName name="trans04" localSheetId="2">#REF!</definedName>
    <definedName name="trans04" localSheetId="3">#REF!</definedName>
    <definedName name="trans04">#REF!</definedName>
    <definedName name="Tree" localSheetId="4">#REF!</definedName>
    <definedName name="Tree" localSheetId="5">#REF!</definedName>
    <definedName name="Tree" localSheetId="2">#REF!</definedName>
    <definedName name="Tree" localSheetId="3">#REF!</definedName>
    <definedName name="Tree">#REF!</definedName>
    <definedName name="two" localSheetId="4">#REF!,#REF!,#REF!</definedName>
    <definedName name="two" localSheetId="5">#REF!,#REF!,#REF!</definedName>
    <definedName name="two" localSheetId="2">#REF!,#REF!,#REF!</definedName>
    <definedName name="two" localSheetId="3">#REF!,#REF!,#REF!</definedName>
    <definedName name="two">#REF!,#REF!,#REF!</definedName>
    <definedName name="TY">#REF!</definedName>
    <definedName name="TypeCost">#REF!</definedName>
    <definedName name="tyt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U" localSheetId="4">#REF!</definedName>
    <definedName name="U" localSheetId="5">#REF!</definedName>
    <definedName name="U" localSheetId="2">#REF!</definedName>
    <definedName name="U" localSheetId="3">#REF!</definedName>
    <definedName name="U">#REF!</definedName>
    <definedName name="UNANT" localSheetId="4">#REF!</definedName>
    <definedName name="UNANT" localSheetId="5">#REF!</definedName>
    <definedName name="UNANT" localSheetId="2">#REF!</definedName>
    <definedName name="UNANT" localSheetId="3">#REF!</definedName>
    <definedName name="UNANT">#REF!</definedName>
    <definedName name="UNBILLED" localSheetId="4">#REF!</definedName>
    <definedName name="UNBILLED" localSheetId="5">#REF!</definedName>
    <definedName name="UNBILLED" localSheetId="2">#REF!</definedName>
    <definedName name="UNBILLED" localSheetId="3">#REF!</definedName>
    <definedName name="UNBILLED">#REF!</definedName>
    <definedName name="unit" localSheetId="4">#REF!</definedName>
    <definedName name="unit" localSheetId="5">#REF!</definedName>
    <definedName name="unit" localSheetId="2">#REF!</definedName>
    <definedName name="unit" localSheetId="3">#REF!</definedName>
    <definedName name="unit">#REF!</definedName>
    <definedName name="unite">#REF!</definedName>
    <definedName name="units">#REF!</definedName>
    <definedName name="unitse">#REF!</definedName>
    <definedName name="UnknownProj">#REF!</definedName>
    <definedName name="UNT" localSheetId="4">#REF!</definedName>
    <definedName name="UNT" localSheetId="5">#REF!</definedName>
    <definedName name="UNT" localSheetId="2">#REF!</definedName>
    <definedName name="UNT" localSheetId="3">#REF!</definedName>
    <definedName name="UNT">#REF!</definedName>
    <definedName name="UTILRANGE" localSheetId="4">#REF!</definedName>
    <definedName name="UTILRANGE" localSheetId="5">#REF!</definedName>
    <definedName name="UTILRANGE" localSheetId="2">#REF!</definedName>
    <definedName name="UTILRANGE" localSheetId="3">#REF!</definedName>
    <definedName name="UTILRANGE">#REF!</definedName>
    <definedName name="ValuationYear">#REF!</definedName>
    <definedName name="vcbcvbcv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ndName" localSheetId="4">#REF!</definedName>
    <definedName name="VndName" localSheetId="5">#REF!</definedName>
    <definedName name="VndName" localSheetId="2">#REF!</definedName>
    <definedName name="VndName" localSheetId="3">#REF!</definedName>
    <definedName name="VndName">#REF!</definedName>
    <definedName name="vvv" localSheetId="4">#REF!</definedName>
    <definedName name="vvv" localSheetId="5">#REF!</definedName>
    <definedName name="vvv" localSheetId="2">#REF!</definedName>
    <definedName name="vvv" localSheetId="3">#REF!</definedName>
    <definedName name="vvv">#REF!</definedName>
    <definedName name="vxcvxc">#REF!</definedName>
    <definedName name="vxcvxcvx">#REF!</definedName>
    <definedName name="vxvxvxcvxc">#REF!</definedName>
    <definedName name="vxzvxcvxzcvxcv">#REF!</definedName>
    <definedName name="wearwerawer" localSheetId="4">#REF!</definedName>
    <definedName name="wearwerawer" localSheetId="5">#REF!</definedName>
    <definedName name="wearwerawer" localSheetId="2">#REF!</definedName>
    <definedName name="wearwerawer" localSheetId="3">#REF!</definedName>
    <definedName name="wearwerawer">#REF!</definedName>
    <definedName name="we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w3" localSheetId="4">#REF!</definedName>
    <definedName name="werw3" localSheetId="5">#REF!</definedName>
    <definedName name="werw3" localSheetId="2">#REF!</definedName>
    <definedName name="werw3" localSheetId="3">#REF!</definedName>
    <definedName name="werw3">#REF!</definedName>
    <definedName name="werwerwe" localSheetId="4">#REF!</definedName>
    <definedName name="werwerwe" localSheetId="5">#REF!</definedName>
    <definedName name="werwerwe" localSheetId="2">#REF!</definedName>
    <definedName name="werwerwe" localSheetId="3">#REF!</definedName>
    <definedName name="werwerwe">#REF!</definedName>
    <definedName name="WESTERN" localSheetId="4">#REF!</definedName>
    <definedName name="WESTERN" localSheetId="5">#REF!</definedName>
    <definedName name="WESTERN" localSheetId="2">#REF!</definedName>
    <definedName name="WESTERN" localSheetId="3">#REF!</definedName>
    <definedName name="WESTERN">#REF!</definedName>
    <definedName name="Workforce" localSheetId="4">#REF!</definedName>
    <definedName name="Workforce" localSheetId="5">#REF!</definedName>
    <definedName name="Workforce" localSheetId="2">#REF!</definedName>
    <definedName name="Workforce" localSheetId="3">#REF!</definedName>
    <definedName name="Workforce">#REF!</definedName>
    <definedName name="WPCUT" localSheetId="4">#REF!</definedName>
    <definedName name="WPCUT" localSheetId="5">#REF!</definedName>
    <definedName name="WPCUT" localSheetId="2">#REF!</definedName>
    <definedName name="WPCUT" localSheetId="3">#REF!</definedName>
    <definedName name="WPCUT">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page1." localSheetId="2" hidden="1">{"page1",#N/A,FALSE,"260"}</definedName>
    <definedName name="wrn.page1." localSheetId="3" hidden="1">{"page1",#N/A,FALSE,"260"}</definedName>
    <definedName name="wrn.page1." hidden="1">{"page1",#N/A,FALSE,"260"}</definedName>
    <definedName name="wrn.PrintAll.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R_D._.Tax._.Services." localSheetId="2" hidden="1">{#N/A,#N/A,FALSE,"R&amp;D Quick Calc";#N/A,#N/A,FALSE,"DOE Fee Schedule"}</definedName>
    <definedName name="wrn.R_D._.Tax._.Services." localSheetId="3" hidden="1">{#N/A,#N/A,FALSE,"R&amp;D Quick Calc";#N/A,#N/A,FALSE,"DOE Fee Schedule"}</definedName>
    <definedName name="wrn.R_D._.Tax._.Services." hidden="1">{#N/A,#N/A,FALSE,"R&amp;D Quick Calc";#N/A,#N/A,FALSE,"DOE Fee Schedule"}</definedName>
    <definedName name="ww" localSheetId="4">#REF!</definedName>
    <definedName name="ww" localSheetId="5">#REF!</definedName>
    <definedName name="ww" localSheetId="2">#REF!</definedName>
    <definedName name="ww" localSheetId="3">#REF!</definedName>
    <definedName name="ww">#REF!</definedName>
    <definedName name="wwww" localSheetId="4">#REF!</definedName>
    <definedName name="wwww" localSheetId="5">#REF!</definedName>
    <definedName name="wwww" localSheetId="2">#REF!</definedName>
    <definedName name="wwww" localSheetId="3">#REF!</definedName>
    <definedName name="wwww">#REF!</definedName>
    <definedName name="xcvxvx" localSheetId="4">#REF!</definedName>
    <definedName name="xcvxvx" localSheetId="5">#REF!</definedName>
    <definedName name="xcvxvx" localSheetId="2">#REF!</definedName>
    <definedName name="xcvxvx" localSheetId="3">#REF!</definedName>
    <definedName name="xcvxvx">#REF!</definedName>
    <definedName name="xvsdgsgfsf">#REF!</definedName>
    <definedName name="xvxvxzvxc" localSheetId="4">#REF!</definedName>
    <definedName name="xvxvxzvxc" localSheetId="5">#REF!</definedName>
    <definedName name="xvxvxzvxc" localSheetId="2">#REF!</definedName>
    <definedName name="xvxvxzvxc" localSheetId="3">#REF!</definedName>
    <definedName name="xvxvxzvxc">#REF!</definedName>
    <definedName name="xx" localSheetId="4">#REF!</definedName>
    <definedName name="xx" localSheetId="5">#REF!</definedName>
    <definedName name="xx" localSheetId="2">#REF!</definedName>
    <definedName name="xx" localSheetId="3">#REF!</definedName>
    <definedName name="xx">#REF!</definedName>
    <definedName name="xxx" localSheetId="4">#REF!</definedName>
    <definedName name="xxx" localSheetId="5">#REF!</definedName>
    <definedName name="xxx" localSheetId="2">#REF!</definedName>
    <definedName name="xxx" localSheetId="3">#REF!</definedName>
    <definedName name="xxx">#REF!</definedName>
    <definedName name="xxxx" localSheetId="4">#REF!</definedName>
    <definedName name="xxxx" localSheetId="5">#REF!</definedName>
    <definedName name="xxxx" localSheetId="2">#REF!</definedName>
    <definedName name="xxxx" localSheetId="3">#REF!</definedName>
    <definedName name="xxxx">#REF!</definedName>
    <definedName name="xzczczczxc" localSheetId="4">#REF!</definedName>
    <definedName name="xzczczczxc" localSheetId="5">#REF!</definedName>
    <definedName name="xzczczczxc" localSheetId="2">#REF!</definedName>
    <definedName name="xzczczczxc" localSheetId="3">#REF!</definedName>
    <definedName name="xzczczczxc">#REF!</definedName>
    <definedName name="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EAct">#REF!</definedName>
    <definedName name="Year">#REF!</definedName>
    <definedName name="YEBudVar">#REF!</definedName>
    <definedName name="YEQtrVar">#REF!</definedName>
    <definedName name="YesNo" localSheetId="4">#REF!</definedName>
    <definedName name="YesNo" localSheetId="5">#REF!</definedName>
    <definedName name="YesNo" localSheetId="2">#REF!</definedName>
    <definedName name="YesNo" localSheetId="3">#REF!</definedName>
    <definedName name="YesNo">#REF!</definedName>
    <definedName name="YORK_COUNTY" localSheetId="4">#REF!</definedName>
    <definedName name="YORK_COUNTY" localSheetId="5">#REF!</definedName>
    <definedName name="YORK_COUNTY" localSheetId="2">#REF!</definedName>
    <definedName name="YORK_COUNTY" localSheetId="3">#REF!</definedName>
    <definedName name="YORK_COUNTY">#REF!</definedName>
    <definedName name="yrtm1">#REF!</definedName>
    <definedName name="yrtm2">#REF!</definedName>
    <definedName name="yrtm3">#REF!</definedName>
    <definedName name="yrtm4">#REF!</definedName>
    <definedName name="yryryr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TDAct">#REF!</definedName>
    <definedName name="YTDBudVar">#REF!</definedName>
    <definedName name="YTDCFLE" localSheetId="4">#REF!</definedName>
    <definedName name="YTDCFLE" localSheetId="5">#REF!</definedName>
    <definedName name="YTDCFLE" localSheetId="2">#REF!</definedName>
    <definedName name="YTDCFLE" localSheetId="3">#REF!</definedName>
    <definedName name="YTDCFLE">#REF!</definedName>
    <definedName name="YTDQtrVar">#REF!</definedName>
    <definedName name="z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localSheetId="3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xczxczczc">#REF!</definedName>
    <definedName name="zxdc">#REF!</definedName>
    <definedName name="zz" localSheetId="4">#REF!</definedName>
    <definedName name="zz" localSheetId="5">#REF!</definedName>
    <definedName name="zz" localSheetId="2">#REF!</definedName>
    <definedName name="zz" localSheetId="3">#REF!</definedName>
    <definedName name="zz">#REF!</definedName>
    <definedName name="zzz" localSheetId="4">#REF!</definedName>
    <definedName name="zzz" localSheetId="5">#REF!</definedName>
    <definedName name="zzz" localSheetId="2">#REF!</definedName>
    <definedName name="zzz" localSheetId="3">#REF!</definedName>
    <definedName name="zzz">#REF!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6" l="1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L6" i="6"/>
  <c r="K6" i="6"/>
  <c r="J6" i="6"/>
  <c r="I6" i="6"/>
  <c r="H6" i="6"/>
  <c r="G6" i="6"/>
  <c r="F6" i="6"/>
  <c r="E6" i="6"/>
  <c r="D6" i="6"/>
  <c r="C6" i="6"/>
  <c r="AJ358" i="8" l="1"/>
  <c r="AJ357" i="8"/>
  <c r="AJ356" i="8"/>
  <c r="AJ309" i="8" l="1"/>
  <c r="AI309" i="8"/>
  <c r="AH309" i="8"/>
  <c r="AG309" i="8"/>
  <c r="AJ308" i="8"/>
  <c r="AI308" i="8"/>
  <c r="AH308" i="8"/>
  <c r="AG308" i="8"/>
  <c r="AJ355" i="8" l="1"/>
  <c r="AJ354" i="8"/>
  <c r="AJ353" i="8"/>
  <c r="AJ352" i="8"/>
  <c r="AJ351" i="8"/>
  <c r="AJ350" i="8"/>
  <c r="AJ349" i="8"/>
  <c r="AJ348" i="8"/>
  <c r="AJ347" i="8"/>
  <c r="AJ346" i="8"/>
  <c r="AJ345" i="8"/>
  <c r="AJ344" i="8"/>
  <c r="AJ341" i="8"/>
  <c r="AJ340" i="8"/>
  <c r="AJ339" i="8"/>
  <c r="AJ338" i="8"/>
  <c r="AJ337" i="8"/>
  <c r="AJ336" i="8"/>
  <c r="AJ335" i="8"/>
  <c r="AJ334" i="8"/>
  <c r="AJ333" i="8"/>
  <c r="AJ332" i="8"/>
  <c r="AJ331" i="8"/>
  <c r="AJ330" i="8"/>
  <c r="AJ329" i="8"/>
  <c r="AJ328" i="8"/>
  <c r="AJ325" i="8"/>
  <c r="AJ324" i="8"/>
  <c r="AJ323" i="8"/>
  <c r="AJ322" i="8"/>
  <c r="AJ321" i="8"/>
  <c r="AJ320" i="8"/>
  <c r="AJ319" i="8"/>
  <c r="AJ318" i="8"/>
  <c r="AJ317" i="8"/>
  <c r="AJ316" i="8"/>
  <c r="AJ315" i="8"/>
  <c r="AJ314" i="8"/>
  <c r="AJ313" i="8"/>
  <c r="AJ312" i="8"/>
  <c r="AJ307" i="8"/>
  <c r="AJ306" i="8"/>
  <c r="AJ305" i="8"/>
  <c r="AJ304" i="8"/>
  <c r="AJ303" i="8"/>
  <c r="AJ302" i="8"/>
  <c r="AJ301" i="8"/>
  <c r="AJ300" i="8"/>
  <c r="AJ299" i="8"/>
  <c r="AJ296" i="8"/>
  <c r="AJ295" i="8"/>
  <c r="AJ294" i="8"/>
  <c r="AJ293" i="8"/>
  <c r="AJ292" i="8"/>
  <c r="AJ291" i="8"/>
  <c r="AJ290" i="8"/>
  <c r="AJ289" i="8"/>
  <c r="AJ288" i="8"/>
  <c r="AJ287" i="8"/>
  <c r="AJ286" i="8"/>
  <c r="AJ283" i="8"/>
  <c r="AJ282" i="8"/>
  <c r="AJ281" i="8"/>
  <c r="AJ280" i="8"/>
  <c r="AJ279" i="8"/>
  <c r="AJ278" i="8"/>
  <c r="AJ277" i="8"/>
  <c r="AJ276" i="8"/>
  <c r="AJ275" i="8"/>
  <c r="AJ274" i="8"/>
  <c r="AJ273" i="8"/>
  <c r="AJ270" i="8"/>
  <c r="AJ269" i="8"/>
  <c r="AJ268" i="8"/>
  <c r="AJ267" i="8"/>
  <c r="AJ266" i="8"/>
  <c r="AJ265" i="8"/>
  <c r="AJ264" i="8"/>
  <c r="AJ263" i="8"/>
  <c r="AJ262" i="8"/>
  <c r="AJ261" i="8"/>
  <c r="AJ260" i="8"/>
  <c r="AJ259" i="8"/>
  <c r="AJ258" i="8"/>
  <c r="AJ257" i="8"/>
  <c r="AJ254" i="8"/>
  <c r="AJ253" i="8"/>
  <c r="AJ252" i="8"/>
  <c r="AJ251" i="8"/>
  <c r="AJ250" i="8"/>
  <c r="AJ249" i="8"/>
  <c r="AJ248" i="8"/>
  <c r="AJ247" i="8"/>
  <c r="AJ246" i="8"/>
  <c r="AJ245" i="8"/>
  <c r="AJ244" i="8"/>
  <c r="AJ243" i="8"/>
  <c r="AJ242" i="8"/>
  <c r="AJ241" i="8"/>
  <c r="AJ240" i="8"/>
  <c r="AJ239" i="8"/>
  <c r="AJ238" i="8"/>
  <c r="AJ237" i="8"/>
  <c r="AJ236" i="8"/>
  <c r="AJ235" i="8"/>
  <c r="AJ232" i="8"/>
  <c r="AJ231" i="8"/>
  <c r="AJ230" i="8"/>
  <c r="AJ229" i="8"/>
  <c r="AJ228" i="8"/>
  <c r="AJ227" i="8"/>
  <c r="AJ226" i="8"/>
  <c r="AJ225" i="8"/>
  <c r="AJ224" i="8"/>
  <c r="AJ223" i="8"/>
  <c r="AJ222" i="8"/>
  <c r="AJ221" i="8"/>
  <c r="AJ220" i="8"/>
  <c r="AJ219" i="8"/>
  <c r="AJ218" i="8"/>
  <c r="AJ217" i="8"/>
  <c r="AJ216" i="8"/>
  <c r="AJ215" i="8"/>
  <c r="AJ214" i="8"/>
  <c r="AJ213" i="8"/>
  <c r="AJ212" i="8"/>
  <c r="AJ209" i="8"/>
  <c r="AJ208" i="8"/>
  <c r="AJ207" i="8"/>
  <c r="AJ206" i="8"/>
  <c r="AJ205" i="8"/>
  <c r="AJ204" i="8"/>
  <c r="AJ203" i="8"/>
  <c r="AJ202" i="8"/>
  <c r="AJ359" i="8" s="1"/>
  <c r="AG10" i="6" l="1"/>
  <c r="AG16" i="6"/>
  <c r="AI328" i="8" l="1"/>
  <c r="AI341" i="8"/>
  <c r="AI340" i="8" l="1"/>
  <c r="AI339" i="8"/>
  <c r="AI338" i="8"/>
  <c r="AI337" i="8"/>
  <c r="AI336" i="8"/>
  <c r="AI335" i="8"/>
  <c r="AI334" i="8"/>
  <c r="AI333" i="8"/>
  <c r="AI332" i="8"/>
  <c r="AI331" i="8"/>
  <c r="AI330" i="8"/>
  <c r="AI329" i="8"/>
  <c r="AI325" i="8"/>
  <c r="AI324" i="8"/>
  <c r="AI323" i="8"/>
  <c r="AI322" i="8"/>
  <c r="AI321" i="8"/>
  <c r="AI320" i="8"/>
  <c r="AI319" i="8"/>
  <c r="AI318" i="8"/>
  <c r="AI317" i="8"/>
  <c r="AI316" i="8"/>
  <c r="AI315" i="8"/>
  <c r="AI314" i="8"/>
  <c r="AI313" i="8"/>
  <c r="AI312" i="8"/>
  <c r="AI307" i="8"/>
  <c r="AI306" i="8"/>
  <c r="AI305" i="8"/>
  <c r="AI304" i="8"/>
  <c r="AI303" i="8"/>
  <c r="AI302" i="8"/>
  <c r="AI301" i="8"/>
  <c r="AI300" i="8"/>
  <c r="AI299" i="8"/>
  <c r="AI296" i="8"/>
  <c r="AI295" i="8"/>
  <c r="AI294" i="8"/>
  <c r="AI293" i="8"/>
  <c r="AI292" i="8"/>
  <c r="AI291" i="8"/>
  <c r="AI290" i="8"/>
  <c r="AI289" i="8"/>
  <c r="AI288" i="8"/>
  <c r="AI287" i="8"/>
  <c r="AI286" i="8"/>
  <c r="AI283" i="8"/>
  <c r="AI282" i="8"/>
  <c r="AI281" i="8"/>
  <c r="AI280" i="8"/>
  <c r="AI279" i="8"/>
  <c r="AI278" i="8"/>
  <c r="AI277" i="8"/>
  <c r="AI276" i="8"/>
  <c r="AI275" i="8"/>
  <c r="AI274" i="8"/>
  <c r="AI273" i="8"/>
  <c r="AI270" i="8"/>
  <c r="AI269" i="8"/>
  <c r="AI268" i="8"/>
  <c r="AI267" i="8"/>
  <c r="AI266" i="8"/>
  <c r="AI265" i="8"/>
  <c r="AI264" i="8"/>
  <c r="AI263" i="8"/>
  <c r="AI262" i="8"/>
  <c r="AI261" i="8"/>
  <c r="AI260" i="8"/>
  <c r="AI259" i="8"/>
  <c r="AI258" i="8"/>
  <c r="AI257" i="8"/>
  <c r="AI254" i="8"/>
  <c r="AI253" i="8"/>
  <c r="AI252" i="8"/>
  <c r="AI251" i="8"/>
  <c r="AI250" i="8"/>
  <c r="AI249" i="8"/>
  <c r="AI248" i="8"/>
  <c r="AI247" i="8"/>
  <c r="AI246" i="8"/>
  <c r="AI245" i="8"/>
  <c r="AI244" i="8"/>
  <c r="AI243" i="8"/>
  <c r="AI242" i="8"/>
  <c r="AI241" i="8"/>
  <c r="AI240" i="8"/>
  <c r="AI239" i="8"/>
  <c r="AI238" i="8"/>
  <c r="AI237" i="8"/>
  <c r="AI236" i="8"/>
  <c r="AI235" i="8"/>
  <c r="AI232" i="8"/>
  <c r="AI231" i="8"/>
  <c r="AI230" i="8"/>
  <c r="AI229" i="8"/>
  <c r="AI228" i="8"/>
  <c r="AI227" i="8"/>
  <c r="AI226" i="8"/>
  <c r="AI225" i="8"/>
  <c r="AI224" i="8"/>
  <c r="AI223" i="8"/>
  <c r="AI222" i="8"/>
  <c r="AI221" i="8"/>
  <c r="AI220" i="8"/>
  <c r="AI219" i="8"/>
  <c r="AI218" i="8"/>
  <c r="AI217" i="8"/>
  <c r="AI216" i="8"/>
  <c r="AI215" i="8"/>
  <c r="AI214" i="8"/>
  <c r="AI213" i="8"/>
  <c r="AI212" i="8"/>
  <c r="AI209" i="8"/>
  <c r="AI208" i="8"/>
  <c r="AI207" i="8"/>
  <c r="AI206" i="8"/>
  <c r="AI205" i="8"/>
  <c r="AI204" i="8"/>
  <c r="AI203" i="8"/>
  <c r="AI202" i="8"/>
  <c r="AI342" i="8" s="1"/>
  <c r="AF16" i="6"/>
  <c r="AF10" i="6" l="1"/>
  <c r="AE16" i="6" l="1"/>
  <c r="AH325" i="8"/>
  <c r="AH324" i="8"/>
  <c r="AH323" i="8"/>
  <c r="AH322" i="8"/>
  <c r="AH321" i="8"/>
  <c r="AH320" i="8"/>
  <c r="AH319" i="8"/>
  <c r="AH318" i="8"/>
  <c r="AH317" i="8"/>
  <c r="AH316" i="8"/>
  <c r="AH315" i="8"/>
  <c r="AH314" i="8"/>
  <c r="AH313" i="8"/>
  <c r="AH312" i="8"/>
  <c r="AH307" i="8"/>
  <c r="AH306" i="8"/>
  <c r="AH305" i="8"/>
  <c r="AH304" i="8"/>
  <c r="AH303" i="8"/>
  <c r="AH302" i="8"/>
  <c r="AH301" i="8"/>
  <c r="AH300" i="8"/>
  <c r="AH299" i="8"/>
  <c r="AH296" i="8"/>
  <c r="AH295" i="8"/>
  <c r="AH294" i="8"/>
  <c r="AH293" i="8"/>
  <c r="AH292" i="8"/>
  <c r="AH291" i="8"/>
  <c r="AH290" i="8"/>
  <c r="AH289" i="8"/>
  <c r="AH288" i="8"/>
  <c r="AH287" i="8"/>
  <c r="AH286" i="8"/>
  <c r="AH283" i="8"/>
  <c r="AH282" i="8"/>
  <c r="AH281" i="8"/>
  <c r="AH280" i="8"/>
  <c r="AH279" i="8"/>
  <c r="AH278" i="8"/>
  <c r="AH277" i="8"/>
  <c r="AH276" i="8"/>
  <c r="AH275" i="8"/>
  <c r="AH274" i="8"/>
  <c r="AH273" i="8"/>
  <c r="AH270" i="8"/>
  <c r="AH269" i="8"/>
  <c r="AH268" i="8"/>
  <c r="AH267" i="8"/>
  <c r="AH266" i="8"/>
  <c r="AH265" i="8"/>
  <c r="AH264" i="8"/>
  <c r="AH263" i="8"/>
  <c r="AH262" i="8"/>
  <c r="AH261" i="8"/>
  <c r="AH260" i="8"/>
  <c r="AH259" i="8"/>
  <c r="AH258" i="8"/>
  <c r="AH257" i="8"/>
  <c r="AH254" i="8"/>
  <c r="AH253" i="8"/>
  <c r="AH252" i="8"/>
  <c r="AH251" i="8"/>
  <c r="AH250" i="8"/>
  <c r="AH249" i="8"/>
  <c r="AH248" i="8"/>
  <c r="AH247" i="8"/>
  <c r="AH246" i="8"/>
  <c r="AH245" i="8"/>
  <c r="AH244" i="8"/>
  <c r="AH243" i="8"/>
  <c r="AH242" i="8"/>
  <c r="AH241" i="8"/>
  <c r="AH240" i="8"/>
  <c r="AH239" i="8"/>
  <c r="AH238" i="8"/>
  <c r="AH237" i="8"/>
  <c r="AH236" i="8"/>
  <c r="AH235" i="8"/>
  <c r="AH232" i="8"/>
  <c r="AH231" i="8"/>
  <c r="AH230" i="8"/>
  <c r="AH229" i="8"/>
  <c r="AH228" i="8"/>
  <c r="AH227" i="8"/>
  <c r="AH226" i="8"/>
  <c r="AH225" i="8"/>
  <c r="AH224" i="8"/>
  <c r="AH223" i="8"/>
  <c r="AH222" i="8"/>
  <c r="AH221" i="8"/>
  <c r="AH220" i="8"/>
  <c r="AH219" i="8"/>
  <c r="AH218" i="8"/>
  <c r="AH217" i="8"/>
  <c r="AH216" i="8"/>
  <c r="AH215" i="8"/>
  <c r="AH214" i="8"/>
  <c r="AH213" i="8"/>
  <c r="AH212" i="8"/>
  <c r="AH209" i="8"/>
  <c r="AH208" i="8"/>
  <c r="AH207" i="8"/>
  <c r="AH206" i="8"/>
  <c r="AH205" i="8"/>
  <c r="AH204" i="8"/>
  <c r="AH203" i="8"/>
  <c r="AH202" i="8"/>
  <c r="AH326" i="8" l="1"/>
  <c r="AE10" i="6" s="1"/>
  <c r="AG295" i="8"/>
  <c r="AG294" i="8"/>
  <c r="AG293" i="8"/>
  <c r="AG292" i="8"/>
  <c r="AF296" i="8"/>
  <c r="AF295" i="8"/>
  <c r="AF294" i="8"/>
  <c r="AF292" i="8"/>
  <c r="AF291" i="8"/>
  <c r="AF293" i="8"/>
  <c r="AD16" i="6" l="1"/>
  <c r="AG307" i="8"/>
  <c r="AG306" i="8"/>
  <c r="AG305" i="8"/>
  <c r="AG304" i="8"/>
  <c r="AG303" i="8"/>
  <c r="AG302" i="8"/>
  <c r="AG301" i="8"/>
  <c r="AG300" i="8"/>
  <c r="AG299" i="8"/>
  <c r="AG296" i="8"/>
  <c r="AG291" i="8"/>
  <c r="AG290" i="8"/>
  <c r="AG289" i="8"/>
  <c r="AG288" i="8"/>
  <c r="AG287" i="8"/>
  <c r="AG286" i="8"/>
  <c r="AG283" i="8"/>
  <c r="AG282" i="8"/>
  <c r="AG281" i="8"/>
  <c r="AG280" i="8"/>
  <c r="AG279" i="8"/>
  <c r="AG278" i="8"/>
  <c r="AG277" i="8"/>
  <c r="AG276" i="8"/>
  <c r="AG275" i="8"/>
  <c r="AG274" i="8"/>
  <c r="AG273" i="8"/>
  <c r="AG270" i="8"/>
  <c r="AG269" i="8"/>
  <c r="AG268" i="8"/>
  <c r="AG267" i="8"/>
  <c r="AG266" i="8"/>
  <c r="AG265" i="8"/>
  <c r="AG264" i="8"/>
  <c r="AG263" i="8"/>
  <c r="AG262" i="8"/>
  <c r="AG261" i="8"/>
  <c r="AG260" i="8"/>
  <c r="AG259" i="8"/>
  <c r="AG258" i="8"/>
  <c r="AG257" i="8"/>
  <c r="AG254" i="8"/>
  <c r="AG253" i="8"/>
  <c r="AG252" i="8"/>
  <c r="AG251" i="8"/>
  <c r="AG250" i="8"/>
  <c r="AG249" i="8"/>
  <c r="AG248" i="8"/>
  <c r="AG247" i="8"/>
  <c r="AG246" i="8"/>
  <c r="AG245" i="8"/>
  <c r="AG244" i="8"/>
  <c r="AG243" i="8"/>
  <c r="AG242" i="8"/>
  <c r="AG241" i="8"/>
  <c r="AG240" i="8"/>
  <c r="AG239" i="8"/>
  <c r="AG238" i="8"/>
  <c r="AG237" i="8"/>
  <c r="AG236" i="8"/>
  <c r="AG235" i="8"/>
  <c r="AG232" i="8"/>
  <c r="AG231" i="8"/>
  <c r="AG230" i="8"/>
  <c r="AG229" i="8"/>
  <c r="AG228" i="8"/>
  <c r="AG227" i="8"/>
  <c r="AG226" i="8"/>
  <c r="AG225" i="8"/>
  <c r="AG224" i="8"/>
  <c r="AG223" i="8"/>
  <c r="AG222" i="8"/>
  <c r="AG221" i="8"/>
  <c r="AG220" i="8"/>
  <c r="AG219" i="8"/>
  <c r="AG218" i="8"/>
  <c r="AG217" i="8"/>
  <c r="AG216" i="8"/>
  <c r="AG215" i="8"/>
  <c r="AG214" i="8"/>
  <c r="AG213" i="8"/>
  <c r="AG212" i="8"/>
  <c r="AG209" i="8"/>
  <c r="AG208" i="8"/>
  <c r="AG207" i="8"/>
  <c r="AG206" i="8"/>
  <c r="AG205" i="8"/>
  <c r="AG204" i="8"/>
  <c r="AG203" i="8"/>
  <c r="AG202" i="8"/>
  <c r="AG310" i="8" l="1"/>
  <c r="AD10" i="6"/>
  <c r="AF286" i="8"/>
  <c r="AE2" i="16" l="1"/>
  <c r="AD2" i="16"/>
  <c r="AC2" i="16"/>
  <c r="AB2" i="16"/>
  <c r="AA2" i="16"/>
  <c r="Z2" i="16"/>
  <c r="Y2" i="16"/>
  <c r="X2" i="16"/>
  <c r="V2" i="16"/>
  <c r="U2" i="16"/>
  <c r="T2" i="16"/>
  <c r="S2" i="16"/>
  <c r="R2" i="16"/>
  <c r="Q2" i="16"/>
  <c r="P2" i="16"/>
  <c r="O2" i="16"/>
  <c r="N2" i="16"/>
  <c r="M2" i="16"/>
  <c r="W2" i="16"/>
  <c r="AF2" i="16" s="1"/>
  <c r="AC9" i="6" s="1"/>
  <c r="AF48" i="8"/>
  <c r="AF186" i="8" l="1"/>
  <c r="AF185" i="8"/>
  <c r="AF184" i="8"/>
  <c r="AF182" i="8"/>
  <c r="AF167" i="8"/>
  <c r="AF158" i="8"/>
  <c r="AF290" i="8"/>
  <c r="AF289" i="8"/>
  <c r="AF288" i="8"/>
  <c r="AF287" i="8"/>
  <c r="AF283" i="8"/>
  <c r="AF282" i="8"/>
  <c r="AF281" i="8"/>
  <c r="AF280" i="8"/>
  <c r="AF279" i="8"/>
  <c r="AF278" i="8"/>
  <c r="AF277" i="8"/>
  <c r="AF276" i="8"/>
  <c r="AF275" i="8"/>
  <c r="AF274" i="8"/>
  <c r="AF273" i="8"/>
  <c r="AF270" i="8"/>
  <c r="AF269" i="8"/>
  <c r="AF268" i="8"/>
  <c r="AF267" i="8"/>
  <c r="AF266" i="8"/>
  <c r="AF265" i="8"/>
  <c r="AF264" i="8"/>
  <c r="AF263" i="8"/>
  <c r="AF262" i="8"/>
  <c r="AF261" i="8"/>
  <c r="AF260" i="8"/>
  <c r="AF259" i="8"/>
  <c r="AF258" i="8"/>
  <c r="AF257" i="8"/>
  <c r="AF254" i="8"/>
  <c r="AF253" i="8"/>
  <c r="AF252" i="8"/>
  <c r="AF251" i="8"/>
  <c r="AF250" i="8"/>
  <c r="AF249" i="8"/>
  <c r="AF248" i="8"/>
  <c r="AF247" i="8"/>
  <c r="AF246" i="8"/>
  <c r="AF245" i="8"/>
  <c r="AF244" i="8"/>
  <c r="AF243" i="8"/>
  <c r="AF242" i="8"/>
  <c r="AF241" i="8"/>
  <c r="AF240" i="8"/>
  <c r="AF239" i="8"/>
  <c r="AF238" i="8"/>
  <c r="AF237" i="8"/>
  <c r="AF236" i="8"/>
  <c r="AF235" i="8"/>
  <c r="AF232" i="8"/>
  <c r="AF231" i="8"/>
  <c r="AF230" i="8"/>
  <c r="AF229" i="8"/>
  <c r="AF228" i="8"/>
  <c r="AF227" i="8"/>
  <c r="AF226" i="8"/>
  <c r="AF225" i="8"/>
  <c r="AF224" i="8"/>
  <c r="AF223" i="8"/>
  <c r="AF222" i="8"/>
  <c r="AF221" i="8"/>
  <c r="AF220" i="8"/>
  <c r="AF219" i="8"/>
  <c r="AF218" i="8"/>
  <c r="AF217" i="8"/>
  <c r="AF216" i="8"/>
  <c r="AF215" i="8"/>
  <c r="AF214" i="8"/>
  <c r="AF213" i="8"/>
  <c r="AF212" i="8"/>
  <c r="AF209" i="8"/>
  <c r="AF208" i="8"/>
  <c r="AF207" i="8"/>
  <c r="AF206" i="8"/>
  <c r="AF205" i="8"/>
  <c r="AF204" i="8"/>
  <c r="AF203" i="8"/>
  <c r="AF202" i="8"/>
  <c r="AF199" i="8"/>
  <c r="AF198" i="8"/>
  <c r="AF197" i="8"/>
  <c r="AF196" i="8"/>
  <c r="AF195" i="8"/>
  <c r="AF194" i="8"/>
  <c r="AF193" i="8"/>
  <c r="AF192" i="8"/>
  <c r="AF191" i="8"/>
  <c r="AF190" i="8"/>
  <c r="AF189" i="8"/>
  <c r="AF183" i="8"/>
  <c r="AF181" i="8"/>
  <c r="AF180" i="8"/>
  <c r="AF179" i="8"/>
  <c r="AF178" i="8"/>
  <c r="AF177" i="8"/>
  <c r="AF176" i="8"/>
  <c r="AF175" i="8"/>
  <c r="AF174" i="8"/>
  <c r="AF173" i="8"/>
  <c r="AF172" i="8"/>
  <c r="AF171" i="8"/>
  <c r="AF168" i="8"/>
  <c r="AF166" i="8"/>
  <c r="AF165" i="8"/>
  <c r="AF164" i="8"/>
  <c r="AF163" i="8"/>
  <c r="AF162" i="8"/>
  <c r="AF161" i="8"/>
  <c r="AF160" i="8"/>
  <c r="AF159" i="8"/>
  <c r="AF157" i="8"/>
  <c r="AF156" i="8"/>
  <c r="AF153" i="8"/>
  <c r="AF150" i="8"/>
  <c r="AF149" i="8"/>
  <c r="AF148" i="8"/>
  <c r="AF147" i="8"/>
  <c r="AF146" i="8"/>
  <c r="AF145" i="8"/>
  <c r="AF144" i="8"/>
  <c r="AF143" i="8"/>
  <c r="AF140" i="8"/>
  <c r="AF139" i="8"/>
  <c r="AF138" i="8"/>
  <c r="AF137" i="8"/>
  <c r="AF136" i="8"/>
  <c r="AF135" i="8"/>
  <c r="AF134" i="8"/>
  <c r="AF131" i="8"/>
  <c r="AF130" i="8"/>
  <c r="AF129" i="8"/>
  <c r="AF128" i="8"/>
  <c r="AF127" i="8"/>
  <c r="AF126" i="8"/>
  <c r="AF125" i="8"/>
  <c r="AF124" i="8"/>
  <c r="AF123" i="8"/>
  <c r="AF122" i="8"/>
  <c r="AF121" i="8"/>
  <c r="AF120" i="8"/>
  <c r="AF119" i="8"/>
  <c r="AF118" i="8"/>
  <c r="AF117" i="8"/>
  <c r="AF116" i="8"/>
  <c r="AF113" i="8"/>
  <c r="AF112" i="8"/>
  <c r="AF111" i="8"/>
  <c r="AF110" i="8"/>
  <c r="AF109" i="8"/>
  <c r="AF108" i="8"/>
  <c r="AF107" i="8"/>
  <c r="AF106" i="8"/>
  <c r="AF105" i="8"/>
  <c r="AF104" i="8"/>
  <c r="AF103" i="8"/>
  <c r="AF102" i="8"/>
  <c r="AF101" i="8"/>
  <c r="AF98" i="8"/>
  <c r="AF97" i="8"/>
  <c r="AF96" i="8"/>
  <c r="AF95" i="8"/>
  <c r="AF94" i="8"/>
  <c r="AF91" i="8"/>
  <c r="AF90" i="8"/>
  <c r="AF89" i="8"/>
  <c r="AF86" i="8"/>
  <c r="AF85" i="8"/>
  <c r="AF84" i="8"/>
  <c r="AF83" i="8"/>
  <c r="AF82" i="8"/>
  <c r="AF79" i="8"/>
  <c r="AF78" i="8"/>
  <c r="AF77" i="8"/>
  <c r="AF76" i="8"/>
  <c r="AF75" i="8"/>
  <c r="AF74" i="8"/>
  <c r="AF73" i="8"/>
  <c r="AF72" i="8"/>
  <c r="AF69" i="8"/>
  <c r="AF68" i="8"/>
  <c r="AF67" i="8"/>
  <c r="AF66" i="8"/>
  <c r="AF65" i="8"/>
  <c r="AF64" i="8"/>
  <c r="AF63" i="8"/>
  <c r="AF60" i="8"/>
  <c r="AF58" i="8"/>
  <c r="AF57" i="8"/>
  <c r="AF56" i="8"/>
  <c r="AF55" i="8"/>
  <c r="AF54" i="8"/>
  <c r="AF53" i="8"/>
  <c r="AF52" i="8"/>
  <c r="AF51" i="8"/>
  <c r="AF50" i="8"/>
  <c r="AF49" i="8"/>
  <c r="AF47" i="8"/>
  <c r="AF46" i="8"/>
  <c r="AF43" i="8"/>
  <c r="AF42" i="8"/>
  <c r="AF41" i="8"/>
  <c r="AF40" i="8"/>
  <c r="AF39" i="8"/>
  <c r="AF38" i="8"/>
  <c r="AF37" i="8"/>
  <c r="AF36" i="8"/>
  <c r="AF35" i="8"/>
  <c r="AF34" i="8"/>
  <c r="AF297" i="8" s="1"/>
  <c r="AC16" i="6"/>
  <c r="AC10" i="6" l="1"/>
  <c r="AE279" i="8"/>
  <c r="AE158" i="8" l="1"/>
  <c r="AE167" i="8"/>
  <c r="AE182" i="8"/>
  <c r="AE185" i="8"/>
  <c r="AE184" i="8"/>
  <c r="AE168" i="8"/>
  <c r="AE166" i="8"/>
  <c r="AE165" i="8"/>
  <c r="AE164" i="8"/>
  <c r="AE163" i="8"/>
  <c r="AE162" i="8"/>
  <c r="AE161" i="8"/>
  <c r="AE160" i="8"/>
  <c r="AE159" i="8"/>
  <c r="AE157" i="8"/>
  <c r="AE183" i="8"/>
  <c r="AE181" i="8"/>
  <c r="AE283" i="8"/>
  <c r="AE282" i="8"/>
  <c r="AE281" i="8"/>
  <c r="AE280" i="8"/>
  <c r="AE278" i="8"/>
  <c r="AE277" i="8"/>
  <c r="AE276" i="8"/>
  <c r="AE275" i="8"/>
  <c r="AE274" i="8"/>
  <c r="AE273" i="8"/>
  <c r="AE270" i="8"/>
  <c r="AE269" i="8"/>
  <c r="AE268" i="8"/>
  <c r="AE267" i="8"/>
  <c r="AE266" i="8"/>
  <c r="AE265" i="8"/>
  <c r="AE264" i="8"/>
  <c r="AE263" i="8"/>
  <c r="AE262" i="8"/>
  <c r="AE261" i="8"/>
  <c r="AE260" i="8"/>
  <c r="AE259" i="8"/>
  <c r="AE258" i="8"/>
  <c r="AE257" i="8"/>
  <c r="AE254" i="8"/>
  <c r="AE253" i="8"/>
  <c r="AE252" i="8"/>
  <c r="AE251" i="8"/>
  <c r="AE250" i="8"/>
  <c r="AE249" i="8"/>
  <c r="AE248" i="8"/>
  <c r="AE247" i="8"/>
  <c r="AE246" i="8"/>
  <c r="AE245" i="8"/>
  <c r="AE244" i="8"/>
  <c r="AE243" i="8"/>
  <c r="AE242" i="8"/>
  <c r="AE241" i="8"/>
  <c r="AE240" i="8"/>
  <c r="AE239" i="8"/>
  <c r="AE238" i="8"/>
  <c r="AE237" i="8"/>
  <c r="AE236" i="8"/>
  <c r="AE235" i="8"/>
  <c r="AE232" i="8"/>
  <c r="AE231" i="8"/>
  <c r="AE230" i="8"/>
  <c r="AE229" i="8"/>
  <c r="AE228" i="8"/>
  <c r="AE227" i="8"/>
  <c r="AE226" i="8"/>
  <c r="AE225" i="8"/>
  <c r="AE224" i="8"/>
  <c r="AE223" i="8"/>
  <c r="AE222" i="8"/>
  <c r="AE221" i="8"/>
  <c r="AE220" i="8"/>
  <c r="AE219" i="8"/>
  <c r="AE218" i="8"/>
  <c r="AE217" i="8"/>
  <c r="AE216" i="8"/>
  <c r="AE215" i="8"/>
  <c r="AE214" i="8"/>
  <c r="AE213" i="8"/>
  <c r="AE212" i="8"/>
  <c r="AE209" i="8"/>
  <c r="AE208" i="8"/>
  <c r="AE207" i="8"/>
  <c r="AE206" i="8"/>
  <c r="AE205" i="8"/>
  <c r="AE204" i="8"/>
  <c r="AE203" i="8"/>
  <c r="AE202" i="8"/>
  <c r="AE199" i="8"/>
  <c r="AE198" i="8"/>
  <c r="AE197" i="8"/>
  <c r="AE196" i="8"/>
  <c r="AE195" i="8"/>
  <c r="AE194" i="8"/>
  <c r="AE193" i="8"/>
  <c r="AE192" i="8"/>
  <c r="AE191" i="8"/>
  <c r="AE190" i="8"/>
  <c r="AE189" i="8"/>
  <c r="AE180" i="8"/>
  <c r="AE179" i="8"/>
  <c r="AE178" i="8"/>
  <c r="AE177" i="8"/>
  <c r="AE176" i="8"/>
  <c r="AE175" i="8"/>
  <c r="AE174" i="8"/>
  <c r="AE173" i="8"/>
  <c r="AE172" i="8"/>
  <c r="AE171" i="8"/>
  <c r="AE156" i="8"/>
  <c r="AE153" i="8"/>
  <c r="AE150" i="8"/>
  <c r="AE149" i="8"/>
  <c r="AE148" i="8"/>
  <c r="AE147" i="8"/>
  <c r="AE146" i="8"/>
  <c r="AE145" i="8"/>
  <c r="AE144" i="8"/>
  <c r="AE143" i="8"/>
  <c r="AE140" i="8"/>
  <c r="AE139" i="8"/>
  <c r="AE138" i="8"/>
  <c r="AE137" i="8"/>
  <c r="AE136" i="8"/>
  <c r="AE135" i="8"/>
  <c r="AE134" i="8"/>
  <c r="AE131" i="8"/>
  <c r="AE130" i="8"/>
  <c r="AE129" i="8"/>
  <c r="AE128" i="8"/>
  <c r="AE127" i="8"/>
  <c r="AE126" i="8"/>
  <c r="AE125" i="8"/>
  <c r="AE124" i="8"/>
  <c r="AE123" i="8"/>
  <c r="AE122" i="8"/>
  <c r="AE121" i="8"/>
  <c r="AE120" i="8"/>
  <c r="AE119" i="8"/>
  <c r="AE118" i="8"/>
  <c r="AE117" i="8"/>
  <c r="AE116" i="8"/>
  <c r="AE113" i="8"/>
  <c r="AE112" i="8"/>
  <c r="AE111" i="8"/>
  <c r="AE110" i="8"/>
  <c r="AE109" i="8"/>
  <c r="AE108" i="8"/>
  <c r="AE107" i="8"/>
  <c r="AE106" i="8"/>
  <c r="AE105" i="8"/>
  <c r="AE104" i="8"/>
  <c r="AE103" i="8"/>
  <c r="AE102" i="8"/>
  <c r="AE101" i="8"/>
  <c r="AE98" i="8"/>
  <c r="AE97" i="8"/>
  <c r="AE96" i="8"/>
  <c r="AE95" i="8"/>
  <c r="AE94" i="8"/>
  <c r="AE91" i="8"/>
  <c r="AE90" i="8"/>
  <c r="AE89" i="8"/>
  <c r="AE86" i="8"/>
  <c r="AE85" i="8"/>
  <c r="AE84" i="8"/>
  <c r="AE83" i="8"/>
  <c r="AE82" i="8"/>
  <c r="AE79" i="8"/>
  <c r="AE78" i="8"/>
  <c r="AE77" i="8"/>
  <c r="AE76" i="8"/>
  <c r="AE75" i="8"/>
  <c r="AE74" i="8"/>
  <c r="AE73" i="8"/>
  <c r="AE72" i="8"/>
  <c r="AE69" i="8"/>
  <c r="AE68" i="8"/>
  <c r="AE67" i="8"/>
  <c r="AE66" i="8"/>
  <c r="AE65" i="8"/>
  <c r="AE64" i="8"/>
  <c r="AE63" i="8"/>
  <c r="AE60" i="8"/>
  <c r="AE58" i="8"/>
  <c r="AE57" i="8"/>
  <c r="AE56" i="8"/>
  <c r="AE55" i="8"/>
  <c r="AE54" i="8"/>
  <c r="AE53" i="8"/>
  <c r="AE52" i="8"/>
  <c r="AE51" i="8"/>
  <c r="AE50" i="8"/>
  <c r="AE49" i="8"/>
  <c r="AE48" i="8"/>
  <c r="AE47" i="8"/>
  <c r="AE46" i="8"/>
  <c r="AE43" i="8"/>
  <c r="AE42" i="8"/>
  <c r="AE41" i="8"/>
  <c r="AE40" i="8"/>
  <c r="AE39" i="8"/>
  <c r="AE38" i="8"/>
  <c r="AE37" i="8"/>
  <c r="AE36" i="8"/>
  <c r="AE35" i="8"/>
  <c r="AE34" i="8"/>
  <c r="AB16" i="6"/>
  <c r="AE284" i="8" l="1"/>
  <c r="AB10" i="6" s="1"/>
  <c r="AD157" i="8"/>
  <c r="AD168" i="8"/>
  <c r="AD166" i="8"/>
  <c r="AD165" i="8"/>
  <c r="AD164" i="8"/>
  <c r="AD163" i="8"/>
  <c r="AD162" i="8"/>
  <c r="AD161" i="8"/>
  <c r="AD160" i="8"/>
  <c r="AD159" i="8"/>
  <c r="AD183" i="8"/>
  <c r="AD181" i="8"/>
  <c r="X156" i="15"/>
  <c r="AD157" i="15"/>
  <c r="AD276" i="15"/>
  <c r="AD275" i="15"/>
  <c r="AD274" i="15"/>
  <c r="AD273" i="15"/>
  <c r="AD272" i="15"/>
  <c r="AD271" i="15"/>
  <c r="AD270" i="15"/>
  <c r="AD269" i="15"/>
  <c r="AD268" i="15"/>
  <c r="AD267" i="15"/>
  <c r="AD266" i="15"/>
  <c r="AD265" i="15"/>
  <c r="AD264" i="15"/>
  <c r="AD263" i="15"/>
  <c r="AD262" i="15"/>
  <c r="AD261" i="15"/>
  <c r="AD260" i="15"/>
  <c r="AD259" i="15"/>
  <c r="AD258" i="15"/>
  <c r="AD257" i="15"/>
  <c r="AD254" i="15"/>
  <c r="AC254" i="15"/>
  <c r="AD253" i="15"/>
  <c r="AC253" i="15"/>
  <c r="AD252" i="15"/>
  <c r="AC252" i="15"/>
  <c r="AD251" i="15"/>
  <c r="AC251" i="15"/>
  <c r="AD250" i="15"/>
  <c r="AC250" i="15"/>
  <c r="AD249" i="15"/>
  <c r="AC249" i="15"/>
  <c r="AD248" i="15"/>
  <c r="AC248" i="15"/>
  <c r="AD247" i="15"/>
  <c r="AC247" i="15"/>
  <c r="AD246" i="15"/>
  <c r="AC246" i="15"/>
  <c r="AD245" i="15"/>
  <c r="AC245" i="15"/>
  <c r="AD244" i="15"/>
  <c r="AC244" i="15"/>
  <c r="AD243" i="15"/>
  <c r="AC243" i="15"/>
  <c r="AD242" i="15"/>
  <c r="AC242" i="15"/>
  <c r="AD241" i="15"/>
  <c r="AC241" i="15"/>
  <c r="AD240" i="15"/>
  <c r="AC240" i="15"/>
  <c r="AD239" i="15"/>
  <c r="AC239" i="15"/>
  <c r="AD238" i="15"/>
  <c r="AC238" i="15"/>
  <c r="AD237" i="15"/>
  <c r="AC237" i="15"/>
  <c r="AD236" i="15"/>
  <c r="AC236" i="15"/>
  <c r="AD235" i="15"/>
  <c r="AC235" i="15"/>
  <c r="AD232" i="15"/>
  <c r="AC232" i="15"/>
  <c r="AB232" i="15"/>
  <c r="AD231" i="15"/>
  <c r="AC231" i="15"/>
  <c r="AB231" i="15"/>
  <c r="AD230" i="15"/>
  <c r="AC230" i="15"/>
  <c r="AB230" i="15"/>
  <c r="AD229" i="15"/>
  <c r="AC229" i="15"/>
  <c r="AB229" i="15"/>
  <c r="AD228" i="15"/>
  <c r="AC228" i="15"/>
  <c r="AB228" i="15"/>
  <c r="AD227" i="15"/>
  <c r="AC227" i="15"/>
  <c r="AB227" i="15"/>
  <c r="AD226" i="15"/>
  <c r="AC226" i="15"/>
  <c r="AB226" i="15"/>
  <c r="AD225" i="15"/>
  <c r="AC225" i="15"/>
  <c r="AB225" i="15"/>
  <c r="AD224" i="15"/>
  <c r="AC224" i="15"/>
  <c r="AB224" i="15"/>
  <c r="AD223" i="15"/>
  <c r="AC223" i="15"/>
  <c r="AB223" i="15"/>
  <c r="AD222" i="15"/>
  <c r="AC222" i="15"/>
  <c r="AB222" i="15"/>
  <c r="AD221" i="15"/>
  <c r="AC221" i="15"/>
  <c r="AB221" i="15"/>
  <c r="AD220" i="15"/>
  <c r="AC220" i="15"/>
  <c r="AB220" i="15"/>
  <c r="AD219" i="15"/>
  <c r="AC219" i="15"/>
  <c r="AB219" i="15"/>
  <c r="AD218" i="15"/>
  <c r="AC218" i="15"/>
  <c r="AB218" i="15"/>
  <c r="AD217" i="15"/>
  <c r="AC217" i="15"/>
  <c r="AB217" i="15"/>
  <c r="AD216" i="15"/>
  <c r="AC216" i="15"/>
  <c r="AB216" i="15"/>
  <c r="AD215" i="15"/>
  <c r="AC215" i="15"/>
  <c r="AB215" i="15"/>
  <c r="AD214" i="15"/>
  <c r="AC214" i="15"/>
  <c r="AB214" i="15"/>
  <c r="AD213" i="15"/>
  <c r="AC213" i="15"/>
  <c r="AB213" i="15"/>
  <c r="AD212" i="15"/>
  <c r="AC212" i="15"/>
  <c r="AB212" i="15"/>
  <c r="AD209" i="15"/>
  <c r="AC209" i="15"/>
  <c r="AB209" i="15"/>
  <c r="AA209" i="15"/>
  <c r="AD208" i="15"/>
  <c r="AC208" i="15"/>
  <c r="AB208" i="15"/>
  <c r="AA208" i="15"/>
  <c r="AD207" i="15"/>
  <c r="AC207" i="15"/>
  <c r="AB207" i="15"/>
  <c r="AA207" i="15"/>
  <c r="AD206" i="15"/>
  <c r="AC206" i="15"/>
  <c r="AB206" i="15"/>
  <c r="AA206" i="15"/>
  <c r="AD205" i="15"/>
  <c r="AC205" i="15"/>
  <c r="AB205" i="15"/>
  <c r="AA205" i="15"/>
  <c r="AD204" i="15"/>
  <c r="AC204" i="15"/>
  <c r="AB204" i="15"/>
  <c r="AA204" i="15"/>
  <c r="AD203" i="15"/>
  <c r="AC203" i="15"/>
  <c r="AB203" i="15"/>
  <c r="AA203" i="15"/>
  <c r="AD202" i="15"/>
  <c r="AC202" i="15"/>
  <c r="AB202" i="15"/>
  <c r="AA202" i="15"/>
  <c r="AD199" i="15"/>
  <c r="AC199" i="15"/>
  <c r="AB199" i="15"/>
  <c r="AA199" i="15"/>
  <c r="Z199" i="15"/>
  <c r="AD198" i="15"/>
  <c r="AC198" i="15"/>
  <c r="AB198" i="15"/>
  <c r="AA198" i="15"/>
  <c r="Z198" i="15"/>
  <c r="AD197" i="15"/>
  <c r="AC197" i="15"/>
  <c r="AB197" i="15"/>
  <c r="AA197" i="15"/>
  <c r="Z197" i="15"/>
  <c r="AD196" i="15"/>
  <c r="AC196" i="15"/>
  <c r="AB196" i="15"/>
  <c r="AA196" i="15"/>
  <c r="Z196" i="15"/>
  <c r="AD195" i="15"/>
  <c r="AC195" i="15"/>
  <c r="AB195" i="15"/>
  <c r="AA195" i="15"/>
  <c r="Z195" i="15"/>
  <c r="AD194" i="15"/>
  <c r="AC194" i="15"/>
  <c r="AB194" i="15"/>
  <c r="AA194" i="15"/>
  <c r="Z194" i="15"/>
  <c r="AD193" i="15"/>
  <c r="AC193" i="15"/>
  <c r="AB193" i="15"/>
  <c r="AA193" i="15"/>
  <c r="Z193" i="15"/>
  <c r="AD192" i="15"/>
  <c r="AC192" i="15"/>
  <c r="AB192" i="15"/>
  <c r="AA192" i="15"/>
  <c r="Z192" i="15"/>
  <c r="AD191" i="15"/>
  <c r="AC191" i="15"/>
  <c r="AB191" i="15"/>
  <c r="AA191" i="15"/>
  <c r="Z191" i="15"/>
  <c r="AD190" i="15"/>
  <c r="AC190" i="15"/>
  <c r="AB190" i="15"/>
  <c r="AA190" i="15"/>
  <c r="Z190" i="15"/>
  <c r="AD189" i="15"/>
  <c r="AC189" i="15"/>
  <c r="AB189" i="15"/>
  <c r="AA189" i="15"/>
  <c r="Z189" i="15"/>
  <c r="AC186" i="15"/>
  <c r="AB186" i="15"/>
  <c r="AA186" i="15"/>
  <c r="Z186" i="15"/>
  <c r="Y186" i="15"/>
  <c r="AE186" i="15" s="1"/>
  <c r="AC185" i="15"/>
  <c r="AB185" i="15"/>
  <c r="AA185" i="15"/>
  <c r="Z185" i="15"/>
  <c r="Y185" i="15"/>
  <c r="AE185" i="15" s="1"/>
  <c r="AC184" i="15"/>
  <c r="AB184" i="15"/>
  <c r="AA184" i="15"/>
  <c r="Z184" i="15"/>
  <c r="Y184" i="15"/>
  <c r="AE184" i="15" s="1"/>
  <c r="AD183" i="15"/>
  <c r="AC183" i="15"/>
  <c r="AB183" i="15"/>
  <c r="AA183" i="15"/>
  <c r="Z183" i="15"/>
  <c r="Y183" i="15"/>
  <c r="AE183" i="15" s="1"/>
  <c r="AC182" i="15"/>
  <c r="AB182" i="15"/>
  <c r="AA182" i="15"/>
  <c r="Z182" i="15"/>
  <c r="AE182" i="15" s="1"/>
  <c r="Y182" i="15"/>
  <c r="AD181" i="15"/>
  <c r="AC181" i="15"/>
  <c r="AB181" i="15"/>
  <c r="AA181" i="15"/>
  <c r="Z181" i="15"/>
  <c r="Y181" i="15"/>
  <c r="AD180" i="15"/>
  <c r="AC180" i="15"/>
  <c r="AB180" i="15"/>
  <c r="AA180" i="15"/>
  <c r="Z180" i="15"/>
  <c r="Y180" i="15"/>
  <c r="AD179" i="15"/>
  <c r="AC179" i="15"/>
  <c r="AB179" i="15"/>
  <c r="AA179" i="15"/>
  <c r="Z179" i="15"/>
  <c r="Y179" i="15"/>
  <c r="AD178" i="15"/>
  <c r="AC178" i="15"/>
  <c r="AB178" i="15"/>
  <c r="AA178" i="15"/>
  <c r="Z178" i="15"/>
  <c r="Y178" i="15"/>
  <c r="AD177" i="15"/>
  <c r="AC177" i="15"/>
  <c r="AB177" i="15"/>
  <c r="AA177" i="15"/>
  <c r="Z177" i="15"/>
  <c r="Y177" i="15"/>
  <c r="AD176" i="15"/>
  <c r="AC176" i="15"/>
  <c r="AB176" i="15"/>
  <c r="AA176" i="15"/>
  <c r="Z176" i="15"/>
  <c r="Y176" i="15"/>
  <c r="AD175" i="15"/>
  <c r="AC175" i="15"/>
  <c r="AB175" i="15"/>
  <c r="AA175" i="15"/>
  <c r="Z175" i="15"/>
  <c r="Y175" i="15"/>
  <c r="AD174" i="15"/>
  <c r="AC174" i="15"/>
  <c r="AB174" i="15"/>
  <c r="AA174" i="15"/>
  <c r="Z174" i="15"/>
  <c r="Y174" i="15"/>
  <c r="AD173" i="15"/>
  <c r="AC173" i="15"/>
  <c r="AB173" i="15"/>
  <c r="AA173" i="15"/>
  <c r="Z173" i="15"/>
  <c r="Y173" i="15"/>
  <c r="AD172" i="15"/>
  <c r="AC172" i="15"/>
  <c r="AB172" i="15"/>
  <c r="AA172" i="15"/>
  <c r="Z172" i="15"/>
  <c r="Y172" i="15"/>
  <c r="AD171" i="15"/>
  <c r="AC171" i="15"/>
  <c r="AB171" i="15"/>
  <c r="AA171" i="15"/>
  <c r="Z171" i="15"/>
  <c r="Y171" i="15"/>
  <c r="AD168" i="15"/>
  <c r="AC168" i="15"/>
  <c r="AB168" i="15"/>
  <c r="AA168" i="15"/>
  <c r="Z168" i="15"/>
  <c r="Y168" i="15"/>
  <c r="X168" i="15"/>
  <c r="AE168" i="15" s="1"/>
  <c r="AC167" i="15"/>
  <c r="AB167" i="15"/>
  <c r="AA167" i="15"/>
  <c r="Z167" i="15"/>
  <c r="Y167" i="15"/>
  <c r="X167" i="15"/>
  <c r="AE167" i="15" s="1"/>
  <c r="AD166" i="15"/>
  <c r="AC166" i="15"/>
  <c r="AB166" i="15"/>
  <c r="AA166" i="15"/>
  <c r="Z166" i="15"/>
  <c r="Y166" i="15"/>
  <c r="X166" i="15"/>
  <c r="AD165" i="15"/>
  <c r="AC165" i="15"/>
  <c r="AB165" i="15"/>
  <c r="AA165" i="15"/>
  <c r="Z165" i="15"/>
  <c r="Y165" i="15"/>
  <c r="X165" i="15"/>
  <c r="AE165" i="15" s="1"/>
  <c r="AD164" i="15"/>
  <c r="AC164" i="15"/>
  <c r="AB164" i="15"/>
  <c r="AA164" i="15"/>
  <c r="Z164" i="15"/>
  <c r="Y164" i="15"/>
  <c r="X164" i="15"/>
  <c r="AE164" i="15" s="1"/>
  <c r="AD163" i="15"/>
  <c r="AC163" i="15"/>
  <c r="AB163" i="15"/>
  <c r="AA163" i="15"/>
  <c r="Z163" i="15"/>
  <c r="Y163" i="15"/>
  <c r="X163" i="15"/>
  <c r="AE163" i="15" s="1"/>
  <c r="AD162" i="15"/>
  <c r="AC162" i="15"/>
  <c r="AB162" i="15"/>
  <c r="AA162" i="15"/>
  <c r="Z162" i="15"/>
  <c r="Y162" i="15"/>
  <c r="X162" i="15"/>
  <c r="AE162" i="15" s="1"/>
  <c r="AD161" i="15"/>
  <c r="AC161" i="15"/>
  <c r="AB161" i="15"/>
  <c r="AA161" i="15"/>
  <c r="Z161" i="15"/>
  <c r="Y161" i="15"/>
  <c r="X161" i="15"/>
  <c r="AE161" i="15" s="1"/>
  <c r="AD160" i="15"/>
  <c r="AC160" i="15"/>
  <c r="AB160" i="15"/>
  <c r="AA160" i="15"/>
  <c r="Z160" i="15"/>
  <c r="Y160" i="15"/>
  <c r="X160" i="15"/>
  <c r="AE160" i="15" s="1"/>
  <c r="AD159" i="15"/>
  <c r="AC159" i="15"/>
  <c r="AB159" i="15"/>
  <c r="AA159" i="15"/>
  <c r="Z159" i="15"/>
  <c r="Y159" i="15"/>
  <c r="X159" i="15"/>
  <c r="AE159" i="15" s="1"/>
  <c r="AC158" i="15"/>
  <c r="AB158" i="15"/>
  <c r="AA158" i="15"/>
  <c r="Z158" i="15"/>
  <c r="Y158" i="15"/>
  <c r="X158" i="15"/>
  <c r="AE158" i="15" s="1"/>
  <c r="AC157" i="15"/>
  <c r="AB157" i="15"/>
  <c r="AA157" i="15"/>
  <c r="Z157" i="15"/>
  <c r="Y157" i="15"/>
  <c r="X157" i="15"/>
  <c r="AE157" i="15" s="1"/>
  <c r="AD156" i="15"/>
  <c r="AC156" i="15"/>
  <c r="AB156" i="15"/>
  <c r="AA156" i="15"/>
  <c r="Z156" i="15"/>
  <c r="Y156" i="15"/>
  <c r="AD153" i="15"/>
  <c r="AC153" i="15"/>
  <c r="AB153" i="15"/>
  <c r="AA153" i="15"/>
  <c r="Z153" i="15"/>
  <c r="Y153" i="15"/>
  <c r="X153" i="15"/>
  <c r="W153" i="15"/>
  <c r="AD150" i="15"/>
  <c r="AC150" i="15"/>
  <c r="AB150" i="15"/>
  <c r="AA150" i="15"/>
  <c r="Z150" i="15"/>
  <c r="Y150" i="15"/>
  <c r="X150" i="15"/>
  <c r="W150" i="15"/>
  <c r="V150" i="15"/>
  <c r="AD149" i="15"/>
  <c r="AC149" i="15"/>
  <c r="AB149" i="15"/>
  <c r="AA149" i="15"/>
  <c r="Z149" i="15"/>
  <c r="Y149" i="15"/>
  <c r="X149" i="15"/>
  <c r="W149" i="15"/>
  <c r="V149" i="15"/>
  <c r="AD148" i="15"/>
  <c r="AC148" i="15"/>
  <c r="AB148" i="15"/>
  <c r="AA148" i="15"/>
  <c r="Z148" i="15"/>
  <c r="Y148" i="15"/>
  <c r="X148" i="15"/>
  <c r="W148" i="15"/>
  <c r="V148" i="15"/>
  <c r="AD147" i="15"/>
  <c r="AC147" i="15"/>
  <c r="AB147" i="15"/>
  <c r="AA147" i="15"/>
  <c r="Z147" i="15"/>
  <c r="Y147" i="15"/>
  <c r="X147" i="15"/>
  <c r="W147" i="15"/>
  <c r="V147" i="15"/>
  <c r="AD146" i="15"/>
  <c r="AC146" i="15"/>
  <c r="AB146" i="15"/>
  <c r="AA146" i="15"/>
  <c r="Z146" i="15"/>
  <c r="Y146" i="15"/>
  <c r="X146" i="15"/>
  <c r="W146" i="15"/>
  <c r="V146" i="15"/>
  <c r="AD145" i="15"/>
  <c r="AC145" i="15"/>
  <c r="AB145" i="15"/>
  <c r="AA145" i="15"/>
  <c r="Z145" i="15"/>
  <c r="Y145" i="15"/>
  <c r="X145" i="15"/>
  <c r="W145" i="15"/>
  <c r="V145" i="15"/>
  <c r="AD144" i="15"/>
  <c r="AC144" i="15"/>
  <c r="AB144" i="15"/>
  <c r="AA144" i="15"/>
  <c r="Z144" i="15"/>
  <c r="Y144" i="15"/>
  <c r="X144" i="15"/>
  <c r="W144" i="15"/>
  <c r="V144" i="15"/>
  <c r="AD143" i="15"/>
  <c r="AC143" i="15"/>
  <c r="AB143" i="15"/>
  <c r="AA143" i="15"/>
  <c r="Z143" i="15"/>
  <c r="Y143" i="15"/>
  <c r="X143" i="15"/>
  <c r="W143" i="15"/>
  <c r="V143" i="15"/>
  <c r="AD140" i="15"/>
  <c r="AC140" i="15"/>
  <c r="AB140" i="15"/>
  <c r="AA140" i="15"/>
  <c r="Z140" i="15"/>
  <c r="Y140" i="15"/>
  <c r="X140" i="15"/>
  <c r="W140" i="15"/>
  <c r="V140" i="15"/>
  <c r="U140" i="15"/>
  <c r="AD139" i="15"/>
  <c r="AC139" i="15"/>
  <c r="AB139" i="15"/>
  <c r="AA139" i="15"/>
  <c r="Z139" i="15"/>
  <c r="Y139" i="15"/>
  <c r="X139" i="15"/>
  <c r="W139" i="15"/>
  <c r="V139" i="15"/>
  <c r="U139" i="15"/>
  <c r="AD138" i="15"/>
  <c r="AC138" i="15"/>
  <c r="AB138" i="15"/>
  <c r="AA138" i="15"/>
  <c r="Z138" i="15"/>
  <c r="Y138" i="15"/>
  <c r="X138" i="15"/>
  <c r="W138" i="15"/>
  <c r="V138" i="15"/>
  <c r="U138" i="15"/>
  <c r="AD137" i="15"/>
  <c r="AC137" i="15"/>
  <c r="AB137" i="15"/>
  <c r="AA137" i="15"/>
  <c r="Z137" i="15"/>
  <c r="Y137" i="15"/>
  <c r="X137" i="15"/>
  <c r="W137" i="15"/>
  <c r="V137" i="15"/>
  <c r="U137" i="15"/>
  <c r="AD136" i="15"/>
  <c r="AC136" i="15"/>
  <c r="AB136" i="15"/>
  <c r="AA136" i="15"/>
  <c r="Z136" i="15"/>
  <c r="Y136" i="15"/>
  <c r="X136" i="15"/>
  <c r="W136" i="15"/>
  <c r="V136" i="15"/>
  <c r="U136" i="15"/>
  <c r="AD135" i="15"/>
  <c r="AC135" i="15"/>
  <c r="AB135" i="15"/>
  <c r="AA135" i="15"/>
  <c r="Z135" i="15"/>
  <c r="Y135" i="15"/>
  <c r="X135" i="15"/>
  <c r="W135" i="15"/>
  <c r="V135" i="15"/>
  <c r="U135" i="15"/>
  <c r="AD134" i="15"/>
  <c r="AC134" i="15"/>
  <c r="AB134" i="15"/>
  <c r="AA134" i="15"/>
  <c r="Z134" i="15"/>
  <c r="Y134" i="15"/>
  <c r="X134" i="15"/>
  <c r="W134" i="15"/>
  <c r="V134" i="15"/>
  <c r="U134" i="15"/>
  <c r="AD131" i="15"/>
  <c r="AC131" i="15"/>
  <c r="AB131" i="15"/>
  <c r="AA131" i="15"/>
  <c r="Z131" i="15"/>
  <c r="Y131" i="15"/>
  <c r="X131" i="15"/>
  <c r="W131" i="15"/>
  <c r="V131" i="15"/>
  <c r="U131" i="15"/>
  <c r="T131" i="15"/>
  <c r="AD130" i="15"/>
  <c r="AC130" i="15"/>
  <c r="AB130" i="15"/>
  <c r="AA130" i="15"/>
  <c r="Z130" i="15"/>
  <c r="Y130" i="15"/>
  <c r="X130" i="15"/>
  <c r="W130" i="15"/>
  <c r="V130" i="15"/>
  <c r="U130" i="15"/>
  <c r="T130" i="15"/>
  <c r="AD129" i="15"/>
  <c r="AC129" i="15"/>
  <c r="AB129" i="15"/>
  <c r="AA129" i="15"/>
  <c r="Z129" i="15"/>
  <c r="Y129" i="15"/>
  <c r="X129" i="15"/>
  <c r="W129" i="15"/>
  <c r="V129" i="15"/>
  <c r="U129" i="15"/>
  <c r="T129" i="15"/>
  <c r="AD128" i="15"/>
  <c r="AC128" i="15"/>
  <c r="AB128" i="15"/>
  <c r="AA128" i="15"/>
  <c r="Z128" i="15"/>
  <c r="Y128" i="15"/>
  <c r="X128" i="15"/>
  <c r="W128" i="15"/>
  <c r="V128" i="15"/>
  <c r="U128" i="15"/>
  <c r="T128" i="15"/>
  <c r="AD127" i="15"/>
  <c r="AC127" i="15"/>
  <c r="AB127" i="15"/>
  <c r="AA127" i="15"/>
  <c r="Z127" i="15"/>
  <c r="Y127" i="15"/>
  <c r="X127" i="15"/>
  <c r="W127" i="15"/>
  <c r="V127" i="15"/>
  <c r="U127" i="15"/>
  <c r="T127" i="15"/>
  <c r="AD126" i="15"/>
  <c r="AC126" i="15"/>
  <c r="AB126" i="15"/>
  <c r="AA126" i="15"/>
  <c r="Z126" i="15"/>
  <c r="Y126" i="15"/>
  <c r="X126" i="15"/>
  <c r="W126" i="15"/>
  <c r="V126" i="15"/>
  <c r="U126" i="15"/>
  <c r="T126" i="15"/>
  <c r="AD125" i="15"/>
  <c r="AC125" i="15"/>
  <c r="AB125" i="15"/>
  <c r="AA125" i="15"/>
  <c r="Z125" i="15"/>
  <c r="Y125" i="15"/>
  <c r="X125" i="15"/>
  <c r="W125" i="15"/>
  <c r="V125" i="15"/>
  <c r="U125" i="15"/>
  <c r="T125" i="15"/>
  <c r="AD124" i="15"/>
  <c r="AC124" i="15"/>
  <c r="AB124" i="15"/>
  <c r="AA124" i="15"/>
  <c r="Z124" i="15"/>
  <c r="Y124" i="15"/>
  <c r="X124" i="15"/>
  <c r="W124" i="15"/>
  <c r="V124" i="15"/>
  <c r="U124" i="15"/>
  <c r="T124" i="15"/>
  <c r="AD123" i="15"/>
  <c r="AC123" i="15"/>
  <c r="AB123" i="15"/>
  <c r="AA123" i="15"/>
  <c r="Z123" i="15"/>
  <c r="Y123" i="15"/>
  <c r="X123" i="15"/>
  <c r="W123" i="15"/>
  <c r="V123" i="15"/>
  <c r="U123" i="15"/>
  <c r="T123" i="15"/>
  <c r="AD122" i="15"/>
  <c r="AC122" i="15"/>
  <c r="AB122" i="15"/>
  <c r="AA122" i="15"/>
  <c r="Z122" i="15"/>
  <c r="Y122" i="15"/>
  <c r="X122" i="15"/>
  <c r="W122" i="15"/>
  <c r="V122" i="15"/>
  <c r="U122" i="15"/>
  <c r="T122" i="15"/>
  <c r="AD121" i="15"/>
  <c r="AC121" i="15"/>
  <c r="AB121" i="15"/>
  <c r="AA121" i="15"/>
  <c r="Z121" i="15"/>
  <c r="Y121" i="15"/>
  <c r="X121" i="15"/>
  <c r="W121" i="15"/>
  <c r="V121" i="15"/>
  <c r="U121" i="15"/>
  <c r="T121" i="15"/>
  <c r="AD120" i="15"/>
  <c r="AC120" i="15"/>
  <c r="AB120" i="15"/>
  <c r="AA120" i="15"/>
  <c r="Z120" i="15"/>
  <c r="Y120" i="15"/>
  <c r="X120" i="15"/>
  <c r="W120" i="15"/>
  <c r="V120" i="15"/>
  <c r="U120" i="15"/>
  <c r="T120" i="15"/>
  <c r="AD119" i="15"/>
  <c r="AC119" i="15"/>
  <c r="AB119" i="15"/>
  <c r="AA119" i="15"/>
  <c r="Z119" i="15"/>
  <c r="Y119" i="15"/>
  <c r="X119" i="15"/>
  <c r="W119" i="15"/>
  <c r="V119" i="15"/>
  <c r="U119" i="15"/>
  <c r="T119" i="15"/>
  <c r="AD118" i="15"/>
  <c r="AC118" i="15"/>
  <c r="AB118" i="15"/>
  <c r="AA118" i="15"/>
  <c r="Z118" i="15"/>
  <c r="Y118" i="15"/>
  <c r="X118" i="15"/>
  <c r="W118" i="15"/>
  <c r="V118" i="15"/>
  <c r="U118" i="15"/>
  <c r="T118" i="15"/>
  <c r="AD117" i="15"/>
  <c r="AC117" i="15"/>
  <c r="AB117" i="15"/>
  <c r="AA117" i="15"/>
  <c r="Z117" i="15"/>
  <c r="Y117" i="15"/>
  <c r="X117" i="15"/>
  <c r="W117" i="15"/>
  <c r="V117" i="15"/>
  <c r="U117" i="15"/>
  <c r="T117" i="15"/>
  <c r="AD116" i="15"/>
  <c r="AC116" i="15"/>
  <c r="AB116" i="15"/>
  <c r="AA116" i="15"/>
  <c r="Z116" i="15"/>
  <c r="Y116" i="15"/>
  <c r="X116" i="15"/>
  <c r="W116" i="15"/>
  <c r="V116" i="15"/>
  <c r="U116" i="15"/>
  <c r="T116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AD111" i="15"/>
  <c r="AC111" i="15"/>
  <c r="AB111" i="15"/>
  <c r="AA111" i="15"/>
  <c r="Z111" i="15"/>
  <c r="Y111" i="15"/>
  <c r="X111" i="15"/>
  <c r="W111" i="15"/>
  <c r="V111" i="15"/>
  <c r="U111" i="15"/>
  <c r="T111" i="15"/>
  <c r="S111" i="15"/>
  <c r="AD110" i="15"/>
  <c r="AC110" i="15"/>
  <c r="AB110" i="15"/>
  <c r="AA110" i="15"/>
  <c r="Z110" i="15"/>
  <c r="Y110" i="15"/>
  <c r="X110" i="15"/>
  <c r="W110" i="15"/>
  <c r="V110" i="15"/>
  <c r="U110" i="15"/>
  <c r="T110" i="15"/>
  <c r="S110" i="15"/>
  <c r="AD109" i="15"/>
  <c r="AC109" i="15"/>
  <c r="AB109" i="15"/>
  <c r="AA109" i="15"/>
  <c r="Z109" i="15"/>
  <c r="Y109" i="15"/>
  <c r="X109" i="15"/>
  <c r="W109" i="15"/>
  <c r="V109" i="15"/>
  <c r="U109" i="15"/>
  <c r="T109" i="15"/>
  <c r="S109" i="15"/>
  <c r="AD108" i="15"/>
  <c r="AC108" i="15"/>
  <c r="AB108" i="15"/>
  <c r="AA108" i="15"/>
  <c r="Z108" i="15"/>
  <c r="Y108" i="15"/>
  <c r="X108" i="15"/>
  <c r="W108" i="15"/>
  <c r="V108" i="15"/>
  <c r="U108" i="15"/>
  <c r="T108" i="15"/>
  <c r="S108" i="15"/>
  <c r="AD107" i="15"/>
  <c r="AC107" i="15"/>
  <c r="AB107" i="15"/>
  <c r="AA107" i="15"/>
  <c r="Z107" i="15"/>
  <c r="Y107" i="15"/>
  <c r="X107" i="15"/>
  <c r="W107" i="15"/>
  <c r="V107" i="15"/>
  <c r="U107" i="15"/>
  <c r="T107" i="15"/>
  <c r="S107" i="15"/>
  <c r="AD106" i="15"/>
  <c r="AC106" i="15"/>
  <c r="AB106" i="15"/>
  <c r="AA106" i="15"/>
  <c r="Z106" i="15"/>
  <c r="Y106" i="15"/>
  <c r="X106" i="15"/>
  <c r="W106" i="15"/>
  <c r="V106" i="15"/>
  <c r="U106" i="15"/>
  <c r="T106" i="15"/>
  <c r="S106" i="15"/>
  <c r="AD105" i="15"/>
  <c r="AC105" i="15"/>
  <c r="AB105" i="15"/>
  <c r="AA105" i="15"/>
  <c r="Z105" i="15"/>
  <c r="Y105" i="15"/>
  <c r="X105" i="15"/>
  <c r="W105" i="15"/>
  <c r="V105" i="15"/>
  <c r="U105" i="15"/>
  <c r="T105" i="15"/>
  <c r="S105" i="15"/>
  <c r="AD104" i="15"/>
  <c r="AC104" i="15"/>
  <c r="AB104" i="15"/>
  <c r="AA104" i="15"/>
  <c r="Z104" i="15"/>
  <c r="Y104" i="15"/>
  <c r="X104" i="15"/>
  <c r="W104" i="15"/>
  <c r="V104" i="15"/>
  <c r="U104" i="15"/>
  <c r="T104" i="15"/>
  <c r="S104" i="15"/>
  <c r="AD103" i="15"/>
  <c r="AC103" i="15"/>
  <c r="AB103" i="15"/>
  <c r="AA103" i="15"/>
  <c r="Z103" i="15"/>
  <c r="Y103" i="15"/>
  <c r="X103" i="15"/>
  <c r="W103" i="15"/>
  <c r="V103" i="15"/>
  <c r="U103" i="15"/>
  <c r="T103" i="15"/>
  <c r="S103" i="15"/>
  <c r="AD102" i="15"/>
  <c r="AC102" i="15"/>
  <c r="AB102" i="15"/>
  <c r="AA102" i="15"/>
  <c r="Z102" i="15"/>
  <c r="Y102" i="15"/>
  <c r="X102" i="15"/>
  <c r="W102" i="15"/>
  <c r="V102" i="15"/>
  <c r="U102" i="15"/>
  <c r="T102" i="15"/>
  <c r="S102" i="15"/>
  <c r="AD101" i="15"/>
  <c r="AC101" i="15"/>
  <c r="AB101" i="15"/>
  <c r="AA101" i="15"/>
  <c r="Z101" i="15"/>
  <c r="Y101" i="15"/>
  <c r="X101" i="15"/>
  <c r="W101" i="15"/>
  <c r="V101" i="15"/>
  <c r="U101" i="15"/>
  <c r="T101" i="15"/>
  <c r="S101" i="15"/>
  <c r="AD98" i="15"/>
  <c r="AC98" i="15"/>
  <c r="AB98" i="15"/>
  <c r="AA98" i="15"/>
  <c r="Z98" i="15"/>
  <c r="Y98" i="15"/>
  <c r="X98" i="15"/>
  <c r="W98" i="15"/>
  <c r="V98" i="15"/>
  <c r="U98" i="15"/>
  <c r="T98" i="15"/>
  <c r="S98" i="15"/>
  <c r="R98" i="15"/>
  <c r="AD97" i="15"/>
  <c r="AC97" i="15"/>
  <c r="AB97" i="15"/>
  <c r="AA97" i="15"/>
  <c r="Z97" i="15"/>
  <c r="Y97" i="15"/>
  <c r="X97" i="15"/>
  <c r="W97" i="15"/>
  <c r="V97" i="15"/>
  <c r="U97" i="15"/>
  <c r="T97" i="15"/>
  <c r="S97" i="15"/>
  <c r="R97" i="15"/>
  <c r="AD96" i="15"/>
  <c r="AC96" i="15"/>
  <c r="AB96" i="15"/>
  <c r="AA96" i="15"/>
  <c r="Z96" i="15"/>
  <c r="Y96" i="15"/>
  <c r="X96" i="15"/>
  <c r="W96" i="15"/>
  <c r="V96" i="15"/>
  <c r="U96" i="15"/>
  <c r="T96" i="15"/>
  <c r="S96" i="15"/>
  <c r="R96" i="15"/>
  <c r="AD95" i="15"/>
  <c r="AC95" i="15"/>
  <c r="AB95" i="15"/>
  <c r="AA95" i="15"/>
  <c r="Z95" i="15"/>
  <c r="Y95" i="15"/>
  <c r="X95" i="15"/>
  <c r="W95" i="15"/>
  <c r="V95" i="15"/>
  <c r="U95" i="15"/>
  <c r="T95" i="15"/>
  <c r="S95" i="15"/>
  <c r="R95" i="15"/>
  <c r="AD94" i="15"/>
  <c r="AC94" i="15"/>
  <c r="AB94" i="15"/>
  <c r="AA94" i="15"/>
  <c r="Z94" i="15"/>
  <c r="Y94" i="15"/>
  <c r="X94" i="15"/>
  <c r="W94" i="15"/>
  <c r="V94" i="15"/>
  <c r="U94" i="15"/>
  <c r="T94" i="15"/>
  <c r="S94" i="15"/>
  <c r="R94" i="15"/>
  <c r="AD91" i="15"/>
  <c r="AC91" i="15"/>
  <c r="AB91" i="15"/>
  <c r="AA91" i="15"/>
  <c r="Z91" i="15"/>
  <c r="Y91" i="15"/>
  <c r="X91" i="15"/>
  <c r="W91" i="15"/>
  <c r="V91" i="15"/>
  <c r="U91" i="15"/>
  <c r="T91" i="15"/>
  <c r="S91" i="15"/>
  <c r="R91" i="15"/>
  <c r="Q91" i="15"/>
  <c r="AD90" i="15"/>
  <c r="AC90" i="15"/>
  <c r="AB90" i="15"/>
  <c r="AA90" i="15"/>
  <c r="Z90" i="15"/>
  <c r="Y90" i="15"/>
  <c r="X90" i="15"/>
  <c r="W90" i="15"/>
  <c r="V90" i="15"/>
  <c r="U90" i="15"/>
  <c r="T90" i="15"/>
  <c r="S90" i="15"/>
  <c r="R90" i="15"/>
  <c r="Q90" i="15"/>
  <c r="AD89" i="15"/>
  <c r="AC89" i="15"/>
  <c r="AB89" i="15"/>
  <c r="AA89" i="15"/>
  <c r="Z89" i="15"/>
  <c r="Y89" i="15"/>
  <c r="X89" i="15"/>
  <c r="W89" i="15"/>
  <c r="V89" i="15"/>
  <c r="U89" i="15"/>
  <c r="T89" i="15"/>
  <c r="S89" i="15"/>
  <c r="R89" i="15"/>
  <c r="Q89" i="15"/>
  <c r="AD86" i="15"/>
  <c r="AC86" i="15"/>
  <c r="AB86" i="15"/>
  <c r="AA86" i="15"/>
  <c r="Z86" i="15"/>
  <c r="Y86" i="15"/>
  <c r="X86" i="15"/>
  <c r="W86" i="15"/>
  <c r="V86" i="15"/>
  <c r="U86" i="15"/>
  <c r="T86" i="15"/>
  <c r="S86" i="15"/>
  <c r="R86" i="15"/>
  <c r="Q86" i="15"/>
  <c r="P86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N59" i="15"/>
  <c r="M59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AD55" i="15"/>
  <c r="AC55" i="15"/>
  <c r="AB55" i="15"/>
  <c r="AA55" i="15"/>
  <c r="Z55" i="15"/>
  <c r="Y55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O31" i="15"/>
  <c r="N31" i="15"/>
  <c r="M31" i="15"/>
  <c r="L31" i="15"/>
  <c r="K31" i="15"/>
  <c r="O30" i="15"/>
  <c r="N30" i="15"/>
  <c r="M30" i="15"/>
  <c r="L30" i="15"/>
  <c r="K30" i="15"/>
  <c r="O29" i="15"/>
  <c r="N29" i="15"/>
  <c r="M29" i="15"/>
  <c r="L29" i="15"/>
  <c r="K29" i="15"/>
  <c r="O28" i="15"/>
  <c r="N28" i="15"/>
  <c r="M28" i="15"/>
  <c r="L28" i="15"/>
  <c r="K28" i="15"/>
  <c r="O27" i="15"/>
  <c r="N27" i="15"/>
  <c r="M27" i="15"/>
  <c r="L27" i="15"/>
  <c r="K27" i="15"/>
  <c r="O26" i="15"/>
  <c r="N26" i="15"/>
  <c r="M26" i="15"/>
  <c r="L26" i="15"/>
  <c r="K26" i="15"/>
  <c r="O25" i="15"/>
  <c r="N25" i="15"/>
  <c r="M25" i="15"/>
  <c r="L25" i="15"/>
  <c r="K25" i="15"/>
  <c r="O22" i="15"/>
  <c r="N22" i="15"/>
  <c r="M22" i="15"/>
  <c r="L22" i="15"/>
  <c r="K22" i="15"/>
  <c r="J22" i="15"/>
  <c r="O21" i="15"/>
  <c r="N21" i="15"/>
  <c r="M21" i="15"/>
  <c r="L21" i="15"/>
  <c r="K21" i="15"/>
  <c r="J21" i="15"/>
  <c r="O20" i="15"/>
  <c r="N20" i="15"/>
  <c r="M20" i="15"/>
  <c r="L20" i="15"/>
  <c r="K20" i="15"/>
  <c r="J20" i="15"/>
  <c r="O19" i="15"/>
  <c r="N19" i="15"/>
  <c r="M19" i="15"/>
  <c r="L19" i="15"/>
  <c r="K19" i="15"/>
  <c r="J19" i="15"/>
  <c r="O16" i="15"/>
  <c r="N16" i="15"/>
  <c r="M16" i="15"/>
  <c r="L16" i="15"/>
  <c r="K16" i="15"/>
  <c r="J16" i="15"/>
  <c r="I16" i="15"/>
  <c r="O15" i="15"/>
  <c r="N15" i="15"/>
  <c r="M15" i="15"/>
  <c r="L15" i="15"/>
  <c r="K15" i="15"/>
  <c r="J15" i="15"/>
  <c r="I15" i="15"/>
  <c r="O14" i="15"/>
  <c r="N14" i="15"/>
  <c r="M14" i="15"/>
  <c r="L14" i="15"/>
  <c r="K14" i="15"/>
  <c r="J14" i="15"/>
  <c r="I14" i="15"/>
  <c r="O13" i="15"/>
  <c r="N13" i="15"/>
  <c r="M13" i="15"/>
  <c r="L13" i="15"/>
  <c r="K13" i="15"/>
  <c r="J13" i="15"/>
  <c r="I13" i="15"/>
  <c r="O10" i="15"/>
  <c r="N10" i="15"/>
  <c r="M10" i="15"/>
  <c r="L10" i="15"/>
  <c r="K10" i="15"/>
  <c r="J10" i="15"/>
  <c r="I10" i="15"/>
  <c r="H10" i="15"/>
  <c r="O9" i="15"/>
  <c r="N9" i="15"/>
  <c r="M9" i="15"/>
  <c r="L9" i="15"/>
  <c r="K9" i="15"/>
  <c r="J9" i="15"/>
  <c r="I9" i="15"/>
  <c r="H9" i="15"/>
  <c r="O8" i="15"/>
  <c r="N8" i="15"/>
  <c r="M8" i="15"/>
  <c r="L8" i="15"/>
  <c r="K8" i="15"/>
  <c r="J8" i="15"/>
  <c r="I8" i="15"/>
  <c r="H8" i="15"/>
  <c r="O7" i="15"/>
  <c r="N7" i="15"/>
  <c r="M7" i="15"/>
  <c r="L7" i="15"/>
  <c r="K7" i="15"/>
  <c r="J7" i="15"/>
  <c r="I7" i="15"/>
  <c r="H7" i="15"/>
  <c r="O6" i="15"/>
  <c r="N6" i="15"/>
  <c r="M6" i="15"/>
  <c r="L6" i="15"/>
  <c r="K6" i="15"/>
  <c r="J6" i="15"/>
  <c r="I6" i="15"/>
  <c r="H6" i="15"/>
  <c r="O5" i="15"/>
  <c r="N5" i="15"/>
  <c r="M5" i="15"/>
  <c r="L5" i="15"/>
  <c r="K5" i="15"/>
  <c r="J5" i="15"/>
  <c r="I5" i="15"/>
  <c r="H5" i="15"/>
  <c r="O4" i="15"/>
  <c r="N4" i="15"/>
  <c r="M4" i="15"/>
  <c r="L4" i="15"/>
  <c r="K4" i="15"/>
  <c r="J4" i="15"/>
  <c r="I4" i="15"/>
  <c r="H4" i="15"/>
  <c r="O3" i="15"/>
  <c r="N3" i="15"/>
  <c r="M3" i="15"/>
  <c r="L3" i="15"/>
  <c r="K3" i="15"/>
  <c r="J3" i="15"/>
  <c r="I3" i="15"/>
  <c r="H3" i="15"/>
  <c r="O2" i="15"/>
  <c r="N2" i="15"/>
  <c r="M2" i="15"/>
  <c r="L2" i="15"/>
  <c r="K2" i="15"/>
  <c r="J2" i="15"/>
  <c r="I2" i="15"/>
  <c r="H2" i="15"/>
  <c r="H11" i="15" s="1"/>
  <c r="AE169" i="15" l="1"/>
  <c r="J23" i="15"/>
  <c r="T132" i="15"/>
  <c r="AE166" i="15"/>
  <c r="AE181" i="15"/>
  <c r="AE187" i="15" s="1"/>
  <c r="AE280" i="15" s="1"/>
  <c r="AA9" i="6" s="1"/>
  <c r="AB233" i="15"/>
  <c r="U141" i="15"/>
  <c r="AC255" i="15"/>
  <c r="I17" i="15"/>
  <c r="AD277" i="15"/>
  <c r="M61" i="15"/>
  <c r="P87" i="15"/>
  <c r="X169" i="15"/>
  <c r="W154" i="15"/>
  <c r="L44" i="15"/>
  <c r="Q92" i="15"/>
  <c r="Y187" i="15"/>
  <c r="V151" i="15"/>
  <c r="O80" i="15"/>
  <c r="R99" i="15"/>
  <c r="Z200" i="15"/>
  <c r="K32" i="15"/>
  <c r="N70" i="15"/>
  <c r="S114" i="15"/>
  <c r="AA210" i="15"/>
  <c r="AD270" i="8" l="1"/>
  <c r="AD269" i="8"/>
  <c r="AD268" i="8"/>
  <c r="AD267" i="8"/>
  <c r="AD266" i="8"/>
  <c r="AD265" i="8"/>
  <c r="AD264" i="8"/>
  <c r="AD263" i="8"/>
  <c r="AD262" i="8"/>
  <c r="AD261" i="8"/>
  <c r="AD260" i="8"/>
  <c r="AD259" i="8"/>
  <c r="AD258" i="8"/>
  <c r="AD257" i="8"/>
  <c r="AD254" i="8"/>
  <c r="AD253" i="8"/>
  <c r="AD252" i="8"/>
  <c r="AD251" i="8"/>
  <c r="AD250" i="8"/>
  <c r="AD249" i="8"/>
  <c r="AD248" i="8"/>
  <c r="AD247" i="8"/>
  <c r="AD246" i="8"/>
  <c r="AD245" i="8"/>
  <c r="AD244" i="8"/>
  <c r="AD243" i="8"/>
  <c r="AD242" i="8"/>
  <c r="AD241" i="8"/>
  <c r="AD240" i="8"/>
  <c r="AD239" i="8"/>
  <c r="AD238" i="8"/>
  <c r="AD237" i="8"/>
  <c r="AD236" i="8"/>
  <c r="AD235" i="8"/>
  <c r="AD232" i="8"/>
  <c r="AD231" i="8"/>
  <c r="AD230" i="8"/>
  <c r="AD229" i="8"/>
  <c r="AD228" i="8"/>
  <c r="AD227" i="8"/>
  <c r="AD226" i="8"/>
  <c r="AD225" i="8"/>
  <c r="AD224" i="8"/>
  <c r="AD223" i="8"/>
  <c r="AD222" i="8"/>
  <c r="AD221" i="8"/>
  <c r="AD220" i="8"/>
  <c r="AD219" i="8"/>
  <c r="AD218" i="8"/>
  <c r="AD217" i="8"/>
  <c r="AD216" i="8"/>
  <c r="AD215" i="8"/>
  <c r="AD214" i="8"/>
  <c r="AD213" i="8"/>
  <c r="AD212" i="8"/>
  <c r="AD209" i="8"/>
  <c r="AD208" i="8"/>
  <c r="AD207" i="8"/>
  <c r="AD206" i="8"/>
  <c r="AD205" i="8"/>
  <c r="AD204" i="8"/>
  <c r="AD203" i="8"/>
  <c r="AD202" i="8"/>
  <c r="AD199" i="8"/>
  <c r="AD198" i="8"/>
  <c r="AD197" i="8"/>
  <c r="AD196" i="8"/>
  <c r="AD195" i="8"/>
  <c r="AD194" i="8"/>
  <c r="AD193" i="8"/>
  <c r="AD192" i="8"/>
  <c r="AD191" i="8"/>
  <c r="AD190" i="8"/>
  <c r="AD189" i="8"/>
  <c r="AD180" i="8"/>
  <c r="AD179" i="8"/>
  <c r="AD178" i="8"/>
  <c r="AD177" i="8"/>
  <c r="AD176" i="8"/>
  <c r="AD175" i="8"/>
  <c r="AD174" i="8"/>
  <c r="AD173" i="8"/>
  <c r="AD172" i="8"/>
  <c r="AD171" i="8"/>
  <c r="AD156" i="8"/>
  <c r="AD153" i="8"/>
  <c r="AD150" i="8"/>
  <c r="AD149" i="8"/>
  <c r="AD148" i="8"/>
  <c r="AD147" i="8"/>
  <c r="AD146" i="8"/>
  <c r="AD145" i="8"/>
  <c r="AD144" i="8"/>
  <c r="AD143" i="8"/>
  <c r="AD140" i="8"/>
  <c r="AD139" i="8"/>
  <c r="AD138" i="8"/>
  <c r="AD137" i="8"/>
  <c r="AD136" i="8"/>
  <c r="AD135" i="8"/>
  <c r="AD134" i="8"/>
  <c r="AD131" i="8"/>
  <c r="AD130" i="8"/>
  <c r="AD129" i="8"/>
  <c r="AD128" i="8"/>
  <c r="AD127" i="8"/>
  <c r="AD126" i="8"/>
  <c r="AD125" i="8"/>
  <c r="AD124" i="8"/>
  <c r="AD123" i="8"/>
  <c r="AD122" i="8"/>
  <c r="AD121" i="8"/>
  <c r="AD120" i="8"/>
  <c r="AD119" i="8"/>
  <c r="AD118" i="8"/>
  <c r="AD117" i="8"/>
  <c r="AD116" i="8"/>
  <c r="AD113" i="8"/>
  <c r="AD112" i="8"/>
  <c r="AD111" i="8"/>
  <c r="AD110" i="8"/>
  <c r="AD109" i="8"/>
  <c r="AD108" i="8"/>
  <c r="AD107" i="8"/>
  <c r="AD106" i="8"/>
  <c r="AD105" i="8"/>
  <c r="AD104" i="8"/>
  <c r="AD103" i="8"/>
  <c r="AD102" i="8"/>
  <c r="AD101" i="8"/>
  <c r="AD98" i="8"/>
  <c r="AD97" i="8"/>
  <c r="AD96" i="8"/>
  <c r="AD95" i="8"/>
  <c r="AD94" i="8"/>
  <c r="AD91" i="8"/>
  <c r="AD90" i="8"/>
  <c r="AD89" i="8"/>
  <c r="AD86" i="8"/>
  <c r="AD85" i="8"/>
  <c r="AD84" i="8"/>
  <c r="AD83" i="8"/>
  <c r="AD82" i="8"/>
  <c r="AD79" i="8"/>
  <c r="AD78" i="8"/>
  <c r="AD77" i="8"/>
  <c r="AD76" i="8"/>
  <c r="AD75" i="8"/>
  <c r="AD74" i="8"/>
  <c r="AD73" i="8"/>
  <c r="AD72" i="8"/>
  <c r="AD69" i="8"/>
  <c r="AD68" i="8"/>
  <c r="AD67" i="8"/>
  <c r="AD66" i="8"/>
  <c r="AD65" i="8"/>
  <c r="AD64" i="8"/>
  <c r="AD63" i="8"/>
  <c r="AD60" i="8"/>
  <c r="AD58" i="8"/>
  <c r="AD57" i="8"/>
  <c r="AD56" i="8"/>
  <c r="AD55" i="8"/>
  <c r="AD54" i="8"/>
  <c r="AD53" i="8"/>
  <c r="AD52" i="8"/>
  <c r="AD51" i="8"/>
  <c r="AD50" i="8"/>
  <c r="AD49" i="8"/>
  <c r="AD48" i="8"/>
  <c r="AD47" i="8"/>
  <c r="AD46" i="8"/>
  <c r="AD43" i="8"/>
  <c r="AD42" i="8"/>
  <c r="AD41" i="8"/>
  <c r="AD40" i="8"/>
  <c r="AD39" i="8"/>
  <c r="AD38" i="8"/>
  <c r="AD37" i="8"/>
  <c r="AD36" i="8"/>
  <c r="AD35" i="8"/>
  <c r="AD34" i="8"/>
  <c r="AA16" i="6"/>
  <c r="AD271" i="8" l="1"/>
  <c r="AA10" i="6" s="1"/>
  <c r="AC254" i="8"/>
  <c r="AC235" i="8"/>
  <c r="AC232" i="8" l="1"/>
  <c r="AC231" i="8"/>
  <c r="AC230" i="8"/>
  <c r="AC229" i="8"/>
  <c r="AC228" i="8"/>
  <c r="AC227" i="8"/>
  <c r="AC226" i="8"/>
  <c r="AC225" i="8"/>
  <c r="AC224" i="8"/>
  <c r="AC223" i="8"/>
  <c r="AC222" i="8"/>
  <c r="AC221" i="8"/>
  <c r="AC220" i="8"/>
  <c r="AC219" i="8"/>
  <c r="AC218" i="8"/>
  <c r="AC217" i="8"/>
  <c r="AC216" i="8"/>
  <c r="AC215" i="8"/>
  <c r="AC214" i="8"/>
  <c r="AC213" i="8"/>
  <c r="AC212" i="8"/>
  <c r="AC253" i="8"/>
  <c r="AC252" i="8"/>
  <c r="AC251" i="8"/>
  <c r="AC250" i="8"/>
  <c r="AC249" i="8"/>
  <c r="AC248" i="8"/>
  <c r="AC247" i="8"/>
  <c r="AC246" i="8"/>
  <c r="AC245" i="8"/>
  <c r="AC244" i="8"/>
  <c r="AC243" i="8"/>
  <c r="AC242" i="8"/>
  <c r="AC241" i="8"/>
  <c r="AC240" i="8"/>
  <c r="AC239" i="8"/>
  <c r="AC238" i="8"/>
  <c r="AC237" i="8"/>
  <c r="AC236" i="8"/>
  <c r="AC209" i="8"/>
  <c r="AC208" i="8"/>
  <c r="AC207" i="8"/>
  <c r="AC206" i="8"/>
  <c r="AC205" i="8"/>
  <c r="AC204" i="8"/>
  <c r="AC203" i="8"/>
  <c r="AC202" i="8"/>
  <c r="AC199" i="8"/>
  <c r="AC198" i="8"/>
  <c r="AC197" i="8"/>
  <c r="AC196" i="8"/>
  <c r="AC195" i="8"/>
  <c r="AC194" i="8"/>
  <c r="AC193" i="8"/>
  <c r="AC192" i="8"/>
  <c r="AC191" i="8"/>
  <c r="AC190" i="8"/>
  <c r="AC189" i="8"/>
  <c r="AC186" i="8"/>
  <c r="AC185" i="8"/>
  <c r="AC184" i="8"/>
  <c r="AC183" i="8"/>
  <c r="AC182" i="8"/>
  <c r="AC181" i="8"/>
  <c r="AC180" i="8"/>
  <c r="AC179" i="8"/>
  <c r="AC178" i="8"/>
  <c r="AC177" i="8"/>
  <c r="AC176" i="8"/>
  <c r="AC175" i="8"/>
  <c r="AC174" i="8"/>
  <c r="AC173" i="8"/>
  <c r="AC172" i="8"/>
  <c r="AC171" i="8"/>
  <c r="AC168" i="8"/>
  <c r="AC167" i="8"/>
  <c r="AC166" i="8"/>
  <c r="AC165" i="8"/>
  <c r="AC164" i="8"/>
  <c r="AC163" i="8"/>
  <c r="AC162" i="8"/>
  <c r="AC161" i="8"/>
  <c r="AC160" i="8"/>
  <c r="AC159" i="8"/>
  <c r="AC158" i="8"/>
  <c r="AC157" i="8"/>
  <c r="AC156" i="8"/>
  <c r="AC153" i="8"/>
  <c r="AC150" i="8"/>
  <c r="AC149" i="8"/>
  <c r="AC148" i="8"/>
  <c r="AC147" i="8"/>
  <c r="AC146" i="8"/>
  <c r="AC145" i="8"/>
  <c r="AC144" i="8"/>
  <c r="AC143" i="8"/>
  <c r="AC140" i="8"/>
  <c r="AC139" i="8"/>
  <c r="AC138" i="8"/>
  <c r="AC137" i="8"/>
  <c r="AC136" i="8"/>
  <c r="AC135" i="8"/>
  <c r="AC134" i="8"/>
  <c r="AC131" i="8"/>
  <c r="AC130" i="8"/>
  <c r="AC129" i="8"/>
  <c r="AC128" i="8"/>
  <c r="AC127" i="8"/>
  <c r="AC126" i="8"/>
  <c r="AC125" i="8"/>
  <c r="AC124" i="8"/>
  <c r="AC123" i="8"/>
  <c r="AC122" i="8"/>
  <c r="AC121" i="8"/>
  <c r="AC120" i="8"/>
  <c r="AC119" i="8"/>
  <c r="AC118" i="8"/>
  <c r="AC117" i="8"/>
  <c r="AC116" i="8"/>
  <c r="AC113" i="8"/>
  <c r="AC112" i="8"/>
  <c r="AC111" i="8"/>
  <c r="AC110" i="8"/>
  <c r="AC109" i="8"/>
  <c r="AC108" i="8"/>
  <c r="AC107" i="8"/>
  <c r="AC106" i="8"/>
  <c r="AC105" i="8"/>
  <c r="AC104" i="8"/>
  <c r="AC103" i="8"/>
  <c r="AC102" i="8"/>
  <c r="AC101" i="8"/>
  <c r="AC98" i="8"/>
  <c r="AC97" i="8"/>
  <c r="AC96" i="8"/>
  <c r="AC95" i="8"/>
  <c r="AC94" i="8"/>
  <c r="AC91" i="8"/>
  <c r="AC90" i="8"/>
  <c r="AC89" i="8"/>
  <c r="AC86" i="8"/>
  <c r="AC85" i="8"/>
  <c r="AC84" i="8"/>
  <c r="AC83" i="8"/>
  <c r="AC82" i="8"/>
  <c r="AC79" i="8"/>
  <c r="AC78" i="8"/>
  <c r="AC77" i="8"/>
  <c r="AC76" i="8"/>
  <c r="AC75" i="8"/>
  <c r="AC74" i="8"/>
  <c r="AC73" i="8"/>
  <c r="AC72" i="8"/>
  <c r="AC69" i="8"/>
  <c r="AC68" i="8"/>
  <c r="AC67" i="8"/>
  <c r="AC66" i="8"/>
  <c r="AC65" i="8"/>
  <c r="AC64" i="8"/>
  <c r="AC63" i="8"/>
  <c r="AC60" i="8"/>
  <c r="AC58" i="8"/>
  <c r="AC57" i="8"/>
  <c r="AC56" i="8"/>
  <c r="AC55" i="8"/>
  <c r="AC54" i="8"/>
  <c r="AC53" i="8"/>
  <c r="AC52" i="8"/>
  <c r="AC51" i="8"/>
  <c r="AC50" i="8"/>
  <c r="AC49" i="8"/>
  <c r="AC48" i="8"/>
  <c r="AC47" i="8"/>
  <c r="AC46" i="8"/>
  <c r="AC43" i="8"/>
  <c r="AC42" i="8"/>
  <c r="AC41" i="8"/>
  <c r="AC40" i="8"/>
  <c r="AC39" i="8"/>
  <c r="AC38" i="8"/>
  <c r="AC37" i="8"/>
  <c r="AC36" i="8"/>
  <c r="AC35" i="8"/>
  <c r="AC34" i="8"/>
  <c r="Z16" i="6"/>
  <c r="AC255" i="8" l="1"/>
  <c r="Z10" i="6" s="1"/>
  <c r="AB232" i="8"/>
  <c r="AB231" i="8"/>
  <c r="AB230" i="8"/>
  <c r="AB229" i="8"/>
  <c r="AB228" i="8"/>
  <c r="AB227" i="8"/>
  <c r="AB226" i="8"/>
  <c r="AB225" i="8"/>
  <c r="AB224" i="8"/>
  <c r="AB223" i="8"/>
  <c r="AB222" i="8"/>
  <c r="AB221" i="8"/>
  <c r="AB220" i="8"/>
  <c r="AB219" i="8"/>
  <c r="AB218" i="8" l="1"/>
  <c r="AB217" i="8"/>
  <c r="AB216" i="8"/>
  <c r="AB215" i="8"/>
  <c r="AB214" i="8"/>
  <c r="AB213" i="8"/>
  <c r="AB212" i="8"/>
  <c r="AB202" i="8"/>
  <c r="AB209" i="8"/>
  <c r="AB208" i="8"/>
  <c r="AB207" i="8"/>
  <c r="AB206" i="8"/>
  <c r="AB205" i="8"/>
  <c r="AB204" i="8"/>
  <c r="AB203" i="8"/>
  <c r="AB199" i="8"/>
  <c r="AB198" i="8"/>
  <c r="AB197" i="8"/>
  <c r="AB196" i="8"/>
  <c r="AB195" i="8"/>
  <c r="AB194" i="8"/>
  <c r="AB193" i="8"/>
  <c r="AB192" i="8"/>
  <c r="AB191" i="8"/>
  <c r="AB190" i="8"/>
  <c r="AB189" i="8"/>
  <c r="AB186" i="8"/>
  <c r="AB185" i="8"/>
  <c r="AB184" i="8"/>
  <c r="AB183" i="8"/>
  <c r="AB182" i="8"/>
  <c r="AB181" i="8"/>
  <c r="AB180" i="8"/>
  <c r="AB179" i="8"/>
  <c r="AB178" i="8"/>
  <c r="AB177" i="8"/>
  <c r="AB176" i="8"/>
  <c r="AB175" i="8"/>
  <c r="AB174" i="8"/>
  <c r="AB173" i="8"/>
  <c r="AB172" i="8"/>
  <c r="AB171" i="8"/>
  <c r="AB168" i="8"/>
  <c r="AB167" i="8"/>
  <c r="AB166" i="8"/>
  <c r="AB165" i="8"/>
  <c r="AB164" i="8"/>
  <c r="AB163" i="8"/>
  <c r="AB162" i="8"/>
  <c r="AB161" i="8"/>
  <c r="AB160" i="8"/>
  <c r="AB159" i="8"/>
  <c r="AB158" i="8"/>
  <c r="AB157" i="8"/>
  <c r="AB156" i="8"/>
  <c r="AB153" i="8"/>
  <c r="AB150" i="8"/>
  <c r="AB149" i="8"/>
  <c r="AB148" i="8"/>
  <c r="AB147" i="8"/>
  <c r="AB146" i="8"/>
  <c r="AB145" i="8"/>
  <c r="AB144" i="8"/>
  <c r="AB143" i="8"/>
  <c r="AB140" i="8"/>
  <c r="AB139" i="8"/>
  <c r="AB138" i="8"/>
  <c r="AB137" i="8"/>
  <c r="AB136" i="8"/>
  <c r="AB135" i="8"/>
  <c r="AB134" i="8"/>
  <c r="AB131" i="8"/>
  <c r="AB130" i="8"/>
  <c r="AB129" i="8"/>
  <c r="AB128" i="8"/>
  <c r="AB127" i="8"/>
  <c r="AB126" i="8"/>
  <c r="AB125" i="8"/>
  <c r="AB124" i="8"/>
  <c r="AB123" i="8"/>
  <c r="AB122" i="8"/>
  <c r="AB121" i="8"/>
  <c r="AB120" i="8"/>
  <c r="AB119" i="8"/>
  <c r="AB118" i="8"/>
  <c r="AB117" i="8"/>
  <c r="AB116" i="8"/>
  <c r="AB113" i="8"/>
  <c r="AB112" i="8"/>
  <c r="AB111" i="8"/>
  <c r="AB110" i="8"/>
  <c r="AB109" i="8"/>
  <c r="AB108" i="8"/>
  <c r="AB107" i="8"/>
  <c r="AB106" i="8"/>
  <c r="AB105" i="8"/>
  <c r="AB104" i="8"/>
  <c r="AB103" i="8"/>
  <c r="AB102" i="8"/>
  <c r="AB101" i="8"/>
  <c r="AB98" i="8"/>
  <c r="AB97" i="8"/>
  <c r="AB96" i="8"/>
  <c r="AB95" i="8"/>
  <c r="AB94" i="8"/>
  <c r="AB91" i="8"/>
  <c r="AB90" i="8"/>
  <c r="AB89" i="8"/>
  <c r="AB86" i="8"/>
  <c r="AB85" i="8"/>
  <c r="AB84" i="8"/>
  <c r="AB83" i="8"/>
  <c r="AB82" i="8"/>
  <c r="AB79" i="8"/>
  <c r="AB78" i="8"/>
  <c r="AB77" i="8"/>
  <c r="AB76" i="8"/>
  <c r="AB75" i="8"/>
  <c r="AB74" i="8"/>
  <c r="AB73" i="8"/>
  <c r="AB72" i="8"/>
  <c r="AB69" i="8"/>
  <c r="AB68" i="8"/>
  <c r="AB67" i="8"/>
  <c r="AB66" i="8"/>
  <c r="AB65" i="8"/>
  <c r="AB64" i="8"/>
  <c r="AB63" i="8"/>
  <c r="AB60" i="8"/>
  <c r="AB58" i="8"/>
  <c r="AB57" i="8"/>
  <c r="AB56" i="8"/>
  <c r="AB55" i="8"/>
  <c r="AB54" i="8"/>
  <c r="AB53" i="8"/>
  <c r="AB52" i="8"/>
  <c r="AB51" i="8"/>
  <c r="AB50" i="8"/>
  <c r="AB49" i="8"/>
  <c r="AB48" i="8"/>
  <c r="AB47" i="8"/>
  <c r="AB46" i="8"/>
  <c r="AB43" i="8"/>
  <c r="AB42" i="8"/>
  <c r="AB41" i="8"/>
  <c r="AB40" i="8"/>
  <c r="AB39" i="8"/>
  <c r="AB38" i="8"/>
  <c r="AB37" i="8"/>
  <c r="AB36" i="8"/>
  <c r="AB35" i="8"/>
  <c r="AB34" i="8"/>
  <c r="Y16" i="6"/>
  <c r="AB233" i="8" l="1"/>
  <c r="Y10" i="6" s="1"/>
  <c r="AA199" i="8"/>
  <c r="AA198" i="8"/>
  <c r="AA197" i="8"/>
  <c r="AA196" i="8"/>
  <c r="AA195" i="8"/>
  <c r="AA194" i="8"/>
  <c r="AA193" i="8"/>
  <c r="AA192" i="8"/>
  <c r="AA191" i="8"/>
  <c r="AA190" i="8"/>
  <c r="AA189" i="8"/>
  <c r="AA209" i="8"/>
  <c r="AA208" i="8"/>
  <c r="AA207" i="8"/>
  <c r="AA206" i="8"/>
  <c r="AA205" i="8"/>
  <c r="AA204" i="8"/>
  <c r="AA203" i="8"/>
  <c r="AA202" i="8"/>
  <c r="AA186" i="8"/>
  <c r="AA185" i="8"/>
  <c r="AA184" i="8"/>
  <c r="AA183" i="8"/>
  <c r="AA182" i="8"/>
  <c r="AA181" i="8"/>
  <c r="AA180" i="8"/>
  <c r="AA179" i="8"/>
  <c r="AA178" i="8"/>
  <c r="AA177" i="8"/>
  <c r="AA176" i="8"/>
  <c r="AA175" i="8"/>
  <c r="AA174" i="8"/>
  <c r="AA173" i="8"/>
  <c r="AA172" i="8"/>
  <c r="AA171" i="8"/>
  <c r="AA168" i="8"/>
  <c r="AA167" i="8"/>
  <c r="AA166" i="8"/>
  <c r="AA165" i="8"/>
  <c r="AA164" i="8"/>
  <c r="AA163" i="8"/>
  <c r="AA162" i="8"/>
  <c r="AA161" i="8"/>
  <c r="AA160" i="8"/>
  <c r="AA159" i="8"/>
  <c r="AA158" i="8"/>
  <c r="AA157" i="8"/>
  <c r="AA156" i="8"/>
  <c r="AA153" i="8"/>
  <c r="AA150" i="8"/>
  <c r="AA149" i="8"/>
  <c r="AA148" i="8"/>
  <c r="AA147" i="8"/>
  <c r="AA146" i="8"/>
  <c r="AA145" i="8"/>
  <c r="AA144" i="8"/>
  <c r="AA143" i="8"/>
  <c r="AA140" i="8"/>
  <c r="AA139" i="8"/>
  <c r="AA138" i="8"/>
  <c r="AA137" i="8"/>
  <c r="AA136" i="8"/>
  <c r="AA135" i="8"/>
  <c r="AA134" i="8"/>
  <c r="AA131" i="8"/>
  <c r="AA130" i="8"/>
  <c r="AA129" i="8"/>
  <c r="AA128" i="8"/>
  <c r="AA127" i="8"/>
  <c r="AA126" i="8"/>
  <c r="AA125" i="8"/>
  <c r="AA124" i="8"/>
  <c r="AA123" i="8"/>
  <c r="AA122" i="8"/>
  <c r="AA121" i="8"/>
  <c r="AA120" i="8"/>
  <c r="AA119" i="8"/>
  <c r="AA118" i="8"/>
  <c r="AA117" i="8"/>
  <c r="AA116" i="8"/>
  <c r="AA113" i="8"/>
  <c r="AA112" i="8"/>
  <c r="AA111" i="8"/>
  <c r="AA110" i="8"/>
  <c r="AA109" i="8"/>
  <c r="AA108" i="8"/>
  <c r="AA107" i="8"/>
  <c r="AA106" i="8"/>
  <c r="AA105" i="8"/>
  <c r="AA104" i="8"/>
  <c r="AA103" i="8"/>
  <c r="AA102" i="8"/>
  <c r="AA101" i="8"/>
  <c r="AA98" i="8"/>
  <c r="AA97" i="8"/>
  <c r="AA96" i="8"/>
  <c r="AA95" i="8"/>
  <c r="AA94" i="8"/>
  <c r="AA91" i="8"/>
  <c r="AA90" i="8"/>
  <c r="AA89" i="8"/>
  <c r="AA86" i="8"/>
  <c r="AA85" i="8"/>
  <c r="AA84" i="8"/>
  <c r="AA83" i="8"/>
  <c r="AA82" i="8"/>
  <c r="AA79" i="8"/>
  <c r="AA78" i="8"/>
  <c r="AA77" i="8"/>
  <c r="AA76" i="8"/>
  <c r="AA75" i="8"/>
  <c r="AA74" i="8"/>
  <c r="AA73" i="8"/>
  <c r="AA72" i="8"/>
  <c r="AA69" i="8"/>
  <c r="AA68" i="8"/>
  <c r="AA67" i="8"/>
  <c r="AA66" i="8"/>
  <c r="AA65" i="8"/>
  <c r="AA64" i="8"/>
  <c r="AA63" i="8"/>
  <c r="AA60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3" i="8"/>
  <c r="AA42" i="8"/>
  <c r="AA41" i="8"/>
  <c r="AA40" i="8"/>
  <c r="AA39" i="8"/>
  <c r="AA38" i="8"/>
  <c r="AA37" i="8"/>
  <c r="AA36" i="8"/>
  <c r="AA35" i="8"/>
  <c r="AA34" i="8"/>
  <c r="X16" i="6"/>
  <c r="AA210" i="8" l="1"/>
  <c r="X10" i="6" s="1"/>
  <c r="E6" i="14" l="1"/>
  <c r="Z199" i="8" l="1"/>
  <c r="Z198" i="8"/>
  <c r="Z197" i="8"/>
  <c r="Z196" i="8"/>
  <c r="Z195" i="8"/>
  <c r="Z194" i="8"/>
  <c r="Z193" i="8"/>
  <c r="Z192" i="8"/>
  <c r="Z191" i="8"/>
  <c r="Z190" i="8"/>
  <c r="Z189" i="8"/>
  <c r="Z186" i="8"/>
  <c r="Z185" i="8"/>
  <c r="Z184" i="8"/>
  <c r="Z183" i="8"/>
  <c r="Z182" i="8"/>
  <c r="Z181" i="8"/>
  <c r="Z180" i="8"/>
  <c r="Z179" i="8"/>
  <c r="Z178" i="8"/>
  <c r="Z177" i="8"/>
  <c r="Z176" i="8"/>
  <c r="Z175" i="8"/>
  <c r="Z174" i="8"/>
  <c r="Z173" i="8"/>
  <c r="Z172" i="8"/>
  <c r="Z171" i="8"/>
  <c r="Z168" i="8"/>
  <c r="Z167" i="8"/>
  <c r="Z166" i="8"/>
  <c r="Z165" i="8"/>
  <c r="Z164" i="8"/>
  <c r="Z163" i="8"/>
  <c r="Z162" i="8"/>
  <c r="Z161" i="8"/>
  <c r="Z160" i="8"/>
  <c r="Z159" i="8"/>
  <c r="Z158" i="8"/>
  <c r="Z157" i="8"/>
  <c r="Z156" i="8"/>
  <c r="Z153" i="8"/>
  <c r="Z150" i="8"/>
  <c r="Z149" i="8"/>
  <c r="Z148" i="8"/>
  <c r="Z147" i="8"/>
  <c r="Z146" i="8"/>
  <c r="Z145" i="8"/>
  <c r="Z144" i="8"/>
  <c r="Z143" i="8"/>
  <c r="Z140" i="8"/>
  <c r="Z139" i="8"/>
  <c r="Z138" i="8"/>
  <c r="Z137" i="8"/>
  <c r="Z136" i="8"/>
  <c r="Z135" i="8"/>
  <c r="Z134" i="8"/>
  <c r="Z131" i="8"/>
  <c r="Z130" i="8"/>
  <c r="Z129" i="8"/>
  <c r="Z128" i="8"/>
  <c r="Z127" i="8"/>
  <c r="Z126" i="8"/>
  <c r="Z125" i="8"/>
  <c r="Z124" i="8"/>
  <c r="Z123" i="8"/>
  <c r="Z122" i="8"/>
  <c r="Z121" i="8"/>
  <c r="Z120" i="8"/>
  <c r="Z119" i="8"/>
  <c r="Z118" i="8"/>
  <c r="Z117" i="8"/>
  <c r="Z116" i="8"/>
  <c r="Z113" i="8"/>
  <c r="Z112" i="8"/>
  <c r="Z111" i="8"/>
  <c r="Z110" i="8"/>
  <c r="Z109" i="8"/>
  <c r="Z108" i="8"/>
  <c r="Z107" i="8"/>
  <c r="Z106" i="8"/>
  <c r="Z105" i="8"/>
  <c r="Z104" i="8"/>
  <c r="Z103" i="8"/>
  <c r="Z102" i="8"/>
  <c r="Z101" i="8"/>
  <c r="Z98" i="8"/>
  <c r="Z97" i="8"/>
  <c r="Z96" i="8"/>
  <c r="Z95" i="8"/>
  <c r="Z94" i="8"/>
  <c r="Z91" i="8"/>
  <c r="Z90" i="8"/>
  <c r="Z89" i="8"/>
  <c r="Z86" i="8"/>
  <c r="Z85" i="8"/>
  <c r="Z84" i="8"/>
  <c r="Z83" i="8"/>
  <c r="Z82" i="8"/>
  <c r="Z79" i="8"/>
  <c r="Z78" i="8"/>
  <c r="Z77" i="8"/>
  <c r="Z76" i="8"/>
  <c r="Z75" i="8"/>
  <c r="Z74" i="8"/>
  <c r="Z73" i="8"/>
  <c r="Z72" i="8"/>
  <c r="Z69" i="8"/>
  <c r="Z68" i="8"/>
  <c r="Z67" i="8"/>
  <c r="Z66" i="8"/>
  <c r="Z65" i="8"/>
  <c r="Z64" i="8"/>
  <c r="Z63" i="8"/>
  <c r="Z60" i="8"/>
  <c r="Z58" i="8"/>
  <c r="Z57" i="8"/>
  <c r="Z56" i="8"/>
  <c r="Z55" i="8"/>
  <c r="Z54" i="8"/>
  <c r="Z53" i="8"/>
  <c r="Z52" i="8"/>
  <c r="Z51" i="8"/>
  <c r="Z50" i="8"/>
  <c r="Z49" i="8"/>
  <c r="Z48" i="8"/>
  <c r="Z47" i="8"/>
  <c r="Z46" i="8"/>
  <c r="Z43" i="8"/>
  <c r="Z42" i="8"/>
  <c r="Z41" i="8"/>
  <c r="Z40" i="8"/>
  <c r="Z39" i="8"/>
  <c r="Z38" i="8"/>
  <c r="Z37" i="8"/>
  <c r="Z36" i="8"/>
  <c r="Z35" i="8"/>
  <c r="Z34" i="8"/>
  <c r="W16" i="6"/>
  <c r="N25" i="14"/>
  <c r="O4" i="14" s="1"/>
  <c r="O6" i="14" s="1"/>
  <c r="R6" i="14" s="1"/>
  <c r="W9" i="6" s="1"/>
  <c r="N24" i="14"/>
  <c r="E5" i="14"/>
  <c r="E7" i="14" s="1"/>
  <c r="F7" i="14" s="1"/>
  <c r="H8" i="14" s="1"/>
  <c r="D5" i="14"/>
  <c r="F5" i="14" s="1"/>
  <c r="H7" i="14" s="1"/>
  <c r="H9" i="14" s="1"/>
  <c r="O8" i="14" s="1"/>
  <c r="O7" i="14" s="1"/>
  <c r="Z200" i="8" l="1"/>
  <c r="W10" i="6" s="1"/>
  <c r="R7" i="14"/>
  <c r="R10" i="14"/>
  <c r="R11" i="14" s="1"/>
  <c r="W8" i="6" s="1"/>
  <c r="Y186" i="8" l="1"/>
  <c r="Y185" i="8"/>
  <c r="Y184" i="8"/>
  <c r="Y183" i="8"/>
  <c r="Y182" i="8" l="1"/>
  <c r="Y181" i="8"/>
  <c r="Y180" i="8"/>
  <c r="Y179" i="8"/>
  <c r="Y178" i="8"/>
  <c r="Y177" i="8"/>
  <c r="Y176" i="8"/>
  <c r="Y175" i="8"/>
  <c r="Y174" i="8"/>
  <c r="Y173" i="8"/>
  <c r="Y172" i="8"/>
  <c r="Y171" i="8"/>
  <c r="Y168" i="8"/>
  <c r="Y167" i="8"/>
  <c r="Y166" i="8"/>
  <c r="Y165" i="8"/>
  <c r="Y164" i="8"/>
  <c r="Y163" i="8"/>
  <c r="Y162" i="8"/>
  <c r="Y161" i="8"/>
  <c r="Y160" i="8"/>
  <c r="Y159" i="8"/>
  <c r="Y158" i="8"/>
  <c r="Y157" i="8"/>
  <c r="Y156" i="8"/>
  <c r="Y153" i="8"/>
  <c r="Y150" i="8"/>
  <c r="Y149" i="8"/>
  <c r="Y148" i="8"/>
  <c r="Y147" i="8"/>
  <c r="Y146" i="8"/>
  <c r="Y145" i="8"/>
  <c r="Y144" i="8"/>
  <c r="Y143" i="8"/>
  <c r="Y140" i="8"/>
  <c r="Y139" i="8"/>
  <c r="Y138" i="8"/>
  <c r="Y137" i="8"/>
  <c r="Y136" i="8"/>
  <c r="Y135" i="8"/>
  <c r="Y134" i="8"/>
  <c r="Y131" i="8"/>
  <c r="Y130" i="8"/>
  <c r="Y129" i="8"/>
  <c r="Y128" i="8"/>
  <c r="Y127" i="8"/>
  <c r="Y126" i="8"/>
  <c r="Y125" i="8"/>
  <c r="Y124" i="8"/>
  <c r="Y123" i="8"/>
  <c r="Y122" i="8"/>
  <c r="Y121" i="8"/>
  <c r="Y120" i="8"/>
  <c r="Y119" i="8"/>
  <c r="Y118" i="8"/>
  <c r="Y117" i="8"/>
  <c r="Y116" i="8"/>
  <c r="Y113" i="8"/>
  <c r="Y112" i="8"/>
  <c r="Y111" i="8"/>
  <c r="Y110" i="8"/>
  <c r="Y109" i="8"/>
  <c r="Y108" i="8"/>
  <c r="Y107" i="8"/>
  <c r="Y106" i="8"/>
  <c r="Y105" i="8"/>
  <c r="Y104" i="8"/>
  <c r="Y103" i="8"/>
  <c r="Y102" i="8"/>
  <c r="Y101" i="8"/>
  <c r="Y98" i="8"/>
  <c r="Y97" i="8"/>
  <c r="Y96" i="8"/>
  <c r="Y95" i="8"/>
  <c r="Y94" i="8"/>
  <c r="Y91" i="8"/>
  <c r="Y90" i="8"/>
  <c r="Y89" i="8"/>
  <c r="Y86" i="8"/>
  <c r="Y85" i="8"/>
  <c r="Y84" i="8"/>
  <c r="Y83" i="8"/>
  <c r="Y82" i="8"/>
  <c r="Y79" i="8"/>
  <c r="Y78" i="8"/>
  <c r="Y77" i="8"/>
  <c r="Y76" i="8"/>
  <c r="Y75" i="8"/>
  <c r="Y74" i="8"/>
  <c r="Y73" i="8"/>
  <c r="Y72" i="8"/>
  <c r="Y69" i="8"/>
  <c r="Y68" i="8"/>
  <c r="Y67" i="8"/>
  <c r="Y66" i="8"/>
  <c r="Y65" i="8"/>
  <c r="Y64" i="8"/>
  <c r="Y63" i="8"/>
  <c r="Y60" i="8"/>
  <c r="Y58" i="8"/>
  <c r="Y57" i="8"/>
  <c r="Y56" i="8"/>
  <c r="Y55" i="8"/>
  <c r="Y54" i="8"/>
  <c r="Y53" i="8"/>
  <c r="Y52" i="8"/>
  <c r="Y51" i="8"/>
  <c r="Y50" i="8"/>
  <c r="Y49" i="8"/>
  <c r="Y48" i="8"/>
  <c r="Y47" i="8"/>
  <c r="Y46" i="8"/>
  <c r="Y43" i="8"/>
  <c r="Y42" i="8"/>
  <c r="Y41" i="8"/>
  <c r="Y40" i="8"/>
  <c r="Y39" i="8"/>
  <c r="Y38" i="8"/>
  <c r="Y37" i="8"/>
  <c r="Y36" i="8"/>
  <c r="Y35" i="8"/>
  <c r="Y34" i="8"/>
  <c r="V16" i="6"/>
  <c r="Y187" i="8" l="1"/>
  <c r="V10" i="6" s="1"/>
  <c r="X69" i="8"/>
  <c r="X168" i="8" l="1"/>
  <c r="X167" i="8"/>
  <c r="X166" i="8"/>
  <c r="X165" i="8"/>
  <c r="X164" i="8"/>
  <c r="X163" i="8"/>
  <c r="X56" i="8" l="1"/>
  <c r="U16" i="6" l="1"/>
  <c r="X162" i="8"/>
  <c r="X161" i="8"/>
  <c r="X160" i="8"/>
  <c r="X159" i="8"/>
  <c r="X158" i="8"/>
  <c r="X157" i="8"/>
  <c r="X156" i="8"/>
  <c r="X153" i="8"/>
  <c r="X150" i="8"/>
  <c r="X149" i="8"/>
  <c r="X148" i="8"/>
  <c r="X147" i="8"/>
  <c r="X146" i="8"/>
  <c r="X145" i="8"/>
  <c r="X144" i="8"/>
  <c r="X143" i="8"/>
  <c r="X140" i="8"/>
  <c r="X139" i="8"/>
  <c r="X138" i="8"/>
  <c r="X137" i="8"/>
  <c r="X136" i="8"/>
  <c r="X135" i="8"/>
  <c r="X134" i="8"/>
  <c r="X131" i="8"/>
  <c r="X130" i="8"/>
  <c r="X129" i="8"/>
  <c r="X128" i="8"/>
  <c r="X127" i="8"/>
  <c r="X126" i="8"/>
  <c r="X125" i="8"/>
  <c r="X124" i="8"/>
  <c r="X123" i="8"/>
  <c r="X122" i="8"/>
  <c r="X121" i="8"/>
  <c r="X120" i="8"/>
  <c r="X119" i="8"/>
  <c r="X118" i="8"/>
  <c r="X117" i="8"/>
  <c r="X116" i="8"/>
  <c r="X113" i="8"/>
  <c r="X112" i="8"/>
  <c r="X111" i="8"/>
  <c r="X110" i="8"/>
  <c r="X109" i="8"/>
  <c r="X108" i="8"/>
  <c r="X107" i="8"/>
  <c r="X106" i="8"/>
  <c r="X105" i="8"/>
  <c r="X104" i="8"/>
  <c r="X103" i="8"/>
  <c r="X102" i="8"/>
  <c r="X101" i="8"/>
  <c r="X98" i="8"/>
  <c r="X97" i="8"/>
  <c r="X96" i="8"/>
  <c r="X95" i="8"/>
  <c r="X94" i="8"/>
  <c r="X91" i="8"/>
  <c r="X90" i="8"/>
  <c r="X89" i="8"/>
  <c r="X86" i="8"/>
  <c r="X85" i="8"/>
  <c r="X84" i="8"/>
  <c r="X83" i="8"/>
  <c r="X82" i="8"/>
  <c r="X79" i="8"/>
  <c r="X78" i="8"/>
  <c r="X77" i="8"/>
  <c r="X76" i="8"/>
  <c r="X75" i="8"/>
  <c r="X74" i="8"/>
  <c r="X73" i="8"/>
  <c r="X72" i="8"/>
  <c r="X68" i="8"/>
  <c r="X67" i="8"/>
  <c r="X66" i="8"/>
  <c r="X65" i="8"/>
  <c r="X64" i="8"/>
  <c r="X63" i="8"/>
  <c r="X60" i="8"/>
  <c r="X58" i="8"/>
  <c r="X57" i="8"/>
  <c r="X55" i="8"/>
  <c r="X54" i="8"/>
  <c r="X53" i="8"/>
  <c r="X52" i="8"/>
  <c r="X51" i="8"/>
  <c r="X50" i="8"/>
  <c r="X49" i="8"/>
  <c r="X48" i="8"/>
  <c r="X47" i="8"/>
  <c r="X46" i="8"/>
  <c r="X43" i="8"/>
  <c r="X42" i="8"/>
  <c r="X41" i="8"/>
  <c r="X40" i="8"/>
  <c r="X39" i="8"/>
  <c r="X38" i="8"/>
  <c r="X37" i="8"/>
  <c r="X36" i="8"/>
  <c r="X35" i="8"/>
  <c r="X34" i="8"/>
  <c r="X169" i="8" l="1"/>
  <c r="U10" i="6" s="1"/>
  <c r="W153" i="8"/>
  <c r="W150" i="8" l="1"/>
  <c r="W149" i="8"/>
  <c r="W148" i="8"/>
  <c r="W147" i="8"/>
  <c r="W146" i="8"/>
  <c r="W145" i="8"/>
  <c r="W144" i="8"/>
  <c r="W143" i="8"/>
  <c r="W140" i="8"/>
  <c r="W139" i="8"/>
  <c r="W138" i="8"/>
  <c r="W137" i="8"/>
  <c r="W136" i="8"/>
  <c r="W135" i="8"/>
  <c r="W134" i="8"/>
  <c r="W131" i="8"/>
  <c r="W130" i="8"/>
  <c r="W129" i="8"/>
  <c r="W128" i="8"/>
  <c r="W127" i="8"/>
  <c r="W126" i="8"/>
  <c r="W125" i="8"/>
  <c r="W124" i="8"/>
  <c r="W123" i="8"/>
  <c r="W122" i="8"/>
  <c r="W121" i="8"/>
  <c r="W120" i="8"/>
  <c r="W119" i="8"/>
  <c r="W118" i="8"/>
  <c r="W117" i="8"/>
  <c r="W116" i="8"/>
  <c r="W113" i="8"/>
  <c r="W112" i="8"/>
  <c r="W111" i="8"/>
  <c r="W110" i="8"/>
  <c r="W109" i="8"/>
  <c r="W108" i="8"/>
  <c r="W107" i="8"/>
  <c r="W106" i="8"/>
  <c r="W105" i="8"/>
  <c r="W104" i="8"/>
  <c r="W103" i="8"/>
  <c r="W102" i="8"/>
  <c r="W101" i="8"/>
  <c r="W98" i="8"/>
  <c r="W97" i="8"/>
  <c r="W96" i="8"/>
  <c r="W95" i="8"/>
  <c r="W94" i="8"/>
  <c r="W91" i="8"/>
  <c r="W90" i="8"/>
  <c r="W89" i="8"/>
  <c r="W86" i="8"/>
  <c r="W85" i="8"/>
  <c r="W84" i="8"/>
  <c r="W83" i="8"/>
  <c r="W82" i="8"/>
  <c r="W79" i="8"/>
  <c r="W78" i="8"/>
  <c r="W77" i="8"/>
  <c r="W76" i="8"/>
  <c r="W75" i="8"/>
  <c r="W74" i="8"/>
  <c r="W73" i="8"/>
  <c r="W72" i="8"/>
  <c r="W69" i="8"/>
  <c r="W68" i="8"/>
  <c r="W67" i="8"/>
  <c r="W66" i="8"/>
  <c r="W65" i="8"/>
  <c r="W64" i="8"/>
  <c r="W63" i="8"/>
  <c r="W60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3" i="8"/>
  <c r="W42" i="8"/>
  <c r="W41" i="8"/>
  <c r="W40" i="8"/>
  <c r="W39" i="8"/>
  <c r="W38" i="8"/>
  <c r="W37" i="8"/>
  <c r="W36" i="8"/>
  <c r="W35" i="8"/>
  <c r="W34" i="8"/>
  <c r="T16" i="6"/>
  <c r="W154" i="8" l="1"/>
  <c r="T10" i="6" s="1"/>
  <c r="V150" i="8"/>
  <c r="V140" i="8" l="1"/>
  <c r="V139" i="8"/>
  <c r="V138" i="8"/>
  <c r="V137" i="8"/>
  <c r="V136" i="8"/>
  <c r="V135" i="8"/>
  <c r="V134" i="8"/>
  <c r="V149" i="8"/>
  <c r="V148" i="8"/>
  <c r="V147" i="8"/>
  <c r="V146" i="8"/>
  <c r="V143" i="8"/>
  <c r="V145" i="8"/>
  <c r="V144" i="8"/>
  <c r="U43" i="8"/>
  <c r="V43" i="8"/>
  <c r="V131" i="8"/>
  <c r="V130" i="8"/>
  <c r="V129" i="8"/>
  <c r="V128" i="8"/>
  <c r="V127" i="8"/>
  <c r="V126" i="8"/>
  <c r="V125" i="8"/>
  <c r="V124" i="8"/>
  <c r="V123" i="8"/>
  <c r="V122" i="8"/>
  <c r="V121" i="8"/>
  <c r="V120" i="8"/>
  <c r="V119" i="8"/>
  <c r="V118" i="8"/>
  <c r="V117" i="8"/>
  <c r="V116" i="8"/>
  <c r="V113" i="8"/>
  <c r="V112" i="8"/>
  <c r="V111" i="8"/>
  <c r="V110" i="8"/>
  <c r="V109" i="8"/>
  <c r="V108" i="8"/>
  <c r="V107" i="8"/>
  <c r="V106" i="8"/>
  <c r="V105" i="8"/>
  <c r="V104" i="8"/>
  <c r="V103" i="8"/>
  <c r="V102" i="8"/>
  <c r="V101" i="8"/>
  <c r="V98" i="8"/>
  <c r="V97" i="8"/>
  <c r="V96" i="8"/>
  <c r="V95" i="8"/>
  <c r="V94" i="8"/>
  <c r="V91" i="8"/>
  <c r="V90" i="8"/>
  <c r="V89" i="8"/>
  <c r="V86" i="8"/>
  <c r="V85" i="8"/>
  <c r="V84" i="8"/>
  <c r="V83" i="8"/>
  <c r="V82" i="8"/>
  <c r="V79" i="8"/>
  <c r="V78" i="8"/>
  <c r="V77" i="8"/>
  <c r="V76" i="8"/>
  <c r="V75" i="8"/>
  <c r="V74" i="8"/>
  <c r="V73" i="8"/>
  <c r="V72" i="8"/>
  <c r="V69" i="8"/>
  <c r="V68" i="8"/>
  <c r="V67" i="8"/>
  <c r="V66" i="8"/>
  <c r="V65" i="8"/>
  <c r="V64" i="8"/>
  <c r="V63" i="8"/>
  <c r="V60" i="8"/>
  <c r="V58" i="8"/>
  <c r="V57" i="8"/>
  <c r="V56" i="8"/>
  <c r="V55" i="8"/>
  <c r="V54" i="8"/>
  <c r="V53" i="8"/>
  <c r="V52" i="8"/>
  <c r="V51" i="8"/>
  <c r="V50" i="8"/>
  <c r="V49" i="8"/>
  <c r="V48" i="8"/>
  <c r="V47" i="8"/>
  <c r="V46" i="8"/>
  <c r="V42" i="8"/>
  <c r="V41" i="8"/>
  <c r="V40" i="8"/>
  <c r="V39" i="8"/>
  <c r="V38" i="8"/>
  <c r="V37" i="8"/>
  <c r="V36" i="8"/>
  <c r="V35" i="8"/>
  <c r="V34" i="8"/>
  <c r="S16" i="6"/>
  <c r="V151" i="8" l="1"/>
  <c r="S10" i="6" s="1"/>
  <c r="U131" i="8" l="1"/>
  <c r="U130" i="8"/>
  <c r="U129" i="8"/>
  <c r="U128" i="8"/>
  <c r="U127" i="8"/>
  <c r="U126" i="8"/>
  <c r="U125" i="8"/>
  <c r="U124" i="8"/>
  <c r="U123" i="8"/>
  <c r="U122" i="8"/>
  <c r="U121" i="8"/>
  <c r="U120" i="8"/>
  <c r="U119" i="8"/>
  <c r="U118" i="8"/>
  <c r="U117" i="8"/>
  <c r="U116" i="8"/>
  <c r="U113" i="8"/>
  <c r="U112" i="8"/>
  <c r="U111" i="8"/>
  <c r="U110" i="8"/>
  <c r="U109" i="8"/>
  <c r="U108" i="8"/>
  <c r="U107" i="8"/>
  <c r="U106" i="8"/>
  <c r="U105" i="8"/>
  <c r="U104" i="8"/>
  <c r="U103" i="8"/>
  <c r="U102" i="8"/>
  <c r="U101" i="8"/>
  <c r="U98" i="8"/>
  <c r="U97" i="8"/>
  <c r="U96" i="8"/>
  <c r="U95" i="8"/>
  <c r="U94" i="8"/>
  <c r="U91" i="8"/>
  <c r="U90" i="8"/>
  <c r="U89" i="8"/>
  <c r="U86" i="8"/>
  <c r="U85" i="8"/>
  <c r="U84" i="8"/>
  <c r="U83" i="8"/>
  <c r="U82" i="8"/>
  <c r="U79" i="8"/>
  <c r="U78" i="8"/>
  <c r="U77" i="8"/>
  <c r="U76" i="8"/>
  <c r="U75" i="8"/>
  <c r="U74" i="8"/>
  <c r="U73" i="8"/>
  <c r="U72" i="8"/>
  <c r="U69" i="8"/>
  <c r="U68" i="8"/>
  <c r="U67" i="8"/>
  <c r="U66" i="8"/>
  <c r="U65" i="8"/>
  <c r="U64" i="8"/>
  <c r="U63" i="8"/>
  <c r="U60" i="8"/>
  <c r="U58" i="8"/>
  <c r="U57" i="8"/>
  <c r="U56" i="8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140" i="8"/>
  <c r="U139" i="8"/>
  <c r="U138" i="8"/>
  <c r="U137" i="8"/>
  <c r="U136" i="8"/>
  <c r="U135" i="8"/>
  <c r="U134" i="8"/>
  <c r="R16" i="6"/>
  <c r="U141" i="8" l="1"/>
  <c r="R10" i="6" s="1"/>
  <c r="T125" i="8"/>
  <c r="T124" i="8"/>
  <c r="T123" i="8"/>
  <c r="T122" i="8"/>
  <c r="T131" i="8"/>
  <c r="T127" i="8"/>
  <c r="T126" i="8"/>
  <c r="T118" i="8" l="1"/>
  <c r="T130" i="8"/>
  <c r="T129" i="8"/>
  <c r="T128" i="8"/>
  <c r="T121" i="8"/>
  <c r="T120" i="8"/>
  <c r="T119" i="8"/>
  <c r="T117" i="8"/>
  <c r="T116" i="8"/>
  <c r="T101" i="8"/>
  <c r="T113" i="8"/>
  <c r="T112" i="8"/>
  <c r="T111" i="8"/>
  <c r="T110" i="8"/>
  <c r="T109" i="8"/>
  <c r="T108" i="8"/>
  <c r="T107" i="8"/>
  <c r="T106" i="8"/>
  <c r="T105" i="8"/>
  <c r="T104" i="8"/>
  <c r="T103" i="8"/>
  <c r="T102" i="8"/>
  <c r="T98" i="8"/>
  <c r="T97" i="8"/>
  <c r="T96" i="8"/>
  <c r="T95" i="8"/>
  <c r="T94" i="8"/>
  <c r="T91" i="8"/>
  <c r="T90" i="8"/>
  <c r="T89" i="8"/>
  <c r="T86" i="8"/>
  <c r="T85" i="8"/>
  <c r="T84" i="8"/>
  <c r="T83" i="8"/>
  <c r="T82" i="8"/>
  <c r="T79" i="8"/>
  <c r="T78" i="8"/>
  <c r="T77" i="8"/>
  <c r="T76" i="8"/>
  <c r="T75" i="8"/>
  <c r="T74" i="8"/>
  <c r="T73" i="8"/>
  <c r="T72" i="8"/>
  <c r="T69" i="8"/>
  <c r="T68" i="8"/>
  <c r="T67" i="8"/>
  <c r="T66" i="8"/>
  <c r="T65" i="8"/>
  <c r="T64" i="8"/>
  <c r="T63" i="8"/>
  <c r="T60" i="8"/>
  <c r="T58" i="8"/>
  <c r="T57" i="8"/>
  <c r="T56" i="8"/>
  <c r="T55" i="8"/>
  <c r="T54" i="8"/>
  <c r="T53" i="8"/>
  <c r="T52" i="8"/>
  <c r="T51" i="8"/>
  <c r="T50" i="8"/>
  <c r="T49" i="8"/>
  <c r="T48" i="8"/>
  <c r="T47" i="8"/>
  <c r="T46" i="8"/>
  <c r="T43" i="8"/>
  <c r="T42" i="8"/>
  <c r="T41" i="8"/>
  <c r="T40" i="8"/>
  <c r="T39" i="8"/>
  <c r="T38" i="8"/>
  <c r="T37" i="8"/>
  <c r="T36" i="8"/>
  <c r="T35" i="8"/>
  <c r="T34" i="8"/>
  <c r="Q16" i="6"/>
  <c r="T132" i="8" l="1"/>
  <c r="S113" i="8"/>
  <c r="S112" i="8"/>
  <c r="S111" i="8"/>
  <c r="S110" i="8"/>
  <c r="S109" i="8"/>
  <c r="S108" i="8"/>
  <c r="S107" i="8"/>
  <c r="S106" i="8"/>
  <c r="S105" i="8"/>
  <c r="S104" i="8"/>
  <c r="S103" i="8"/>
  <c r="S102" i="8"/>
  <c r="S101" i="8"/>
  <c r="S98" i="8"/>
  <c r="S97" i="8"/>
  <c r="S96" i="8"/>
  <c r="S95" i="8"/>
  <c r="S94" i="8"/>
  <c r="S34" i="8"/>
  <c r="S91" i="8"/>
  <c r="S90" i="8"/>
  <c r="S89" i="8"/>
  <c r="S86" i="8"/>
  <c r="S85" i="8"/>
  <c r="S84" i="8"/>
  <c r="S83" i="8"/>
  <c r="S82" i="8"/>
  <c r="S79" i="8"/>
  <c r="S78" i="8"/>
  <c r="S77" i="8"/>
  <c r="S76" i="8"/>
  <c r="S75" i="8"/>
  <c r="S74" i="8"/>
  <c r="S73" i="8"/>
  <c r="S72" i="8"/>
  <c r="S69" i="8"/>
  <c r="S68" i="8"/>
  <c r="S67" i="8"/>
  <c r="S66" i="8"/>
  <c r="S65" i="8"/>
  <c r="S64" i="8"/>
  <c r="S63" i="8"/>
  <c r="S60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3" i="8"/>
  <c r="S42" i="8"/>
  <c r="S41" i="8"/>
  <c r="S40" i="8"/>
  <c r="S39" i="8"/>
  <c r="S38" i="8"/>
  <c r="S37" i="8"/>
  <c r="S36" i="8"/>
  <c r="S35" i="8"/>
  <c r="S114" i="8" l="1"/>
  <c r="P10" i="6" s="1"/>
  <c r="Q10" i="6"/>
  <c r="P16" i="6"/>
  <c r="R98" i="8" l="1"/>
  <c r="R97" i="8"/>
  <c r="R96" i="8"/>
  <c r="R95" i="8"/>
  <c r="R94" i="8"/>
  <c r="R91" i="8" l="1"/>
  <c r="R90" i="8"/>
  <c r="R89" i="8"/>
  <c r="R86" i="8"/>
  <c r="R85" i="8"/>
  <c r="R84" i="8"/>
  <c r="R83" i="8"/>
  <c r="R82" i="8"/>
  <c r="R79" i="8"/>
  <c r="R78" i="8"/>
  <c r="R77" i="8"/>
  <c r="R76" i="8"/>
  <c r="R75" i="8"/>
  <c r="R74" i="8"/>
  <c r="R73" i="8"/>
  <c r="R72" i="8"/>
  <c r="R69" i="8"/>
  <c r="R68" i="8"/>
  <c r="R67" i="8"/>
  <c r="R66" i="8"/>
  <c r="R65" i="8"/>
  <c r="R64" i="8"/>
  <c r="R63" i="8"/>
  <c r="R60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3" i="8"/>
  <c r="R42" i="8"/>
  <c r="R41" i="8"/>
  <c r="R40" i="8"/>
  <c r="R39" i="8"/>
  <c r="R38" i="8"/>
  <c r="R37" i="8"/>
  <c r="R36" i="8"/>
  <c r="R35" i="8"/>
  <c r="R34" i="8"/>
  <c r="O16" i="6"/>
  <c r="R99" i="8" l="1"/>
  <c r="O10" i="6" s="1"/>
  <c r="N59" i="11" l="1"/>
  <c r="M59" i="11"/>
  <c r="R65" i="11" s="1"/>
  <c r="K74" i="11" s="1"/>
  <c r="O58" i="11"/>
  <c r="N58" i="11"/>
  <c r="M58" i="11"/>
  <c r="O57" i="11"/>
  <c r="N57" i="11"/>
  <c r="M57" i="11"/>
  <c r="O56" i="11"/>
  <c r="N56" i="11"/>
  <c r="M56" i="11"/>
  <c r="O55" i="11"/>
  <c r="N55" i="11"/>
  <c r="M55" i="11"/>
  <c r="O54" i="11"/>
  <c r="N54" i="11"/>
  <c r="M54" i="11"/>
  <c r="O53" i="11"/>
  <c r="N53" i="11"/>
  <c r="M53" i="11"/>
  <c r="O52" i="11"/>
  <c r="N52" i="11"/>
  <c r="M52" i="11"/>
  <c r="O51" i="11"/>
  <c r="N51" i="11"/>
  <c r="M51" i="11"/>
  <c r="O50" i="11"/>
  <c r="N50" i="11"/>
  <c r="M50" i="11"/>
  <c r="O49" i="11"/>
  <c r="N49" i="11"/>
  <c r="M49" i="11"/>
  <c r="O48" i="11"/>
  <c r="N48" i="11"/>
  <c r="M48" i="11"/>
  <c r="O47" i="11"/>
  <c r="N47" i="11"/>
  <c r="M47" i="11"/>
  <c r="O46" i="11"/>
  <c r="N46" i="11"/>
  <c r="M46" i="11"/>
  <c r="O43" i="11"/>
  <c r="N43" i="11"/>
  <c r="M43" i="11"/>
  <c r="L43" i="11"/>
  <c r="O42" i="11"/>
  <c r="N42" i="11"/>
  <c r="M42" i="11"/>
  <c r="L42" i="11"/>
  <c r="O41" i="11"/>
  <c r="N41" i="11"/>
  <c r="M41" i="11"/>
  <c r="L41" i="11"/>
  <c r="O40" i="11"/>
  <c r="N40" i="11"/>
  <c r="M40" i="11"/>
  <c r="L40" i="11"/>
  <c r="O39" i="11"/>
  <c r="N39" i="11"/>
  <c r="M39" i="11"/>
  <c r="L39" i="11"/>
  <c r="O38" i="11"/>
  <c r="N38" i="11"/>
  <c r="M38" i="11"/>
  <c r="L38" i="11"/>
  <c r="O37" i="11"/>
  <c r="N37" i="11"/>
  <c r="M37" i="11"/>
  <c r="L37" i="11"/>
  <c r="O36" i="11"/>
  <c r="N36" i="11"/>
  <c r="M36" i="11"/>
  <c r="L36" i="11"/>
  <c r="O35" i="11"/>
  <c r="N35" i="11"/>
  <c r="M35" i="11"/>
  <c r="L35" i="11"/>
  <c r="O34" i="11"/>
  <c r="N34" i="11"/>
  <c r="M34" i="11"/>
  <c r="L34" i="11"/>
  <c r="O31" i="11"/>
  <c r="N31" i="11"/>
  <c r="M31" i="11"/>
  <c r="L31" i="11"/>
  <c r="K31" i="11"/>
  <c r="O30" i="11"/>
  <c r="N30" i="11"/>
  <c r="M30" i="11"/>
  <c r="L30" i="11"/>
  <c r="K30" i="11"/>
  <c r="O29" i="11"/>
  <c r="N29" i="11"/>
  <c r="M29" i="11"/>
  <c r="L29" i="11"/>
  <c r="K29" i="11"/>
  <c r="O28" i="11"/>
  <c r="N28" i="11"/>
  <c r="M28" i="11"/>
  <c r="L28" i="11"/>
  <c r="K28" i="11"/>
  <c r="O27" i="11"/>
  <c r="N27" i="11"/>
  <c r="M27" i="11"/>
  <c r="L27" i="11"/>
  <c r="K27" i="11"/>
  <c r="O26" i="11"/>
  <c r="N26" i="11"/>
  <c r="M26" i="11"/>
  <c r="L26" i="11"/>
  <c r="K26" i="11"/>
  <c r="O25" i="11"/>
  <c r="N25" i="11"/>
  <c r="M25" i="11"/>
  <c r="L25" i="11"/>
  <c r="K25" i="11"/>
  <c r="O22" i="11"/>
  <c r="N22" i="11"/>
  <c r="M22" i="11"/>
  <c r="L22" i="11"/>
  <c r="K22" i="11"/>
  <c r="J22" i="11"/>
  <c r="O21" i="11"/>
  <c r="N21" i="11"/>
  <c r="M21" i="11"/>
  <c r="L21" i="11"/>
  <c r="K21" i="11"/>
  <c r="J21" i="11"/>
  <c r="O20" i="11"/>
  <c r="N20" i="11"/>
  <c r="M20" i="11"/>
  <c r="L20" i="11"/>
  <c r="K20" i="11"/>
  <c r="J20" i="11"/>
  <c r="O19" i="11"/>
  <c r="N19" i="11"/>
  <c r="M19" i="11"/>
  <c r="L19" i="11"/>
  <c r="K19" i="11"/>
  <c r="J19" i="11"/>
  <c r="O16" i="11"/>
  <c r="N16" i="11"/>
  <c r="M16" i="11"/>
  <c r="L16" i="11"/>
  <c r="K16" i="11"/>
  <c r="J16" i="11"/>
  <c r="I16" i="11"/>
  <c r="O15" i="11"/>
  <c r="N15" i="11"/>
  <c r="M15" i="11"/>
  <c r="L15" i="11"/>
  <c r="K15" i="11"/>
  <c r="J15" i="11"/>
  <c r="I15" i="11"/>
  <c r="O14" i="11"/>
  <c r="N14" i="11"/>
  <c r="M14" i="11"/>
  <c r="L14" i="11"/>
  <c r="K14" i="11"/>
  <c r="J14" i="11"/>
  <c r="I14" i="11"/>
  <c r="O13" i="11"/>
  <c r="N13" i="11"/>
  <c r="M13" i="11"/>
  <c r="L13" i="11"/>
  <c r="K13" i="11"/>
  <c r="J13" i="11"/>
  <c r="I13" i="11"/>
  <c r="O10" i="11"/>
  <c r="N10" i="11"/>
  <c r="M10" i="11"/>
  <c r="L10" i="11"/>
  <c r="K10" i="11"/>
  <c r="J10" i="11"/>
  <c r="I10" i="11"/>
  <c r="H10" i="11"/>
  <c r="O9" i="11"/>
  <c r="N9" i="11"/>
  <c r="M9" i="11"/>
  <c r="L9" i="11"/>
  <c r="K9" i="11"/>
  <c r="J9" i="11"/>
  <c r="I9" i="11"/>
  <c r="H9" i="11"/>
  <c r="O8" i="11"/>
  <c r="N8" i="11"/>
  <c r="M8" i="11"/>
  <c r="L8" i="11"/>
  <c r="K8" i="11"/>
  <c r="J8" i="11"/>
  <c r="I8" i="11"/>
  <c r="H8" i="11"/>
  <c r="O7" i="11"/>
  <c r="N7" i="11"/>
  <c r="M7" i="11"/>
  <c r="L7" i="11"/>
  <c r="K7" i="11"/>
  <c r="J7" i="11"/>
  <c r="I7" i="11"/>
  <c r="H7" i="11"/>
  <c r="O6" i="11"/>
  <c r="N6" i="11"/>
  <c r="M6" i="11"/>
  <c r="L6" i="11"/>
  <c r="K6" i="11"/>
  <c r="J6" i="11"/>
  <c r="I6" i="11"/>
  <c r="H6" i="11"/>
  <c r="O5" i="11"/>
  <c r="N5" i="11"/>
  <c r="M5" i="11"/>
  <c r="L5" i="11"/>
  <c r="K5" i="11"/>
  <c r="J5" i="11"/>
  <c r="I5" i="11"/>
  <c r="H5" i="11"/>
  <c r="O4" i="11"/>
  <c r="N4" i="11"/>
  <c r="M4" i="11"/>
  <c r="L4" i="11"/>
  <c r="K4" i="11"/>
  <c r="J4" i="11"/>
  <c r="I4" i="11"/>
  <c r="H4" i="11"/>
  <c r="O3" i="11"/>
  <c r="N3" i="11"/>
  <c r="M3" i="11"/>
  <c r="L3" i="11"/>
  <c r="K3" i="11"/>
  <c r="J3" i="11"/>
  <c r="I3" i="11"/>
  <c r="H3" i="11"/>
  <c r="O2" i="11"/>
  <c r="N2" i="11"/>
  <c r="M2" i="11"/>
  <c r="L2" i="11"/>
  <c r="K2" i="11"/>
  <c r="J2" i="11"/>
  <c r="J23" i="11" s="1"/>
  <c r="I2" i="11"/>
  <c r="H2" i="11"/>
  <c r="H11" i="11" s="1"/>
  <c r="L44" i="11" l="1"/>
  <c r="L75" i="11"/>
  <c r="N8" i="6"/>
  <c r="I17" i="11"/>
  <c r="K32" i="11"/>
  <c r="Q86" i="8"/>
  <c r="P86" i="8"/>
  <c r="Q91" i="8"/>
  <c r="Q90" i="8"/>
  <c r="Q89" i="8"/>
  <c r="Q85" i="8"/>
  <c r="Q84" i="8"/>
  <c r="Q83" i="8"/>
  <c r="Q82" i="8"/>
  <c r="Q79" i="8"/>
  <c r="Q78" i="8"/>
  <c r="Q77" i="8"/>
  <c r="Q76" i="8"/>
  <c r="Q75" i="8"/>
  <c r="Q74" i="8"/>
  <c r="Q73" i="8"/>
  <c r="Q72" i="8"/>
  <c r="Q69" i="8"/>
  <c r="Q68" i="8"/>
  <c r="Q67" i="8"/>
  <c r="Q66" i="8"/>
  <c r="Q65" i="8"/>
  <c r="Q64" i="8"/>
  <c r="Q63" i="8"/>
  <c r="Q60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3" i="8"/>
  <c r="Q42" i="8"/>
  <c r="Q41" i="8"/>
  <c r="Q40" i="8"/>
  <c r="Q39" i="8"/>
  <c r="Q38" i="8"/>
  <c r="Q37" i="8"/>
  <c r="Q36" i="8"/>
  <c r="Q35" i="8"/>
  <c r="Q34" i="8"/>
  <c r="Q92" i="8" l="1"/>
  <c r="N10" i="6" s="1"/>
  <c r="N16" i="6" l="1"/>
  <c r="P79" i="8" l="1"/>
  <c r="P78" i="8"/>
  <c r="P77" i="8"/>
  <c r="P76" i="8"/>
  <c r="P75" i="8"/>
  <c r="P74" i="8"/>
  <c r="P73" i="8"/>
  <c r="P72" i="8"/>
  <c r="P69" i="8"/>
  <c r="P68" i="8"/>
  <c r="P67" i="8"/>
  <c r="P66" i="8"/>
  <c r="P65" i="8"/>
  <c r="P64" i="8"/>
  <c r="P63" i="8"/>
  <c r="P60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3" i="8"/>
  <c r="P42" i="8"/>
  <c r="P41" i="8"/>
  <c r="P40" i="8"/>
  <c r="P39" i="8"/>
  <c r="P38" i="8"/>
  <c r="P37" i="8"/>
  <c r="P36" i="8"/>
  <c r="P35" i="8"/>
  <c r="P34" i="8"/>
  <c r="P85" i="8"/>
  <c r="P84" i="8"/>
  <c r="P83" i="8"/>
  <c r="P82" i="8"/>
  <c r="M16" i="6"/>
  <c r="P87" i="8" l="1"/>
  <c r="M10" i="6" s="1"/>
  <c r="O79" i="8"/>
  <c r="O69" i="8" l="1"/>
  <c r="O68" i="8"/>
  <c r="O67" i="8"/>
  <c r="O66" i="8"/>
  <c r="O65" i="8"/>
  <c r="O64" i="8"/>
  <c r="O63" i="8"/>
  <c r="O78" i="8"/>
  <c r="O77" i="8"/>
  <c r="O76" i="8"/>
  <c r="O75" i="8"/>
  <c r="O74" i="8"/>
  <c r="O73" i="8"/>
  <c r="O72" i="8"/>
  <c r="O60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3" i="8"/>
  <c r="O42" i="8"/>
  <c r="O41" i="8"/>
  <c r="O40" i="8"/>
  <c r="O39" i="8"/>
  <c r="O38" i="8"/>
  <c r="O37" i="8"/>
  <c r="O36" i="8"/>
  <c r="O35" i="8"/>
  <c r="O34" i="8"/>
  <c r="O31" i="8"/>
  <c r="O30" i="8"/>
  <c r="O29" i="8"/>
  <c r="O28" i="8"/>
  <c r="O27" i="8"/>
  <c r="O26" i="8"/>
  <c r="O25" i="8"/>
  <c r="O22" i="8"/>
  <c r="O21" i="8"/>
  <c r="O20" i="8"/>
  <c r="O19" i="8"/>
  <c r="O16" i="8"/>
  <c r="O15" i="8"/>
  <c r="O14" i="8"/>
  <c r="O13" i="8"/>
  <c r="O10" i="8"/>
  <c r="O9" i="8"/>
  <c r="O8" i="8"/>
  <c r="O7" i="8"/>
  <c r="O6" i="8"/>
  <c r="O5" i="8"/>
  <c r="O4" i="8"/>
  <c r="O3" i="8"/>
  <c r="O2" i="8"/>
  <c r="L16" i="6"/>
  <c r="O80" i="8" l="1"/>
  <c r="L10" i="6" s="1"/>
  <c r="K16" i="6" l="1"/>
  <c r="N69" i="8"/>
  <c r="N68" i="8"/>
  <c r="N67" i="8"/>
  <c r="N66" i="8"/>
  <c r="N65" i="8"/>
  <c r="N64" i="8"/>
  <c r="N63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3" i="8"/>
  <c r="N42" i="8"/>
  <c r="N41" i="8"/>
  <c r="N40" i="8"/>
  <c r="N39" i="8"/>
  <c r="N38" i="8"/>
  <c r="N37" i="8"/>
  <c r="N36" i="8"/>
  <c r="N35" i="8"/>
  <c r="N34" i="8"/>
  <c r="N31" i="8"/>
  <c r="N30" i="8"/>
  <c r="N29" i="8"/>
  <c r="N28" i="8"/>
  <c r="N27" i="8"/>
  <c r="N26" i="8"/>
  <c r="N25" i="8"/>
  <c r="N22" i="8"/>
  <c r="N21" i="8"/>
  <c r="N20" i="8"/>
  <c r="N19" i="8"/>
  <c r="N16" i="8"/>
  <c r="N15" i="8"/>
  <c r="N14" i="8"/>
  <c r="N13" i="8"/>
  <c r="N10" i="8"/>
  <c r="N9" i="8"/>
  <c r="N8" i="8"/>
  <c r="N7" i="8"/>
  <c r="N6" i="8"/>
  <c r="N5" i="8"/>
  <c r="N4" i="8"/>
  <c r="N3" i="8"/>
  <c r="N2" i="8"/>
  <c r="N70" i="8" l="1"/>
  <c r="K10" i="6" s="1"/>
  <c r="M60" i="8" l="1"/>
  <c r="M59" i="8" l="1"/>
  <c r="M58" i="8"/>
  <c r="M57" i="8"/>
  <c r="M56" i="8"/>
  <c r="M43" i="8" l="1"/>
  <c r="M42" i="8"/>
  <c r="M41" i="8"/>
  <c r="M40" i="8"/>
  <c r="M39" i="8"/>
  <c r="M38" i="8"/>
  <c r="M37" i="8"/>
  <c r="M36" i="8"/>
  <c r="M35" i="8"/>
  <c r="M34" i="8"/>
  <c r="M55" i="8"/>
  <c r="M54" i="8"/>
  <c r="M53" i="8"/>
  <c r="M52" i="8"/>
  <c r="M51" i="8"/>
  <c r="M50" i="8"/>
  <c r="M49" i="8"/>
  <c r="M48" i="8"/>
  <c r="M47" i="8"/>
  <c r="M46" i="8"/>
  <c r="M31" i="8"/>
  <c r="M30" i="8"/>
  <c r="M29" i="8"/>
  <c r="M28" i="8"/>
  <c r="M27" i="8"/>
  <c r="M26" i="8"/>
  <c r="M25" i="8"/>
  <c r="M22" i="8"/>
  <c r="M21" i="8"/>
  <c r="M20" i="8"/>
  <c r="M19" i="8"/>
  <c r="M16" i="8"/>
  <c r="M15" i="8"/>
  <c r="M14" i="8"/>
  <c r="M13" i="8"/>
  <c r="M10" i="8"/>
  <c r="M9" i="8"/>
  <c r="M8" i="8"/>
  <c r="M7" i="8"/>
  <c r="M6" i="8"/>
  <c r="M5" i="8"/>
  <c r="M4" i="8"/>
  <c r="M3" i="8"/>
  <c r="M2" i="8"/>
  <c r="J16" i="6"/>
  <c r="M61" i="8" l="1"/>
  <c r="J10" i="6" s="1"/>
  <c r="L26" i="8"/>
  <c r="K26" i="8"/>
  <c r="L43" i="8" l="1"/>
  <c r="L42" i="8"/>
  <c r="L41" i="8"/>
  <c r="L40" i="8"/>
  <c r="L39" i="8"/>
  <c r="L38" i="8"/>
  <c r="L37" i="8"/>
  <c r="L36" i="8"/>
  <c r="L35" i="8"/>
  <c r="L34" i="8"/>
  <c r="L31" i="8"/>
  <c r="L30" i="8"/>
  <c r="L29" i="8"/>
  <c r="L28" i="8"/>
  <c r="L27" i="8"/>
  <c r="L25" i="8"/>
  <c r="L2" i="8"/>
  <c r="L22" i="8"/>
  <c r="L21" i="8"/>
  <c r="L20" i="8"/>
  <c r="L19" i="8"/>
  <c r="L16" i="8"/>
  <c r="L15" i="8"/>
  <c r="L14" i="8"/>
  <c r="L13" i="8"/>
  <c r="L10" i="8"/>
  <c r="L9" i="8"/>
  <c r="L8" i="8"/>
  <c r="L7" i="8"/>
  <c r="L6" i="8"/>
  <c r="L5" i="8"/>
  <c r="L4" i="8"/>
  <c r="L3" i="8"/>
  <c r="I16" i="6"/>
  <c r="L44" i="8" l="1"/>
  <c r="I10" i="6" s="1"/>
  <c r="K31" i="8"/>
  <c r="K30" i="8"/>
  <c r="K28" i="8"/>
  <c r="K27" i="8"/>
  <c r="K29" i="8"/>
  <c r="K25" i="8"/>
  <c r="K22" i="8"/>
  <c r="K21" i="8"/>
  <c r="K20" i="8"/>
  <c r="K19" i="8"/>
  <c r="K2" i="8"/>
  <c r="J2" i="8"/>
  <c r="K16" i="8"/>
  <c r="K15" i="8"/>
  <c r="K14" i="8"/>
  <c r="K13" i="8"/>
  <c r="K10" i="8"/>
  <c r="K9" i="8"/>
  <c r="K8" i="8"/>
  <c r="K7" i="8"/>
  <c r="K6" i="8"/>
  <c r="K5" i="8"/>
  <c r="K4" i="8"/>
  <c r="K3" i="8"/>
  <c r="H16" i="6"/>
  <c r="K32" i="8" l="1"/>
  <c r="H10" i="6" s="1"/>
  <c r="J16" i="8" l="1"/>
  <c r="J15" i="8"/>
  <c r="J14" i="8"/>
  <c r="J13" i="8"/>
  <c r="J22" i="8"/>
  <c r="J21" i="8"/>
  <c r="J20" i="8"/>
  <c r="J19" i="8"/>
  <c r="I16" i="8"/>
  <c r="I15" i="8"/>
  <c r="I14" i="8"/>
  <c r="I13" i="8"/>
  <c r="J10" i="8"/>
  <c r="J9" i="8"/>
  <c r="J8" i="8"/>
  <c r="J7" i="8"/>
  <c r="J6" i="8"/>
  <c r="J5" i="8"/>
  <c r="J4" i="8"/>
  <c r="J3" i="8"/>
  <c r="I10" i="8"/>
  <c r="I9" i="8"/>
  <c r="I8" i="8"/>
  <c r="I7" i="8"/>
  <c r="I6" i="8"/>
  <c r="I5" i="8"/>
  <c r="I4" i="8"/>
  <c r="I3" i="8"/>
  <c r="I2" i="8"/>
  <c r="G16" i="6"/>
  <c r="I17" i="8" l="1"/>
  <c r="F10" i="6" s="1"/>
  <c r="J23" i="8"/>
  <c r="G10" i="6" s="1"/>
  <c r="H2" i="8" l="1"/>
  <c r="H10" i="8" l="1"/>
  <c r="H9" i="8"/>
  <c r="H8" i="8"/>
  <c r="H7" i="8"/>
  <c r="H6" i="8"/>
  <c r="H5" i="8"/>
  <c r="H4" i="8"/>
  <c r="H3" i="8"/>
  <c r="H11" i="8" l="1"/>
  <c r="E10" i="6" s="1"/>
  <c r="F16" i="6" l="1"/>
  <c r="E16" i="6" l="1"/>
  <c r="D16" i="6"/>
  <c r="C16" i="6"/>
  <c r="C11" i="6" l="1"/>
  <c r="C12" i="6" l="1"/>
  <c r="C13" i="6" s="1"/>
  <c r="C17" i="6" s="1"/>
  <c r="D5" i="6"/>
  <c r="D11" i="6" s="1"/>
  <c r="D12" i="6" l="1"/>
  <c r="D13" i="6" s="1"/>
  <c r="D17" i="6" s="1"/>
  <c r="E5" i="6"/>
  <c r="E11" i="6" l="1"/>
  <c r="E12" i="6" l="1"/>
  <c r="E13" i="6" s="1"/>
  <c r="E17" i="6" s="1"/>
  <c r="F5" i="6"/>
  <c r="F11" i="6" s="1"/>
  <c r="G5" i="6" s="1"/>
  <c r="G11" i="6" s="1"/>
  <c r="G12" i="6" l="1"/>
  <c r="G13" i="6" s="1"/>
  <c r="G17" i="6" s="1"/>
  <c r="H5" i="6"/>
  <c r="H11" i="6" s="1"/>
  <c r="M7" i="6" s="1"/>
  <c r="F12" i="6"/>
  <c r="F13" i="6" s="1"/>
  <c r="F17" i="6" s="1"/>
  <c r="I5" i="6" l="1"/>
  <c r="I11" i="6" s="1"/>
  <c r="H12" i="6"/>
  <c r="H13" i="6" s="1"/>
  <c r="H17" i="6" s="1"/>
  <c r="J5" i="6" l="1"/>
  <c r="J11" i="6" s="1"/>
  <c r="K5" i="6" s="1"/>
  <c r="K11" i="6" s="1"/>
  <c r="K12" i="6" s="1"/>
  <c r="K13" i="6" s="1"/>
  <c r="K17" i="6" s="1"/>
  <c r="I12" i="6"/>
  <c r="I13" i="6" s="1"/>
  <c r="I17" i="6" s="1"/>
  <c r="J12" i="6" l="1"/>
  <c r="J13" i="6" s="1"/>
  <c r="J17" i="6" s="1"/>
  <c r="L5" i="6"/>
  <c r="L11" i="6" s="1"/>
  <c r="M5" i="6" s="1"/>
  <c r="M11" i="6" s="1"/>
  <c r="N5" i="6" s="1"/>
  <c r="N11" i="6" s="1"/>
  <c r="M12" i="6" l="1"/>
  <c r="M13" i="6" s="1"/>
  <c r="M17" i="6" s="1"/>
  <c r="L12" i="6"/>
  <c r="O5" i="6" l="1"/>
  <c r="N12" i="6"/>
  <c r="L13" i="6"/>
  <c r="L17" i="6" s="1"/>
  <c r="O11" i="6" l="1"/>
  <c r="P5" i="6" s="1"/>
  <c r="P11" i="6" s="1"/>
  <c r="N13" i="6"/>
  <c r="N17" i="6" s="1"/>
  <c r="Q5" i="6" l="1"/>
  <c r="P12" i="6"/>
  <c r="P13" i="6" s="1"/>
  <c r="P17" i="6" s="1"/>
  <c r="O12" i="6"/>
  <c r="O13" i="6" s="1"/>
  <c r="O17" i="6" s="1"/>
  <c r="Q11" i="6" l="1"/>
  <c r="R5" i="6" s="1"/>
  <c r="R11" i="6" s="1"/>
  <c r="R12" i="6" l="1"/>
  <c r="R13" i="6" s="1"/>
  <c r="R17" i="6" s="1"/>
  <c r="S5" i="6"/>
  <c r="S11" i="6" s="1"/>
  <c r="T5" i="6" s="1"/>
  <c r="T11" i="6" s="1"/>
  <c r="U5" i="6" s="1"/>
  <c r="U11" i="6" s="1"/>
  <c r="Q12" i="6"/>
  <c r="Q13" i="6" s="1"/>
  <c r="Q17" i="6" s="1"/>
  <c r="U12" i="6" l="1"/>
  <c r="U13" i="6" s="1"/>
  <c r="U17" i="6" s="1"/>
  <c r="V5" i="6"/>
  <c r="V11" i="6" s="1"/>
  <c r="T12" i="6"/>
  <c r="T13" i="6" s="1"/>
  <c r="T17" i="6" s="1"/>
  <c r="S12" i="6"/>
  <c r="S13" i="6" s="1"/>
  <c r="S17" i="6" s="1"/>
  <c r="V12" i="6" l="1"/>
  <c r="V13" i="6" s="1"/>
  <c r="V17" i="6" s="1"/>
  <c r="W5" i="6"/>
  <c r="W11" i="6" l="1"/>
  <c r="X5" i="6" l="1"/>
  <c r="X11" i="6" s="1"/>
  <c r="Y5" i="6" s="1"/>
  <c r="Y11" i="6" s="1"/>
  <c r="Z5" i="6" s="1"/>
  <c r="Z11" i="6" s="1"/>
  <c r="AD7" i="6"/>
  <c r="W12" i="6"/>
  <c r="W13" i="6" s="1"/>
  <c r="W17" i="6" s="1"/>
  <c r="Z12" i="6" l="1"/>
  <c r="Z13" i="6" s="1"/>
  <c r="Z17" i="6" s="1"/>
  <c r="AA5" i="6"/>
  <c r="AA11" i="6" s="1"/>
  <c r="Y12" i="6"/>
  <c r="Y13" i="6" s="1"/>
  <c r="Y17" i="6" s="1"/>
  <c r="X12" i="6"/>
  <c r="X13" i="6" s="1"/>
  <c r="X17" i="6" s="1"/>
  <c r="AA12" i="6" l="1"/>
  <c r="AA13" i="6" s="1"/>
  <c r="AA17" i="6" s="1"/>
  <c r="AB5" i="6"/>
  <c r="AB11" i="6" s="1"/>
  <c r="AB12" i="6" l="1"/>
  <c r="AB13" i="6" s="1"/>
  <c r="AB17" i="6" s="1"/>
  <c r="AC5" i="6"/>
  <c r="AC11" i="6" l="1"/>
  <c r="AC12" i="6" l="1"/>
  <c r="AC13" i="6" s="1"/>
  <c r="AC17" i="6" s="1"/>
  <c r="AD5" i="6"/>
  <c r="AD11" i="6" s="1"/>
  <c r="AD12" i="6" l="1"/>
  <c r="AD13" i="6" s="1"/>
  <c r="AD17" i="6" s="1"/>
  <c r="AD19" i="6" s="1"/>
  <c r="AE5" i="6"/>
  <c r="AE11" i="6" s="1"/>
  <c r="AE12" i="6" l="1"/>
  <c r="AE13" i="6" s="1"/>
  <c r="AE17" i="6" s="1"/>
  <c r="AF5" i="6"/>
  <c r="AF11" i="6" s="1"/>
  <c r="AE19" i="6" l="1"/>
  <c r="AF12" i="6"/>
  <c r="AF13" i="6" s="1"/>
  <c r="AF17" i="6" s="1"/>
  <c r="AF19" i="6" s="1"/>
  <c r="AG5" i="6"/>
  <c r="AG11" i="6" s="1"/>
  <c r="AG12" i="6" s="1"/>
  <c r="AG13" i="6" s="1"/>
  <c r="AG17" i="6" s="1"/>
  <c r="AG1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Filley, Kimberly S</author>
  </authors>
  <commentList>
    <comment ref="M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write-off of Sept 30, 2021 PAYS balance to Rate Base accounts 
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write-off of December 31, 2022 PAYS balance to Rate Base accounts 
</t>
        </r>
      </text>
    </comment>
    <comment ref="N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customer account balance written off in March 2022 (see PAYS balance write off tab herein for details)
</t>
        </r>
      </text>
    </comment>
    <comment ref="W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customer account billed and unpaid balance written off in Dec 2022 (see PAYS upaid bal write off tab herein for details)
</t>
        </r>
      </text>
    </comment>
    <comment ref="W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unwinding of amortization recorded Jun 21-Jan 22 due to customer account billed and unpaid balance written off in Dec 2022 (see PAYS upaid bal write off tab herein for details)
</t>
        </r>
      </text>
    </comment>
    <comment ref="AA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unwinding of amortization recorded due to customer account not being setup to bill until 4-23  (see PAYS Amort Crrtg Entries tab herein for details)
</t>
        </r>
      </text>
    </comment>
    <comment ref="AC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unwinding of amortization recorded Aug 2022 - May 2023 as service was disconnected due to non-payment - account reestablished and charges commenced June 2023 (see PAYS Amort Crrtg Entries (2) tab herein for details)
</t>
        </r>
      </text>
    </comment>
    <comment ref="N1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updated as result of rate case finalization</t>
        </r>
      </text>
    </comment>
    <comment ref="AD1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updated as result of rate case finalization</t>
        </r>
      </text>
    </comment>
    <comment ref="AG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updated as result of correction needed in realization to the amount originally provided in July 2023 as a result of rate case finalization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Filley, Kimberly S</author>
  </authors>
  <commentList>
    <comment ref="B1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last 3 digits of acct changed 3/2023 same premise so still same customer not a new customer</t>
        </r>
      </text>
    </comment>
    <comment ref="B19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last 3 digits of acct # chnged</t>
        </r>
      </text>
    </comment>
    <comment ref="B96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tera data says no 0 in front of this number but pays implementor file had a 0 in front of this number so remember this as you search this acct in tera data and in pays implementer file going forward
</t>
        </r>
      </text>
    </comment>
    <comment ref="B106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tera data says no 0 in front of this number but pays implementor file had a 0 in front of this number so remember this as you search this acct in tera data and in pays implementer file going forward
</t>
        </r>
      </text>
    </comment>
    <comment ref="B127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tera data says no 0 in front of this number but pays implementor file had a 0 in front of this number so remember this as you search this acct in tera data and in pays implementer file going forward
</t>
        </r>
      </text>
    </comment>
    <comment ref="B19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last 3 digits of acct # diff in billing system but premise ID the same  - appears to have changed 01/2023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Filley, Kimberly S</author>
  </authors>
  <commentList>
    <comment ref="P2" authorId="0" shapeId="0" xr:uid="{00000000-0006-0000-0800-00000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2" authorId="0" shapeId="0" xr:uid="{00000000-0006-0000-0800-00000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2" authorId="0" shapeId="0" xr:uid="{00000000-0006-0000-0800-00000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2" authorId="0" shapeId="0" xr:uid="{00000000-0006-0000-0800-00000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2" authorId="0" shapeId="0" xr:uid="{00000000-0006-0000-0800-00000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2" authorId="0" shapeId="0" xr:uid="{00000000-0006-0000-0800-00000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2" authorId="0" shapeId="0" xr:uid="{00000000-0006-0000-0800-00000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2" authorId="0" shapeId="0" xr:uid="{00000000-0006-0000-0800-00000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2" authorId="0" shapeId="0" xr:uid="{00000000-0006-0000-0800-00000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2" authorId="0" shapeId="0" xr:uid="{00000000-0006-0000-0800-00000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2" authorId="0" shapeId="0" xr:uid="{00000000-0006-0000-0800-00000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2" authorId="0" shapeId="0" xr:uid="{00000000-0006-0000-0800-00000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2" authorId="0" shapeId="0" xr:uid="{00000000-0006-0000-0800-00000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2" authorId="0" shapeId="0" xr:uid="{00000000-0006-0000-0800-00000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2" authorId="0" shapeId="0" xr:uid="{00000000-0006-0000-0800-00000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2" authorId="0" shapeId="0" xr:uid="{00000000-0006-0000-0800-00001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2" authorId="0" shapeId="0" xr:uid="{00000000-0006-0000-0800-00001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2" authorId="0" shapeId="0" xr:uid="{00000000-0006-0000-0800-00001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2" authorId="0" shapeId="0" xr:uid="{00000000-0006-0000-0800-00001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2" authorId="0" shapeId="0" xr:uid="{00000000-0006-0000-0800-00001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2" authorId="0" shapeId="0" xr:uid="{00000000-0006-0000-0800-00001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3" authorId="0" shapeId="0" xr:uid="{00000000-0006-0000-0800-00001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3" authorId="0" shapeId="0" xr:uid="{00000000-0006-0000-0800-00001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3" authorId="0" shapeId="0" xr:uid="{00000000-0006-0000-0800-00001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3" authorId="0" shapeId="0" xr:uid="{00000000-0006-0000-0800-00001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3" authorId="0" shapeId="0" xr:uid="{00000000-0006-0000-0800-00001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3" authorId="0" shapeId="0" xr:uid="{00000000-0006-0000-0800-00001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3" authorId="0" shapeId="0" xr:uid="{00000000-0006-0000-0800-00001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3" authorId="0" shapeId="0" xr:uid="{00000000-0006-0000-0800-00001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3" authorId="0" shapeId="0" xr:uid="{00000000-0006-0000-0800-00001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3" authorId="0" shapeId="0" xr:uid="{00000000-0006-0000-0800-00001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3" authorId="0" shapeId="0" xr:uid="{00000000-0006-0000-0800-00002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3" authorId="0" shapeId="0" xr:uid="{00000000-0006-0000-0800-00002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3" authorId="0" shapeId="0" xr:uid="{00000000-0006-0000-0800-00002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3" authorId="0" shapeId="0" xr:uid="{00000000-0006-0000-0800-00002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3" authorId="0" shapeId="0" xr:uid="{00000000-0006-0000-0800-00002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3" authorId="0" shapeId="0" xr:uid="{00000000-0006-0000-0800-00002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3" authorId="0" shapeId="0" xr:uid="{00000000-0006-0000-0800-00002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3" authorId="0" shapeId="0" xr:uid="{00000000-0006-0000-0800-00002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3" authorId="0" shapeId="0" xr:uid="{00000000-0006-0000-0800-00002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3" authorId="0" shapeId="0" xr:uid="{00000000-0006-0000-0800-00002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3" authorId="0" shapeId="0" xr:uid="{00000000-0006-0000-0800-00002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4" authorId="0" shapeId="0" xr:uid="{00000000-0006-0000-0800-00002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4" authorId="0" shapeId="0" xr:uid="{00000000-0006-0000-0800-00002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4" authorId="0" shapeId="0" xr:uid="{00000000-0006-0000-0800-00002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4" authorId="0" shapeId="0" xr:uid="{00000000-0006-0000-0800-00002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4" authorId="0" shapeId="0" xr:uid="{00000000-0006-0000-0800-00002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4" authorId="0" shapeId="0" xr:uid="{00000000-0006-0000-0800-00003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4" authorId="0" shapeId="0" xr:uid="{00000000-0006-0000-0800-00003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4" authorId="0" shapeId="0" xr:uid="{00000000-0006-0000-0800-00003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4" authorId="0" shapeId="0" xr:uid="{00000000-0006-0000-0800-00003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4" authorId="0" shapeId="0" xr:uid="{00000000-0006-0000-0800-00003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4" authorId="0" shapeId="0" xr:uid="{00000000-0006-0000-0800-00003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4" authorId="0" shapeId="0" xr:uid="{00000000-0006-0000-0800-00003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4" authorId="0" shapeId="0" xr:uid="{00000000-0006-0000-0800-00003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4" authorId="0" shapeId="0" xr:uid="{00000000-0006-0000-0800-00003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4" authorId="0" shapeId="0" xr:uid="{00000000-0006-0000-0800-00003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4" authorId="0" shapeId="0" xr:uid="{00000000-0006-0000-0800-00003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4" authorId="0" shapeId="0" xr:uid="{00000000-0006-0000-0800-00003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4" authorId="0" shapeId="0" xr:uid="{00000000-0006-0000-0800-00003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4" authorId="0" shapeId="0" xr:uid="{00000000-0006-0000-0800-00003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4" authorId="0" shapeId="0" xr:uid="{00000000-0006-0000-0800-00003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4" authorId="0" shapeId="0" xr:uid="{00000000-0006-0000-0800-00003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5" authorId="0" shapeId="0" xr:uid="{00000000-0006-0000-0800-00004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5" authorId="0" shapeId="0" xr:uid="{00000000-0006-0000-0800-00004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5" authorId="0" shapeId="0" xr:uid="{00000000-0006-0000-0800-00004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5" authorId="0" shapeId="0" xr:uid="{00000000-0006-0000-0800-00004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5" authorId="0" shapeId="0" xr:uid="{00000000-0006-0000-0800-00004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5" authorId="0" shapeId="0" xr:uid="{00000000-0006-0000-0800-00004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5" authorId="0" shapeId="0" xr:uid="{00000000-0006-0000-0800-00004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5" authorId="0" shapeId="0" xr:uid="{00000000-0006-0000-0800-00004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5" authorId="0" shapeId="0" xr:uid="{00000000-0006-0000-0800-00004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5" authorId="0" shapeId="0" xr:uid="{00000000-0006-0000-0800-00004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5" authorId="0" shapeId="0" xr:uid="{00000000-0006-0000-0800-00004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5" authorId="0" shapeId="0" xr:uid="{00000000-0006-0000-0800-00004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5" authorId="0" shapeId="0" xr:uid="{00000000-0006-0000-0800-00004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5" authorId="0" shapeId="0" xr:uid="{00000000-0006-0000-0800-00004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5" authorId="0" shapeId="0" xr:uid="{00000000-0006-0000-0800-00004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5" authorId="0" shapeId="0" xr:uid="{00000000-0006-0000-0800-00004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5" authorId="0" shapeId="0" xr:uid="{00000000-0006-0000-0800-00005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5" authorId="0" shapeId="0" xr:uid="{00000000-0006-0000-0800-00005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5" authorId="0" shapeId="0" xr:uid="{00000000-0006-0000-0800-00005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5" authorId="0" shapeId="0" xr:uid="{00000000-0006-0000-0800-00005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5" authorId="0" shapeId="0" xr:uid="{00000000-0006-0000-0800-00005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6" authorId="0" shapeId="0" xr:uid="{00000000-0006-0000-0800-00005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6" authorId="0" shapeId="0" xr:uid="{00000000-0006-0000-0800-00005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6" authorId="0" shapeId="0" xr:uid="{00000000-0006-0000-0800-00005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6" authorId="0" shapeId="0" xr:uid="{00000000-0006-0000-0800-00005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6" authorId="0" shapeId="0" xr:uid="{00000000-0006-0000-0800-00005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6" authorId="0" shapeId="0" xr:uid="{00000000-0006-0000-0800-00005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6" authorId="0" shapeId="0" xr:uid="{00000000-0006-0000-0800-00005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6" authorId="0" shapeId="0" xr:uid="{00000000-0006-0000-0800-00005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6" authorId="0" shapeId="0" xr:uid="{00000000-0006-0000-0800-00005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6" authorId="0" shapeId="0" xr:uid="{00000000-0006-0000-0800-00005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6" authorId="0" shapeId="0" xr:uid="{00000000-0006-0000-0800-00005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6" authorId="0" shapeId="0" xr:uid="{00000000-0006-0000-0800-00006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6" authorId="0" shapeId="0" xr:uid="{00000000-0006-0000-0800-00006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6" authorId="0" shapeId="0" xr:uid="{00000000-0006-0000-0800-00006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6" authorId="0" shapeId="0" xr:uid="{00000000-0006-0000-0800-00006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6" authorId="0" shapeId="0" xr:uid="{00000000-0006-0000-0800-00006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6" authorId="0" shapeId="0" xr:uid="{00000000-0006-0000-0800-00006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6" authorId="0" shapeId="0" xr:uid="{00000000-0006-0000-0800-00006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6" authorId="0" shapeId="0" xr:uid="{00000000-0006-0000-0800-00006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6" authorId="0" shapeId="0" xr:uid="{00000000-0006-0000-0800-00006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6" authorId="0" shapeId="0" xr:uid="{00000000-0006-0000-0800-00006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7" authorId="0" shapeId="0" xr:uid="{00000000-0006-0000-0800-00006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7" authorId="0" shapeId="0" xr:uid="{00000000-0006-0000-0800-00006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7" authorId="0" shapeId="0" xr:uid="{00000000-0006-0000-0800-00006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7" authorId="0" shapeId="0" xr:uid="{00000000-0006-0000-0800-00006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7" authorId="0" shapeId="0" xr:uid="{00000000-0006-0000-0800-00006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7" authorId="0" shapeId="0" xr:uid="{00000000-0006-0000-0800-00006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7" authorId="0" shapeId="0" xr:uid="{00000000-0006-0000-0800-00007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7" authorId="0" shapeId="0" xr:uid="{00000000-0006-0000-0800-00007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7" authorId="0" shapeId="0" xr:uid="{00000000-0006-0000-0800-00007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7" authorId="0" shapeId="0" xr:uid="{00000000-0006-0000-0800-00007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7" authorId="0" shapeId="0" xr:uid="{00000000-0006-0000-0800-00007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7" authorId="0" shapeId="0" xr:uid="{00000000-0006-0000-0800-00007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7" authorId="0" shapeId="0" xr:uid="{00000000-0006-0000-0800-00007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7" authorId="0" shapeId="0" xr:uid="{00000000-0006-0000-0800-00007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7" authorId="0" shapeId="0" xr:uid="{00000000-0006-0000-0800-00007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7" authorId="0" shapeId="0" xr:uid="{00000000-0006-0000-0800-00007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7" authorId="0" shapeId="0" xr:uid="{00000000-0006-0000-0800-00007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7" authorId="0" shapeId="0" xr:uid="{00000000-0006-0000-0800-00007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7" authorId="0" shapeId="0" xr:uid="{00000000-0006-0000-0800-00007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7" authorId="0" shapeId="0" xr:uid="{00000000-0006-0000-0800-00007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7" authorId="0" shapeId="0" xr:uid="{00000000-0006-0000-0800-00007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8" authorId="0" shapeId="0" xr:uid="{00000000-0006-0000-0800-00007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8" authorId="0" shapeId="0" xr:uid="{00000000-0006-0000-0800-00008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8" authorId="0" shapeId="0" xr:uid="{00000000-0006-0000-0800-00008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8" authorId="0" shapeId="0" xr:uid="{00000000-0006-0000-0800-00008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8" authorId="0" shapeId="0" xr:uid="{00000000-0006-0000-0800-00008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8" authorId="0" shapeId="0" xr:uid="{00000000-0006-0000-0800-00008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8" authorId="0" shapeId="0" xr:uid="{00000000-0006-0000-0800-00008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8" authorId="0" shapeId="0" xr:uid="{00000000-0006-0000-0800-00008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8" authorId="0" shapeId="0" xr:uid="{00000000-0006-0000-0800-00008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8" authorId="0" shapeId="0" xr:uid="{00000000-0006-0000-0800-00008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8" authorId="0" shapeId="0" xr:uid="{00000000-0006-0000-0800-00008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8" authorId="0" shapeId="0" xr:uid="{00000000-0006-0000-0800-00008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8" authorId="0" shapeId="0" xr:uid="{00000000-0006-0000-0800-00008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8" authorId="0" shapeId="0" xr:uid="{00000000-0006-0000-0800-00008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8" authorId="0" shapeId="0" xr:uid="{00000000-0006-0000-0800-00008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8" authorId="0" shapeId="0" xr:uid="{00000000-0006-0000-0800-00008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8" authorId="0" shapeId="0" xr:uid="{00000000-0006-0000-0800-00008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8" authorId="0" shapeId="0" xr:uid="{00000000-0006-0000-0800-00009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8" authorId="0" shapeId="0" xr:uid="{00000000-0006-0000-0800-00009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8" authorId="0" shapeId="0" xr:uid="{00000000-0006-0000-0800-00009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8" authorId="0" shapeId="0" xr:uid="{00000000-0006-0000-0800-00009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9" authorId="0" shapeId="0" xr:uid="{00000000-0006-0000-0800-00009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9" authorId="0" shapeId="0" xr:uid="{00000000-0006-0000-0800-00009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9" authorId="0" shapeId="0" xr:uid="{00000000-0006-0000-0800-00009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9" authorId="0" shapeId="0" xr:uid="{00000000-0006-0000-0800-00009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9" authorId="0" shapeId="0" xr:uid="{00000000-0006-0000-0800-00009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9" authorId="0" shapeId="0" xr:uid="{00000000-0006-0000-0800-00009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9" authorId="0" shapeId="0" xr:uid="{00000000-0006-0000-0800-00009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9" authorId="0" shapeId="0" xr:uid="{00000000-0006-0000-0800-00009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9" authorId="0" shapeId="0" xr:uid="{00000000-0006-0000-0800-00009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9" authorId="0" shapeId="0" xr:uid="{00000000-0006-0000-0800-00009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9" authorId="0" shapeId="0" xr:uid="{00000000-0006-0000-0800-00009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9" authorId="0" shapeId="0" xr:uid="{00000000-0006-0000-0800-00009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9" authorId="0" shapeId="0" xr:uid="{00000000-0006-0000-0800-0000A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9" authorId="0" shapeId="0" xr:uid="{00000000-0006-0000-0800-0000A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9" authorId="0" shapeId="0" xr:uid="{00000000-0006-0000-0800-0000A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9" authorId="0" shapeId="0" xr:uid="{00000000-0006-0000-0800-0000A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9" authorId="0" shapeId="0" xr:uid="{00000000-0006-0000-0800-0000A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9" authorId="0" shapeId="0" xr:uid="{00000000-0006-0000-0800-0000A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9" authorId="0" shapeId="0" xr:uid="{00000000-0006-0000-0800-0000A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9" authorId="0" shapeId="0" xr:uid="{00000000-0006-0000-0800-0000A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9" authorId="0" shapeId="0" xr:uid="{00000000-0006-0000-0800-0000A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10" authorId="0" shapeId="0" xr:uid="{00000000-0006-0000-0800-0000A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10" authorId="0" shapeId="0" xr:uid="{00000000-0006-0000-0800-0000A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10" authorId="0" shapeId="0" xr:uid="{00000000-0006-0000-0800-0000A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10" authorId="0" shapeId="0" xr:uid="{00000000-0006-0000-0800-0000A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10" authorId="0" shapeId="0" xr:uid="{00000000-0006-0000-0800-0000A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10" authorId="0" shapeId="0" xr:uid="{00000000-0006-0000-0800-0000A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10" authorId="0" shapeId="0" xr:uid="{00000000-0006-0000-0800-0000A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10" authorId="0" shapeId="0" xr:uid="{00000000-0006-0000-0800-0000B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10" authorId="0" shapeId="0" xr:uid="{00000000-0006-0000-0800-0000B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10" authorId="0" shapeId="0" xr:uid="{00000000-0006-0000-0800-0000B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10" authorId="0" shapeId="0" xr:uid="{00000000-0006-0000-0800-0000B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10" authorId="0" shapeId="0" xr:uid="{00000000-0006-0000-0800-0000B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10" authorId="0" shapeId="0" xr:uid="{00000000-0006-0000-0800-0000B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10" authorId="0" shapeId="0" xr:uid="{00000000-0006-0000-0800-0000B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10" authorId="0" shapeId="0" xr:uid="{00000000-0006-0000-0800-0000B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10" authorId="0" shapeId="0" xr:uid="{00000000-0006-0000-0800-0000B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10" authorId="0" shapeId="0" xr:uid="{00000000-0006-0000-0800-0000B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10" authorId="0" shapeId="0" xr:uid="{00000000-0006-0000-0800-0000B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10" authorId="0" shapeId="0" xr:uid="{00000000-0006-0000-0800-0000B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10" authorId="0" shapeId="0" xr:uid="{00000000-0006-0000-0800-0000B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10" authorId="0" shapeId="0" xr:uid="{00000000-0006-0000-0800-0000B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13" authorId="0" shapeId="0" xr:uid="{00000000-0006-0000-0800-0000B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13" authorId="0" shapeId="0" xr:uid="{00000000-0006-0000-0800-0000B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13" authorId="0" shapeId="0" xr:uid="{00000000-0006-0000-0800-0000C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13" authorId="0" shapeId="0" xr:uid="{00000000-0006-0000-0800-0000C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13" authorId="0" shapeId="0" xr:uid="{00000000-0006-0000-0800-0000C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13" authorId="0" shapeId="0" xr:uid="{00000000-0006-0000-0800-0000C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13" authorId="0" shapeId="0" xr:uid="{00000000-0006-0000-0800-0000C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13" authorId="0" shapeId="0" xr:uid="{00000000-0006-0000-0800-0000C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13" authorId="0" shapeId="0" xr:uid="{00000000-0006-0000-0800-0000C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13" authorId="0" shapeId="0" xr:uid="{00000000-0006-0000-0800-0000C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13" authorId="0" shapeId="0" xr:uid="{00000000-0006-0000-0800-0000C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13" authorId="0" shapeId="0" xr:uid="{00000000-0006-0000-0800-0000C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13" authorId="0" shapeId="0" xr:uid="{00000000-0006-0000-0800-0000C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13" authorId="0" shapeId="0" xr:uid="{00000000-0006-0000-0800-0000C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13" authorId="0" shapeId="0" xr:uid="{00000000-0006-0000-0800-0000C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13" authorId="0" shapeId="0" xr:uid="{00000000-0006-0000-0800-0000C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13" authorId="0" shapeId="0" xr:uid="{00000000-0006-0000-0800-0000C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13" authorId="0" shapeId="0" xr:uid="{00000000-0006-0000-0800-0000C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13" authorId="0" shapeId="0" xr:uid="{00000000-0006-0000-0800-0000D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13" authorId="0" shapeId="0" xr:uid="{00000000-0006-0000-0800-0000D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13" authorId="0" shapeId="0" xr:uid="{00000000-0006-0000-0800-0000D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14" authorId="0" shapeId="0" xr:uid="{00000000-0006-0000-0800-0000D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14" authorId="0" shapeId="0" xr:uid="{00000000-0006-0000-0800-0000D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14" authorId="0" shapeId="0" xr:uid="{00000000-0006-0000-0800-0000D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14" authorId="0" shapeId="0" xr:uid="{00000000-0006-0000-0800-0000D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14" authorId="0" shapeId="0" xr:uid="{00000000-0006-0000-0800-0000D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14" authorId="0" shapeId="0" xr:uid="{00000000-0006-0000-0800-0000D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14" authorId="0" shapeId="0" xr:uid="{00000000-0006-0000-0800-0000D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14" authorId="0" shapeId="0" xr:uid="{00000000-0006-0000-0800-0000D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14" authorId="0" shapeId="0" xr:uid="{00000000-0006-0000-0800-0000D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14" authorId="0" shapeId="0" xr:uid="{00000000-0006-0000-0800-0000D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14" authorId="0" shapeId="0" xr:uid="{00000000-0006-0000-0800-0000D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14" authorId="0" shapeId="0" xr:uid="{00000000-0006-0000-0800-0000D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14" authorId="0" shapeId="0" xr:uid="{00000000-0006-0000-0800-0000D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14" authorId="0" shapeId="0" xr:uid="{00000000-0006-0000-0800-0000E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14" authorId="0" shapeId="0" xr:uid="{00000000-0006-0000-0800-0000E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14" authorId="0" shapeId="0" xr:uid="{00000000-0006-0000-0800-0000E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14" authorId="0" shapeId="0" xr:uid="{00000000-0006-0000-0800-0000E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14" authorId="0" shapeId="0" xr:uid="{00000000-0006-0000-0800-0000E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14" authorId="0" shapeId="0" xr:uid="{00000000-0006-0000-0800-0000E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14" authorId="0" shapeId="0" xr:uid="{00000000-0006-0000-0800-0000E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14" authorId="0" shapeId="0" xr:uid="{00000000-0006-0000-0800-0000E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15" authorId="0" shapeId="0" xr:uid="{00000000-0006-0000-0800-0000E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15" authorId="0" shapeId="0" xr:uid="{00000000-0006-0000-0800-0000E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15" authorId="0" shapeId="0" xr:uid="{00000000-0006-0000-0800-0000E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15" authorId="0" shapeId="0" xr:uid="{00000000-0006-0000-0800-0000E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15" authorId="0" shapeId="0" xr:uid="{00000000-0006-0000-0800-0000E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15" authorId="0" shapeId="0" xr:uid="{00000000-0006-0000-0800-0000E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15" authorId="0" shapeId="0" xr:uid="{00000000-0006-0000-0800-0000E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15" authorId="0" shapeId="0" xr:uid="{00000000-0006-0000-0800-0000E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15" authorId="0" shapeId="0" xr:uid="{00000000-0006-0000-0800-0000F0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15" authorId="0" shapeId="0" xr:uid="{00000000-0006-0000-0800-0000F1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15" authorId="0" shapeId="0" xr:uid="{00000000-0006-0000-0800-0000F2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15" authorId="0" shapeId="0" xr:uid="{00000000-0006-0000-0800-0000F3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15" authorId="0" shapeId="0" xr:uid="{00000000-0006-0000-0800-0000F4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15" authorId="0" shapeId="0" xr:uid="{00000000-0006-0000-0800-0000F5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15" authorId="0" shapeId="0" xr:uid="{00000000-0006-0000-0800-0000F6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15" authorId="0" shapeId="0" xr:uid="{00000000-0006-0000-0800-0000F7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15" authorId="0" shapeId="0" xr:uid="{00000000-0006-0000-0800-0000F8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15" authorId="0" shapeId="0" xr:uid="{00000000-0006-0000-0800-0000F9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15" authorId="0" shapeId="0" xr:uid="{00000000-0006-0000-0800-0000FA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15" authorId="0" shapeId="0" xr:uid="{00000000-0006-0000-0800-0000FB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15" authorId="0" shapeId="0" xr:uid="{00000000-0006-0000-0800-0000FC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16" authorId="0" shapeId="0" xr:uid="{00000000-0006-0000-0800-0000FD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16" authorId="0" shapeId="0" xr:uid="{00000000-0006-0000-0800-0000FE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16" authorId="0" shapeId="0" xr:uid="{00000000-0006-0000-0800-0000FF00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16" authorId="0" shapeId="0" xr:uid="{00000000-0006-0000-0800-00000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16" authorId="0" shapeId="0" xr:uid="{00000000-0006-0000-0800-00000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16" authorId="0" shapeId="0" xr:uid="{00000000-0006-0000-0800-00000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16" authorId="0" shapeId="0" xr:uid="{00000000-0006-0000-0800-00000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16" authorId="0" shapeId="0" xr:uid="{00000000-0006-0000-0800-00000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16" authorId="0" shapeId="0" xr:uid="{00000000-0006-0000-0800-00000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16" authorId="0" shapeId="0" xr:uid="{00000000-0006-0000-0800-00000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16" authorId="0" shapeId="0" xr:uid="{00000000-0006-0000-0800-00000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16" authorId="0" shapeId="0" xr:uid="{00000000-0006-0000-0800-00000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16" authorId="0" shapeId="0" xr:uid="{00000000-0006-0000-0800-00000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16" authorId="0" shapeId="0" xr:uid="{00000000-0006-0000-0800-00000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16" authorId="0" shapeId="0" xr:uid="{00000000-0006-0000-0800-00000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16" authorId="0" shapeId="0" xr:uid="{00000000-0006-0000-0800-00000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16" authorId="0" shapeId="0" xr:uid="{00000000-0006-0000-0800-00000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16" authorId="0" shapeId="0" xr:uid="{00000000-0006-0000-0800-00000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16" authorId="0" shapeId="0" xr:uid="{00000000-0006-0000-0800-00000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16" authorId="0" shapeId="0" xr:uid="{00000000-0006-0000-0800-00001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16" authorId="0" shapeId="0" xr:uid="{00000000-0006-0000-0800-00001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19" authorId="0" shapeId="0" xr:uid="{00000000-0006-0000-0800-00001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19" authorId="0" shapeId="0" xr:uid="{00000000-0006-0000-0800-00001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19" authorId="0" shapeId="0" xr:uid="{00000000-0006-0000-0800-00001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19" authorId="0" shapeId="0" xr:uid="{00000000-0006-0000-0800-00001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19" authorId="0" shapeId="0" xr:uid="{00000000-0006-0000-0800-00001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19" authorId="0" shapeId="0" xr:uid="{00000000-0006-0000-0800-00001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19" authorId="0" shapeId="0" xr:uid="{00000000-0006-0000-0800-00001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19" authorId="0" shapeId="0" xr:uid="{00000000-0006-0000-0800-00001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19" authorId="0" shapeId="0" xr:uid="{00000000-0006-0000-0800-00001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19" authorId="0" shapeId="0" xr:uid="{00000000-0006-0000-0800-00001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19" authorId="0" shapeId="0" xr:uid="{00000000-0006-0000-0800-00001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19" authorId="0" shapeId="0" xr:uid="{00000000-0006-0000-0800-00001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19" authorId="0" shapeId="0" xr:uid="{00000000-0006-0000-0800-00001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19" authorId="0" shapeId="0" xr:uid="{00000000-0006-0000-0800-00001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19" authorId="0" shapeId="0" xr:uid="{00000000-0006-0000-0800-00002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19" authorId="0" shapeId="0" xr:uid="{00000000-0006-0000-0800-00002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19" authorId="0" shapeId="0" xr:uid="{00000000-0006-0000-0800-00002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19" authorId="0" shapeId="0" xr:uid="{00000000-0006-0000-0800-00002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19" authorId="0" shapeId="0" xr:uid="{00000000-0006-0000-0800-00002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19" authorId="0" shapeId="0" xr:uid="{00000000-0006-0000-0800-00002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19" authorId="0" shapeId="0" xr:uid="{00000000-0006-0000-0800-00002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20" authorId="0" shapeId="0" xr:uid="{00000000-0006-0000-0800-00002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20" authorId="0" shapeId="0" xr:uid="{00000000-0006-0000-0800-00002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20" authorId="0" shapeId="0" xr:uid="{00000000-0006-0000-0800-00002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20" authorId="0" shapeId="0" xr:uid="{00000000-0006-0000-0800-00002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20" authorId="0" shapeId="0" xr:uid="{00000000-0006-0000-0800-00002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20" authorId="0" shapeId="0" xr:uid="{00000000-0006-0000-0800-00002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20" authorId="0" shapeId="0" xr:uid="{00000000-0006-0000-0800-00002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20" authorId="0" shapeId="0" xr:uid="{00000000-0006-0000-0800-00002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20" authorId="0" shapeId="0" xr:uid="{00000000-0006-0000-0800-00002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20" authorId="0" shapeId="0" xr:uid="{00000000-0006-0000-0800-00003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20" authorId="0" shapeId="0" xr:uid="{00000000-0006-0000-0800-00003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20" authorId="0" shapeId="0" xr:uid="{00000000-0006-0000-0800-00003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20" authorId="0" shapeId="0" xr:uid="{00000000-0006-0000-0800-00003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20" authorId="0" shapeId="0" xr:uid="{00000000-0006-0000-0800-00003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20" authorId="0" shapeId="0" xr:uid="{00000000-0006-0000-0800-00003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20" authorId="0" shapeId="0" xr:uid="{00000000-0006-0000-0800-00003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20" authorId="0" shapeId="0" xr:uid="{00000000-0006-0000-0800-00003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20" authorId="0" shapeId="0" xr:uid="{00000000-0006-0000-0800-00003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20" authorId="0" shapeId="0" xr:uid="{00000000-0006-0000-0800-00003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20" authorId="0" shapeId="0" xr:uid="{00000000-0006-0000-0800-00003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20" authorId="0" shapeId="0" xr:uid="{00000000-0006-0000-0800-00003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21" authorId="0" shapeId="0" xr:uid="{00000000-0006-0000-0800-00003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21" authorId="0" shapeId="0" xr:uid="{00000000-0006-0000-0800-00003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21" authorId="0" shapeId="0" xr:uid="{00000000-0006-0000-0800-00003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21" authorId="0" shapeId="0" xr:uid="{00000000-0006-0000-0800-00003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21" authorId="0" shapeId="0" xr:uid="{00000000-0006-0000-0800-00004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21" authorId="0" shapeId="0" xr:uid="{00000000-0006-0000-0800-00004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21" authorId="0" shapeId="0" xr:uid="{00000000-0006-0000-0800-00004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21" authorId="0" shapeId="0" xr:uid="{00000000-0006-0000-0800-00004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21" authorId="0" shapeId="0" xr:uid="{00000000-0006-0000-0800-00004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21" authorId="0" shapeId="0" xr:uid="{00000000-0006-0000-0800-00004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21" authorId="0" shapeId="0" xr:uid="{00000000-0006-0000-0800-00004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21" authorId="0" shapeId="0" xr:uid="{00000000-0006-0000-0800-00004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21" authorId="0" shapeId="0" xr:uid="{00000000-0006-0000-0800-00004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21" authorId="0" shapeId="0" xr:uid="{00000000-0006-0000-0800-00004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21" authorId="0" shapeId="0" xr:uid="{00000000-0006-0000-0800-00004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21" authorId="0" shapeId="0" xr:uid="{00000000-0006-0000-0800-00004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21" authorId="0" shapeId="0" xr:uid="{00000000-0006-0000-0800-00004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21" authorId="0" shapeId="0" xr:uid="{00000000-0006-0000-0800-00004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21" authorId="0" shapeId="0" xr:uid="{00000000-0006-0000-0800-00004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21" authorId="0" shapeId="0" xr:uid="{00000000-0006-0000-0800-00004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21" authorId="0" shapeId="0" xr:uid="{00000000-0006-0000-0800-00005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22" authorId="0" shapeId="0" xr:uid="{00000000-0006-0000-0800-00005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22" authorId="0" shapeId="0" xr:uid="{00000000-0006-0000-0800-00005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22" authorId="0" shapeId="0" xr:uid="{00000000-0006-0000-0800-00005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22" authorId="0" shapeId="0" xr:uid="{00000000-0006-0000-0800-00005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22" authorId="0" shapeId="0" xr:uid="{00000000-0006-0000-0800-00005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22" authorId="0" shapeId="0" xr:uid="{00000000-0006-0000-0800-00005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22" authorId="0" shapeId="0" xr:uid="{00000000-0006-0000-0800-00005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22" authorId="0" shapeId="0" xr:uid="{00000000-0006-0000-0800-00005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22" authorId="0" shapeId="0" xr:uid="{00000000-0006-0000-0800-00005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22" authorId="0" shapeId="0" xr:uid="{00000000-0006-0000-0800-00005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22" authorId="0" shapeId="0" xr:uid="{00000000-0006-0000-0800-00005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22" authorId="0" shapeId="0" xr:uid="{00000000-0006-0000-0800-00005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22" authorId="0" shapeId="0" xr:uid="{00000000-0006-0000-0800-00005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22" authorId="0" shapeId="0" xr:uid="{00000000-0006-0000-0800-00005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22" authorId="0" shapeId="0" xr:uid="{00000000-0006-0000-0800-00005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22" authorId="0" shapeId="0" xr:uid="{00000000-0006-0000-0800-00006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22" authorId="0" shapeId="0" xr:uid="{00000000-0006-0000-0800-00006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22" authorId="0" shapeId="0" xr:uid="{00000000-0006-0000-0800-00006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22" authorId="0" shapeId="0" xr:uid="{00000000-0006-0000-0800-00006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22" authorId="0" shapeId="0" xr:uid="{00000000-0006-0000-0800-00006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22" authorId="0" shapeId="0" xr:uid="{00000000-0006-0000-0800-00006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25" authorId="0" shapeId="0" xr:uid="{00000000-0006-0000-0800-00006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25" authorId="0" shapeId="0" xr:uid="{00000000-0006-0000-0800-00006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25" authorId="0" shapeId="0" xr:uid="{00000000-0006-0000-0800-00006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25" authorId="0" shapeId="0" xr:uid="{00000000-0006-0000-0800-00006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25" authorId="0" shapeId="0" xr:uid="{00000000-0006-0000-0800-00006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25" authorId="0" shapeId="0" xr:uid="{00000000-0006-0000-0800-00006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25" authorId="0" shapeId="0" xr:uid="{00000000-0006-0000-0800-00006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25" authorId="0" shapeId="0" xr:uid="{00000000-0006-0000-0800-00006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25" authorId="0" shapeId="0" xr:uid="{00000000-0006-0000-0800-00006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25" authorId="0" shapeId="0" xr:uid="{00000000-0006-0000-0800-00006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25" authorId="0" shapeId="0" xr:uid="{00000000-0006-0000-0800-00007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25" authorId="0" shapeId="0" xr:uid="{00000000-0006-0000-0800-00007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25" authorId="0" shapeId="0" xr:uid="{00000000-0006-0000-0800-00007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25" authorId="0" shapeId="0" xr:uid="{00000000-0006-0000-0800-00007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25" authorId="0" shapeId="0" xr:uid="{00000000-0006-0000-0800-00007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25" authorId="0" shapeId="0" xr:uid="{00000000-0006-0000-0800-00007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25" authorId="0" shapeId="0" xr:uid="{00000000-0006-0000-0800-00007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25" authorId="0" shapeId="0" xr:uid="{00000000-0006-0000-0800-00007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25" authorId="0" shapeId="0" xr:uid="{00000000-0006-0000-0800-00007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25" authorId="0" shapeId="0" xr:uid="{00000000-0006-0000-0800-00007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25" authorId="0" shapeId="0" xr:uid="{00000000-0006-0000-0800-00007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26" authorId="0" shapeId="0" xr:uid="{00000000-0006-0000-0800-00007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26" authorId="0" shapeId="0" xr:uid="{00000000-0006-0000-0800-00007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26" authorId="0" shapeId="0" xr:uid="{00000000-0006-0000-0800-00007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26" authorId="0" shapeId="0" xr:uid="{00000000-0006-0000-0800-00007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26" authorId="0" shapeId="0" xr:uid="{00000000-0006-0000-0800-00007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26" authorId="0" shapeId="0" xr:uid="{00000000-0006-0000-0800-00008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26" authorId="0" shapeId="0" xr:uid="{00000000-0006-0000-0800-00008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26" authorId="0" shapeId="0" xr:uid="{00000000-0006-0000-0800-00008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26" authorId="0" shapeId="0" xr:uid="{00000000-0006-0000-0800-00008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26" authorId="0" shapeId="0" xr:uid="{00000000-0006-0000-0800-00008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26" authorId="0" shapeId="0" xr:uid="{00000000-0006-0000-0800-00008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26" authorId="0" shapeId="0" xr:uid="{00000000-0006-0000-0800-00008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26" authorId="0" shapeId="0" xr:uid="{00000000-0006-0000-0800-00008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26" authorId="0" shapeId="0" xr:uid="{00000000-0006-0000-0800-00008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26" authorId="0" shapeId="0" xr:uid="{00000000-0006-0000-0800-00008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26" authorId="0" shapeId="0" xr:uid="{00000000-0006-0000-0800-00008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26" authorId="0" shapeId="0" xr:uid="{00000000-0006-0000-0800-00008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26" authorId="0" shapeId="0" xr:uid="{00000000-0006-0000-0800-00008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26" authorId="0" shapeId="0" xr:uid="{00000000-0006-0000-0800-00008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26" authorId="0" shapeId="0" xr:uid="{00000000-0006-0000-0800-00008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26" authorId="0" shapeId="0" xr:uid="{00000000-0006-0000-0800-00008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27" authorId="0" shapeId="0" xr:uid="{00000000-0006-0000-0800-00009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27" authorId="0" shapeId="0" xr:uid="{00000000-0006-0000-0800-00009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27" authorId="0" shapeId="0" xr:uid="{00000000-0006-0000-0800-00009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27" authorId="0" shapeId="0" xr:uid="{00000000-0006-0000-0800-00009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27" authorId="0" shapeId="0" xr:uid="{00000000-0006-0000-0800-00009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27" authorId="0" shapeId="0" xr:uid="{00000000-0006-0000-0800-00009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27" authorId="0" shapeId="0" xr:uid="{00000000-0006-0000-0800-00009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27" authorId="0" shapeId="0" xr:uid="{00000000-0006-0000-0800-00009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27" authorId="0" shapeId="0" xr:uid="{00000000-0006-0000-0800-00009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27" authorId="0" shapeId="0" xr:uid="{00000000-0006-0000-0800-00009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27" authorId="0" shapeId="0" xr:uid="{00000000-0006-0000-0800-00009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27" authorId="0" shapeId="0" xr:uid="{00000000-0006-0000-0800-00009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27" authorId="0" shapeId="0" xr:uid="{00000000-0006-0000-0800-00009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27" authorId="0" shapeId="0" xr:uid="{00000000-0006-0000-0800-00009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27" authorId="0" shapeId="0" xr:uid="{00000000-0006-0000-0800-00009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27" authorId="0" shapeId="0" xr:uid="{00000000-0006-0000-0800-00009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27" authorId="0" shapeId="0" xr:uid="{00000000-0006-0000-0800-0000A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27" authorId="0" shapeId="0" xr:uid="{00000000-0006-0000-0800-0000A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27" authorId="0" shapeId="0" xr:uid="{00000000-0006-0000-0800-0000A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27" authorId="0" shapeId="0" xr:uid="{00000000-0006-0000-0800-0000A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27" authorId="0" shapeId="0" xr:uid="{00000000-0006-0000-0800-0000A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28" authorId="0" shapeId="0" xr:uid="{00000000-0006-0000-0800-0000A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28" authorId="0" shapeId="0" xr:uid="{00000000-0006-0000-0800-0000A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28" authorId="0" shapeId="0" xr:uid="{00000000-0006-0000-0800-0000A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28" authorId="0" shapeId="0" xr:uid="{00000000-0006-0000-0800-0000A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28" authorId="0" shapeId="0" xr:uid="{00000000-0006-0000-0800-0000A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28" authorId="0" shapeId="0" xr:uid="{00000000-0006-0000-0800-0000A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28" authorId="0" shapeId="0" xr:uid="{00000000-0006-0000-0800-0000A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28" authorId="0" shapeId="0" xr:uid="{00000000-0006-0000-0800-0000A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28" authorId="0" shapeId="0" xr:uid="{00000000-0006-0000-0800-0000A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28" authorId="0" shapeId="0" xr:uid="{00000000-0006-0000-0800-0000A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28" authorId="0" shapeId="0" xr:uid="{00000000-0006-0000-0800-0000A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28" authorId="0" shapeId="0" xr:uid="{00000000-0006-0000-0800-0000B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28" authorId="0" shapeId="0" xr:uid="{00000000-0006-0000-0800-0000B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28" authorId="0" shapeId="0" xr:uid="{00000000-0006-0000-0800-0000B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28" authorId="0" shapeId="0" xr:uid="{00000000-0006-0000-0800-0000B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28" authorId="0" shapeId="0" xr:uid="{00000000-0006-0000-0800-0000B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28" authorId="0" shapeId="0" xr:uid="{00000000-0006-0000-0800-0000B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28" authorId="0" shapeId="0" xr:uid="{00000000-0006-0000-0800-0000B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28" authorId="0" shapeId="0" xr:uid="{00000000-0006-0000-0800-0000B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28" authorId="0" shapeId="0" xr:uid="{00000000-0006-0000-0800-0000B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28" authorId="0" shapeId="0" xr:uid="{00000000-0006-0000-0800-0000B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29" authorId="0" shapeId="0" xr:uid="{00000000-0006-0000-0800-0000B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29" authorId="0" shapeId="0" xr:uid="{00000000-0006-0000-0800-0000B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29" authorId="0" shapeId="0" xr:uid="{00000000-0006-0000-0800-0000B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29" authorId="0" shapeId="0" xr:uid="{00000000-0006-0000-0800-0000B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29" authorId="0" shapeId="0" xr:uid="{00000000-0006-0000-0800-0000B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29" authorId="0" shapeId="0" xr:uid="{00000000-0006-0000-0800-0000B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29" authorId="0" shapeId="0" xr:uid="{00000000-0006-0000-0800-0000C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29" authorId="0" shapeId="0" xr:uid="{00000000-0006-0000-0800-0000C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29" authorId="0" shapeId="0" xr:uid="{00000000-0006-0000-0800-0000C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29" authorId="0" shapeId="0" xr:uid="{00000000-0006-0000-0800-0000C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29" authorId="0" shapeId="0" xr:uid="{00000000-0006-0000-0800-0000C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29" authorId="0" shapeId="0" xr:uid="{00000000-0006-0000-0800-0000C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29" authorId="0" shapeId="0" xr:uid="{00000000-0006-0000-0800-0000C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29" authorId="0" shapeId="0" xr:uid="{00000000-0006-0000-0800-0000C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29" authorId="0" shapeId="0" xr:uid="{00000000-0006-0000-0800-0000C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29" authorId="0" shapeId="0" xr:uid="{00000000-0006-0000-0800-0000C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29" authorId="0" shapeId="0" xr:uid="{00000000-0006-0000-0800-0000C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29" authorId="0" shapeId="0" xr:uid="{00000000-0006-0000-0800-0000C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29" authorId="0" shapeId="0" xr:uid="{00000000-0006-0000-0800-0000C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29" authorId="0" shapeId="0" xr:uid="{00000000-0006-0000-0800-0000C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29" authorId="0" shapeId="0" xr:uid="{00000000-0006-0000-0800-0000C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30" authorId="0" shapeId="0" xr:uid="{00000000-0006-0000-0800-0000C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30" authorId="0" shapeId="0" xr:uid="{00000000-0006-0000-0800-0000D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30" authorId="0" shapeId="0" xr:uid="{00000000-0006-0000-0800-0000D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30" authorId="0" shapeId="0" xr:uid="{00000000-0006-0000-0800-0000D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30" authorId="0" shapeId="0" xr:uid="{00000000-0006-0000-0800-0000D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30" authorId="0" shapeId="0" xr:uid="{00000000-0006-0000-0800-0000D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30" authorId="0" shapeId="0" xr:uid="{00000000-0006-0000-0800-0000D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30" authorId="0" shapeId="0" xr:uid="{00000000-0006-0000-0800-0000D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30" authorId="0" shapeId="0" xr:uid="{00000000-0006-0000-0800-0000D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30" authorId="0" shapeId="0" xr:uid="{00000000-0006-0000-0800-0000D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30" authorId="0" shapeId="0" xr:uid="{00000000-0006-0000-0800-0000D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30" authorId="0" shapeId="0" xr:uid="{00000000-0006-0000-0800-0000D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30" authorId="0" shapeId="0" xr:uid="{00000000-0006-0000-0800-0000D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30" authorId="0" shapeId="0" xr:uid="{00000000-0006-0000-0800-0000D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30" authorId="0" shapeId="0" xr:uid="{00000000-0006-0000-0800-0000D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30" authorId="0" shapeId="0" xr:uid="{00000000-0006-0000-0800-0000D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30" authorId="0" shapeId="0" xr:uid="{00000000-0006-0000-0800-0000D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30" authorId="0" shapeId="0" xr:uid="{00000000-0006-0000-0800-0000E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30" authorId="0" shapeId="0" xr:uid="{00000000-0006-0000-0800-0000E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30" authorId="0" shapeId="0" xr:uid="{00000000-0006-0000-0800-0000E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30" authorId="0" shapeId="0" xr:uid="{00000000-0006-0000-0800-0000E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P31" authorId="0" shapeId="0" xr:uid="{00000000-0006-0000-0800-0000E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Q31" authorId="0" shapeId="0" xr:uid="{00000000-0006-0000-0800-0000E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R31" authorId="0" shapeId="0" xr:uid="{00000000-0006-0000-0800-0000E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S31" authorId="0" shapeId="0" xr:uid="{00000000-0006-0000-0800-0000E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T31" authorId="0" shapeId="0" xr:uid="{00000000-0006-0000-0800-0000E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U31" authorId="0" shapeId="0" xr:uid="{00000000-0006-0000-0800-0000E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V31" authorId="0" shapeId="0" xr:uid="{00000000-0006-0000-0800-0000E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W31" authorId="0" shapeId="0" xr:uid="{00000000-0006-0000-0800-0000E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X31" authorId="0" shapeId="0" xr:uid="{00000000-0006-0000-0800-0000E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Y31" authorId="0" shapeId="0" xr:uid="{00000000-0006-0000-0800-0000E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Z31" authorId="0" shapeId="0" xr:uid="{00000000-0006-0000-0800-0000E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A31" authorId="0" shapeId="0" xr:uid="{00000000-0006-0000-0800-0000E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B31" authorId="0" shapeId="0" xr:uid="{00000000-0006-0000-0800-0000F0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C31" authorId="0" shapeId="0" xr:uid="{00000000-0006-0000-0800-0000F1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D31" authorId="0" shapeId="0" xr:uid="{00000000-0006-0000-0800-0000F2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E31" authorId="0" shapeId="0" xr:uid="{00000000-0006-0000-0800-0000F3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F31" authorId="0" shapeId="0" xr:uid="{00000000-0006-0000-0800-0000F4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31" authorId="0" shapeId="0" xr:uid="{00000000-0006-0000-0800-0000F5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H31" authorId="0" shapeId="0" xr:uid="{00000000-0006-0000-0800-0000F6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I31" authorId="0" shapeId="0" xr:uid="{00000000-0006-0000-0800-0000F7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J31" authorId="0" shapeId="0" xr:uid="{00000000-0006-0000-0800-0000F8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Feb 2022 so no further amortization should be taken</t>
        </r>
      </text>
    </comment>
    <comment ref="AG34" authorId="0" shapeId="0" xr:uid="{00000000-0006-0000-0800-0000F9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34" authorId="0" shapeId="0" xr:uid="{00000000-0006-0000-0800-0000FA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34" authorId="0" shapeId="0" xr:uid="{00000000-0006-0000-0800-0000FB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34" authorId="0" shapeId="0" xr:uid="{00000000-0006-0000-0800-0000FC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35" authorId="0" shapeId="0" xr:uid="{00000000-0006-0000-0800-0000FD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35" authorId="0" shapeId="0" xr:uid="{00000000-0006-0000-0800-0000FE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35" authorId="0" shapeId="0" xr:uid="{00000000-0006-0000-0800-0000FF01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35" authorId="0" shapeId="0" xr:uid="{00000000-0006-0000-0800-00000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36" authorId="0" shapeId="0" xr:uid="{00000000-0006-0000-0800-00000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36" authorId="0" shapeId="0" xr:uid="{00000000-0006-0000-0800-00000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36" authorId="0" shapeId="0" xr:uid="{00000000-0006-0000-0800-00000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36" authorId="0" shapeId="0" xr:uid="{00000000-0006-0000-0800-00000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37" authorId="0" shapeId="0" xr:uid="{00000000-0006-0000-0800-00000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37" authorId="0" shapeId="0" xr:uid="{00000000-0006-0000-0800-00000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37" authorId="0" shapeId="0" xr:uid="{00000000-0006-0000-0800-00000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37" authorId="0" shapeId="0" xr:uid="{00000000-0006-0000-0800-00000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38" authorId="0" shapeId="0" xr:uid="{00000000-0006-0000-0800-00000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38" authorId="0" shapeId="0" xr:uid="{00000000-0006-0000-0800-00000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38" authorId="0" shapeId="0" xr:uid="{00000000-0006-0000-0800-00000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38" authorId="0" shapeId="0" xr:uid="{00000000-0006-0000-0800-00000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39" authorId="0" shapeId="0" xr:uid="{00000000-0006-0000-0800-00000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39" authorId="0" shapeId="0" xr:uid="{00000000-0006-0000-0800-00000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39" authorId="0" shapeId="0" xr:uid="{00000000-0006-0000-0800-00000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39" authorId="0" shapeId="0" xr:uid="{00000000-0006-0000-0800-00001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40" authorId="0" shapeId="0" xr:uid="{00000000-0006-0000-0800-00001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40" authorId="0" shapeId="0" xr:uid="{00000000-0006-0000-0800-00001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40" authorId="0" shapeId="0" xr:uid="{00000000-0006-0000-0800-00001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40" authorId="0" shapeId="0" xr:uid="{00000000-0006-0000-0800-00001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41" authorId="0" shapeId="0" xr:uid="{00000000-0006-0000-0800-00001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41" authorId="0" shapeId="0" xr:uid="{00000000-0006-0000-0800-00001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41" authorId="0" shapeId="0" xr:uid="{00000000-0006-0000-0800-00001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41" authorId="0" shapeId="0" xr:uid="{00000000-0006-0000-0800-00001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42" authorId="0" shapeId="0" xr:uid="{00000000-0006-0000-0800-00001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42" authorId="0" shapeId="0" xr:uid="{00000000-0006-0000-0800-00001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42" authorId="0" shapeId="0" xr:uid="{00000000-0006-0000-0800-00001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42" authorId="0" shapeId="0" xr:uid="{00000000-0006-0000-0800-00001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43" authorId="0" shapeId="0" xr:uid="{00000000-0006-0000-0800-00001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43" authorId="0" shapeId="0" xr:uid="{00000000-0006-0000-0800-00001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43" authorId="0" shapeId="0" xr:uid="{00000000-0006-0000-0800-00001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43" authorId="0" shapeId="0" xr:uid="{00000000-0006-0000-0800-00002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46" authorId="0" shapeId="0" xr:uid="{00000000-0006-0000-0800-00002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46" authorId="0" shapeId="0" xr:uid="{00000000-0006-0000-0800-00002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46" authorId="0" shapeId="0" xr:uid="{00000000-0006-0000-0800-00002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46" authorId="0" shapeId="0" xr:uid="{00000000-0006-0000-0800-00002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47" authorId="0" shapeId="0" xr:uid="{00000000-0006-0000-0800-00002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47" authorId="0" shapeId="0" xr:uid="{00000000-0006-0000-0800-00002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47" authorId="0" shapeId="0" xr:uid="{00000000-0006-0000-0800-00002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47" authorId="0" shapeId="0" xr:uid="{00000000-0006-0000-0800-00002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W48" authorId="0" shapeId="0" xr:uid="{00000000-0006-0000-0800-00002902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X48" authorId="0" shapeId="0" xr:uid="{00000000-0006-0000-0800-00002A02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Y48" authorId="0" shapeId="0" xr:uid="{00000000-0006-0000-0800-00002B02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Z48" authorId="0" shapeId="0" xr:uid="{00000000-0006-0000-0800-00002C02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A48" authorId="0" shapeId="0" xr:uid="{00000000-0006-0000-0800-00002D02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B48" authorId="0" shapeId="0" xr:uid="{00000000-0006-0000-0800-00002E02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C48" authorId="0" shapeId="0" xr:uid="{00000000-0006-0000-0800-00002F02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D48" authorId="0" shapeId="0" xr:uid="{00000000-0006-0000-0800-00003002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E48" authorId="0" shapeId="0" xr:uid="{00000000-0006-0000-0800-00003102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service was disconnected so should not have been accruing during these months</t>
        </r>
      </text>
    </comment>
    <comment ref="AG48" authorId="0" shapeId="0" xr:uid="{00000000-0006-0000-0800-00003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48" authorId="0" shapeId="0" xr:uid="{00000000-0006-0000-0800-00003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48" authorId="0" shapeId="0" xr:uid="{00000000-0006-0000-0800-00003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48" authorId="0" shapeId="0" xr:uid="{00000000-0006-0000-0800-00003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49" authorId="0" shapeId="0" xr:uid="{00000000-0006-0000-0800-00003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49" authorId="0" shapeId="0" xr:uid="{00000000-0006-0000-0800-00003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49" authorId="0" shapeId="0" xr:uid="{00000000-0006-0000-0800-00003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49" authorId="0" shapeId="0" xr:uid="{00000000-0006-0000-0800-00003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50" authorId="0" shapeId="0" xr:uid="{00000000-0006-0000-0800-00003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50" authorId="0" shapeId="0" xr:uid="{00000000-0006-0000-0800-00003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50" authorId="0" shapeId="0" xr:uid="{00000000-0006-0000-0800-00003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50" authorId="0" shapeId="0" xr:uid="{00000000-0006-0000-0800-00003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51" authorId="0" shapeId="0" xr:uid="{00000000-0006-0000-0800-00003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51" authorId="0" shapeId="0" xr:uid="{00000000-0006-0000-0800-00003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51" authorId="0" shapeId="0" xr:uid="{00000000-0006-0000-0800-00004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51" authorId="0" shapeId="0" xr:uid="{00000000-0006-0000-0800-00004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52" authorId="0" shapeId="0" xr:uid="{00000000-0006-0000-0800-00004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52" authorId="0" shapeId="0" xr:uid="{00000000-0006-0000-0800-00004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52" authorId="0" shapeId="0" xr:uid="{00000000-0006-0000-0800-00004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52" authorId="0" shapeId="0" xr:uid="{00000000-0006-0000-0800-00004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53" authorId="0" shapeId="0" xr:uid="{00000000-0006-0000-0800-00004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53" authorId="0" shapeId="0" xr:uid="{00000000-0006-0000-0800-00004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53" authorId="0" shapeId="0" xr:uid="{00000000-0006-0000-0800-00004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53" authorId="0" shapeId="0" xr:uid="{00000000-0006-0000-0800-00004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54" authorId="0" shapeId="0" xr:uid="{00000000-0006-0000-0800-00004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54" authorId="0" shapeId="0" xr:uid="{00000000-0006-0000-0800-00004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54" authorId="0" shapeId="0" xr:uid="{00000000-0006-0000-0800-00004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54" authorId="0" shapeId="0" xr:uid="{00000000-0006-0000-0800-00004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55" authorId="0" shapeId="0" xr:uid="{00000000-0006-0000-0800-00004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55" authorId="0" shapeId="0" xr:uid="{00000000-0006-0000-0800-00004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55" authorId="0" shapeId="0" xr:uid="{00000000-0006-0000-0800-00005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55" authorId="0" shapeId="0" xr:uid="{00000000-0006-0000-0800-00005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56" authorId="0" shapeId="0" xr:uid="{00000000-0006-0000-0800-00005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56" authorId="0" shapeId="0" xr:uid="{00000000-0006-0000-0800-00005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56" authorId="0" shapeId="0" xr:uid="{00000000-0006-0000-0800-00005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56" authorId="0" shapeId="0" xr:uid="{00000000-0006-0000-0800-00005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57" authorId="0" shapeId="0" xr:uid="{00000000-0006-0000-0800-00005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57" authorId="0" shapeId="0" xr:uid="{00000000-0006-0000-0800-00005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57" authorId="0" shapeId="0" xr:uid="{00000000-0006-0000-0800-00005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57" authorId="0" shapeId="0" xr:uid="{00000000-0006-0000-0800-00005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58" authorId="0" shapeId="0" xr:uid="{00000000-0006-0000-0800-00005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58" authorId="0" shapeId="0" xr:uid="{00000000-0006-0000-0800-00005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58" authorId="0" shapeId="0" xr:uid="{00000000-0006-0000-0800-00005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58" authorId="0" shapeId="0" xr:uid="{00000000-0006-0000-0800-00005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60" authorId="0" shapeId="0" xr:uid="{00000000-0006-0000-0800-00005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60" authorId="0" shapeId="0" xr:uid="{00000000-0006-0000-0800-00005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60" authorId="0" shapeId="0" xr:uid="{00000000-0006-0000-0800-00006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60" authorId="0" shapeId="0" xr:uid="{00000000-0006-0000-0800-00006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63" authorId="0" shapeId="0" xr:uid="{00000000-0006-0000-0800-00006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63" authorId="0" shapeId="0" xr:uid="{00000000-0006-0000-0800-00006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63" authorId="0" shapeId="0" xr:uid="{00000000-0006-0000-0800-00006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63" authorId="0" shapeId="0" xr:uid="{00000000-0006-0000-0800-00006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64" authorId="0" shapeId="0" xr:uid="{00000000-0006-0000-0800-00006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64" authorId="0" shapeId="0" xr:uid="{00000000-0006-0000-0800-00006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64" authorId="0" shapeId="0" xr:uid="{00000000-0006-0000-0800-00006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64" authorId="0" shapeId="0" xr:uid="{00000000-0006-0000-0800-00006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65" authorId="0" shapeId="0" xr:uid="{00000000-0006-0000-0800-00006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65" authorId="0" shapeId="0" xr:uid="{00000000-0006-0000-0800-00006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65" authorId="0" shapeId="0" xr:uid="{00000000-0006-0000-0800-00006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65" authorId="0" shapeId="0" xr:uid="{00000000-0006-0000-0800-00006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66" authorId="0" shapeId="0" xr:uid="{00000000-0006-0000-0800-00006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66" authorId="0" shapeId="0" xr:uid="{00000000-0006-0000-0800-00006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66" authorId="0" shapeId="0" xr:uid="{00000000-0006-0000-0800-00007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66" authorId="0" shapeId="0" xr:uid="{00000000-0006-0000-0800-00007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67" authorId="0" shapeId="0" xr:uid="{00000000-0006-0000-0800-00007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67" authorId="0" shapeId="0" xr:uid="{00000000-0006-0000-0800-00007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67" authorId="0" shapeId="0" xr:uid="{00000000-0006-0000-0800-00007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67" authorId="0" shapeId="0" xr:uid="{00000000-0006-0000-0800-00007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68" authorId="0" shapeId="0" xr:uid="{00000000-0006-0000-0800-00007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68" authorId="0" shapeId="0" xr:uid="{00000000-0006-0000-0800-00007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68" authorId="0" shapeId="0" xr:uid="{00000000-0006-0000-0800-00007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68" authorId="0" shapeId="0" xr:uid="{00000000-0006-0000-0800-00007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69" authorId="0" shapeId="0" xr:uid="{00000000-0006-0000-0800-00007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69" authorId="0" shapeId="0" xr:uid="{00000000-0006-0000-0800-00007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69" authorId="0" shapeId="0" xr:uid="{00000000-0006-0000-0800-00007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69" authorId="0" shapeId="0" xr:uid="{00000000-0006-0000-0800-00007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72" authorId="0" shapeId="0" xr:uid="{00000000-0006-0000-0800-00007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72" authorId="0" shapeId="0" xr:uid="{00000000-0006-0000-0800-00007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72" authorId="0" shapeId="0" xr:uid="{00000000-0006-0000-0800-00008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72" authorId="0" shapeId="0" xr:uid="{00000000-0006-0000-0800-00008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73" authorId="0" shapeId="0" xr:uid="{00000000-0006-0000-0800-00008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73" authorId="0" shapeId="0" xr:uid="{00000000-0006-0000-0800-00008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73" authorId="0" shapeId="0" xr:uid="{00000000-0006-0000-0800-00008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73" authorId="0" shapeId="0" xr:uid="{00000000-0006-0000-0800-00008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74" authorId="0" shapeId="0" xr:uid="{00000000-0006-0000-0800-00008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74" authorId="0" shapeId="0" xr:uid="{00000000-0006-0000-0800-00008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74" authorId="0" shapeId="0" xr:uid="{00000000-0006-0000-0800-00008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74" authorId="0" shapeId="0" xr:uid="{00000000-0006-0000-0800-00008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75" authorId="0" shapeId="0" xr:uid="{00000000-0006-0000-0800-00008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75" authorId="0" shapeId="0" xr:uid="{00000000-0006-0000-0800-00008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75" authorId="0" shapeId="0" xr:uid="{00000000-0006-0000-0800-00008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75" authorId="0" shapeId="0" xr:uid="{00000000-0006-0000-0800-00008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76" authorId="0" shapeId="0" xr:uid="{00000000-0006-0000-0800-00008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76" authorId="0" shapeId="0" xr:uid="{00000000-0006-0000-0800-00008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76" authorId="0" shapeId="0" xr:uid="{00000000-0006-0000-0800-00009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76" authorId="0" shapeId="0" xr:uid="{00000000-0006-0000-0800-00009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77" authorId="0" shapeId="0" xr:uid="{00000000-0006-0000-0800-00009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77" authorId="0" shapeId="0" xr:uid="{00000000-0006-0000-0800-00009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77" authorId="0" shapeId="0" xr:uid="{00000000-0006-0000-0800-00009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77" authorId="0" shapeId="0" xr:uid="{00000000-0006-0000-0800-00009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78" authorId="0" shapeId="0" xr:uid="{00000000-0006-0000-0800-00009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78" authorId="0" shapeId="0" xr:uid="{00000000-0006-0000-0800-00009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78" authorId="0" shapeId="0" xr:uid="{00000000-0006-0000-0800-00009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78" authorId="0" shapeId="0" xr:uid="{00000000-0006-0000-0800-00009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79" authorId="0" shapeId="0" xr:uid="{00000000-0006-0000-0800-00009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79" authorId="0" shapeId="0" xr:uid="{00000000-0006-0000-0800-00009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79" authorId="0" shapeId="0" xr:uid="{00000000-0006-0000-0800-00009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79" authorId="0" shapeId="0" xr:uid="{00000000-0006-0000-0800-00009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82" authorId="0" shapeId="0" xr:uid="{00000000-0006-0000-0800-00009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82" authorId="0" shapeId="0" xr:uid="{00000000-0006-0000-0800-00009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82" authorId="0" shapeId="0" xr:uid="{00000000-0006-0000-0800-0000A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82" authorId="0" shapeId="0" xr:uid="{00000000-0006-0000-0800-0000A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83" authorId="0" shapeId="0" xr:uid="{00000000-0006-0000-0800-0000A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83" authorId="0" shapeId="0" xr:uid="{00000000-0006-0000-0800-0000A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83" authorId="0" shapeId="0" xr:uid="{00000000-0006-0000-0800-0000A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83" authorId="0" shapeId="0" xr:uid="{00000000-0006-0000-0800-0000A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84" authorId="0" shapeId="0" xr:uid="{00000000-0006-0000-0800-0000A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84" authorId="0" shapeId="0" xr:uid="{00000000-0006-0000-0800-0000A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84" authorId="0" shapeId="0" xr:uid="{00000000-0006-0000-0800-0000A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84" authorId="0" shapeId="0" xr:uid="{00000000-0006-0000-0800-0000A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85" authorId="0" shapeId="0" xr:uid="{00000000-0006-0000-0800-0000A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85" authorId="0" shapeId="0" xr:uid="{00000000-0006-0000-0800-0000A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85" authorId="0" shapeId="0" xr:uid="{00000000-0006-0000-0800-0000A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85" authorId="0" shapeId="0" xr:uid="{00000000-0006-0000-0800-0000A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86" authorId="0" shapeId="0" xr:uid="{00000000-0006-0000-0800-0000A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86" authorId="0" shapeId="0" xr:uid="{00000000-0006-0000-0800-0000A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86" authorId="0" shapeId="0" xr:uid="{00000000-0006-0000-0800-0000B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86" authorId="0" shapeId="0" xr:uid="{00000000-0006-0000-0800-0000B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89" authorId="0" shapeId="0" xr:uid="{00000000-0006-0000-0800-0000B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89" authorId="0" shapeId="0" xr:uid="{00000000-0006-0000-0800-0000B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89" authorId="0" shapeId="0" xr:uid="{00000000-0006-0000-0800-0000B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89" authorId="0" shapeId="0" xr:uid="{00000000-0006-0000-0800-0000B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90" authorId="0" shapeId="0" xr:uid="{00000000-0006-0000-0800-0000B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90" authorId="0" shapeId="0" xr:uid="{00000000-0006-0000-0800-0000B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90" authorId="0" shapeId="0" xr:uid="{00000000-0006-0000-0800-0000B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90" authorId="0" shapeId="0" xr:uid="{00000000-0006-0000-0800-0000B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91" authorId="0" shapeId="0" xr:uid="{00000000-0006-0000-0800-0000B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91" authorId="0" shapeId="0" xr:uid="{00000000-0006-0000-0800-0000B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91" authorId="0" shapeId="0" xr:uid="{00000000-0006-0000-0800-0000B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91" authorId="0" shapeId="0" xr:uid="{00000000-0006-0000-0800-0000B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94" authorId="0" shapeId="0" xr:uid="{00000000-0006-0000-0800-0000B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94" authorId="0" shapeId="0" xr:uid="{00000000-0006-0000-0800-0000B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94" authorId="0" shapeId="0" xr:uid="{00000000-0006-0000-0800-0000C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94" authorId="0" shapeId="0" xr:uid="{00000000-0006-0000-0800-0000C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95" authorId="0" shapeId="0" xr:uid="{00000000-0006-0000-0800-0000C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95" authorId="0" shapeId="0" xr:uid="{00000000-0006-0000-0800-0000C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95" authorId="0" shapeId="0" xr:uid="{00000000-0006-0000-0800-0000C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95" authorId="0" shapeId="0" xr:uid="{00000000-0006-0000-0800-0000C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96" authorId="0" shapeId="0" xr:uid="{00000000-0006-0000-0800-0000C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96" authorId="0" shapeId="0" xr:uid="{00000000-0006-0000-0800-0000C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96" authorId="0" shapeId="0" xr:uid="{00000000-0006-0000-0800-0000C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96" authorId="0" shapeId="0" xr:uid="{00000000-0006-0000-0800-0000C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97" authorId="0" shapeId="0" xr:uid="{00000000-0006-0000-0800-0000C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97" authorId="0" shapeId="0" xr:uid="{00000000-0006-0000-0800-0000C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97" authorId="0" shapeId="0" xr:uid="{00000000-0006-0000-0800-0000C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97" authorId="0" shapeId="0" xr:uid="{00000000-0006-0000-0800-0000C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98" authorId="0" shapeId="0" xr:uid="{00000000-0006-0000-0800-0000C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98" authorId="0" shapeId="0" xr:uid="{00000000-0006-0000-0800-0000C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98" authorId="0" shapeId="0" xr:uid="{00000000-0006-0000-0800-0000D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98" authorId="0" shapeId="0" xr:uid="{00000000-0006-0000-0800-0000D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01" authorId="0" shapeId="0" xr:uid="{00000000-0006-0000-0800-0000D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01" authorId="0" shapeId="0" xr:uid="{00000000-0006-0000-0800-0000D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01" authorId="0" shapeId="0" xr:uid="{00000000-0006-0000-0800-0000D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01" authorId="0" shapeId="0" xr:uid="{00000000-0006-0000-0800-0000D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02" authorId="0" shapeId="0" xr:uid="{00000000-0006-0000-0800-0000D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02" authorId="0" shapeId="0" xr:uid="{00000000-0006-0000-0800-0000D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02" authorId="0" shapeId="0" xr:uid="{00000000-0006-0000-0800-0000D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02" authorId="0" shapeId="0" xr:uid="{00000000-0006-0000-0800-0000D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03" authorId="0" shapeId="0" xr:uid="{00000000-0006-0000-0800-0000D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03" authorId="0" shapeId="0" xr:uid="{00000000-0006-0000-0800-0000D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03" authorId="0" shapeId="0" xr:uid="{00000000-0006-0000-0800-0000D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03" authorId="0" shapeId="0" xr:uid="{00000000-0006-0000-0800-0000D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04" authorId="0" shapeId="0" xr:uid="{00000000-0006-0000-0800-0000D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04" authorId="0" shapeId="0" xr:uid="{00000000-0006-0000-0800-0000D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04" authorId="0" shapeId="0" xr:uid="{00000000-0006-0000-0800-0000E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04" authorId="0" shapeId="0" xr:uid="{00000000-0006-0000-0800-0000E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05" authorId="0" shapeId="0" xr:uid="{00000000-0006-0000-0800-0000E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05" authorId="0" shapeId="0" xr:uid="{00000000-0006-0000-0800-0000E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05" authorId="0" shapeId="0" xr:uid="{00000000-0006-0000-0800-0000E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05" authorId="0" shapeId="0" xr:uid="{00000000-0006-0000-0800-0000E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06" authorId="0" shapeId="0" xr:uid="{00000000-0006-0000-0800-0000E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06" authorId="0" shapeId="0" xr:uid="{00000000-0006-0000-0800-0000E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06" authorId="0" shapeId="0" xr:uid="{00000000-0006-0000-0800-0000E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06" authorId="0" shapeId="0" xr:uid="{00000000-0006-0000-0800-0000E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07" authorId="0" shapeId="0" xr:uid="{00000000-0006-0000-0800-0000E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07" authorId="0" shapeId="0" xr:uid="{00000000-0006-0000-0800-0000E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07" authorId="0" shapeId="0" xr:uid="{00000000-0006-0000-0800-0000E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07" authorId="0" shapeId="0" xr:uid="{00000000-0006-0000-0800-0000E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08" authorId="0" shapeId="0" xr:uid="{00000000-0006-0000-0800-0000E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08" authorId="0" shapeId="0" xr:uid="{00000000-0006-0000-0800-0000E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08" authorId="0" shapeId="0" xr:uid="{00000000-0006-0000-0800-0000F0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08" authorId="0" shapeId="0" xr:uid="{00000000-0006-0000-0800-0000F1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09" authorId="0" shapeId="0" xr:uid="{00000000-0006-0000-0800-0000F2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09" authorId="0" shapeId="0" xr:uid="{00000000-0006-0000-0800-0000F3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09" authorId="0" shapeId="0" xr:uid="{00000000-0006-0000-0800-0000F4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09" authorId="0" shapeId="0" xr:uid="{00000000-0006-0000-0800-0000F5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10" authorId="0" shapeId="0" xr:uid="{00000000-0006-0000-0800-0000F6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10" authorId="0" shapeId="0" xr:uid="{00000000-0006-0000-0800-0000F7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10" authorId="0" shapeId="0" xr:uid="{00000000-0006-0000-0800-0000F8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10" authorId="0" shapeId="0" xr:uid="{00000000-0006-0000-0800-0000F9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11" authorId="0" shapeId="0" xr:uid="{00000000-0006-0000-0800-0000FA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11" authorId="0" shapeId="0" xr:uid="{00000000-0006-0000-0800-0000FB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11" authorId="0" shapeId="0" xr:uid="{00000000-0006-0000-0800-0000FC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11" authorId="0" shapeId="0" xr:uid="{00000000-0006-0000-0800-0000FD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12" authorId="0" shapeId="0" xr:uid="{00000000-0006-0000-0800-0000FE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12" authorId="0" shapeId="0" xr:uid="{00000000-0006-0000-0800-0000FF02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12" authorId="0" shapeId="0" xr:uid="{00000000-0006-0000-0800-00000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12" authorId="0" shapeId="0" xr:uid="{00000000-0006-0000-0800-00000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13" authorId="0" shapeId="0" xr:uid="{00000000-0006-0000-0800-00000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13" authorId="0" shapeId="0" xr:uid="{00000000-0006-0000-0800-00000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13" authorId="0" shapeId="0" xr:uid="{00000000-0006-0000-0800-00000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13" authorId="0" shapeId="0" xr:uid="{00000000-0006-0000-0800-00000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16" authorId="0" shapeId="0" xr:uid="{00000000-0006-0000-0800-00000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16" authorId="0" shapeId="0" xr:uid="{00000000-0006-0000-0800-00000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16" authorId="0" shapeId="0" xr:uid="{00000000-0006-0000-0800-00000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16" authorId="0" shapeId="0" xr:uid="{00000000-0006-0000-0800-00000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17" authorId="0" shapeId="0" xr:uid="{00000000-0006-0000-0800-00000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17" authorId="0" shapeId="0" xr:uid="{00000000-0006-0000-0800-00000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17" authorId="0" shapeId="0" xr:uid="{00000000-0006-0000-0800-00000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17" authorId="0" shapeId="0" xr:uid="{00000000-0006-0000-0800-00000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18" authorId="0" shapeId="0" xr:uid="{00000000-0006-0000-0800-00000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18" authorId="0" shapeId="0" xr:uid="{00000000-0006-0000-0800-00000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18" authorId="0" shapeId="0" xr:uid="{00000000-0006-0000-0800-00001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18" authorId="0" shapeId="0" xr:uid="{00000000-0006-0000-0800-00001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19" authorId="0" shapeId="0" xr:uid="{00000000-0006-0000-0800-00001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19" authorId="0" shapeId="0" xr:uid="{00000000-0006-0000-0800-00001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19" authorId="0" shapeId="0" xr:uid="{00000000-0006-0000-0800-00001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19" authorId="0" shapeId="0" xr:uid="{00000000-0006-0000-0800-00001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20" authorId="0" shapeId="0" xr:uid="{00000000-0006-0000-0800-00001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20" authorId="0" shapeId="0" xr:uid="{00000000-0006-0000-0800-00001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20" authorId="0" shapeId="0" xr:uid="{00000000-0006-0000-0800-00001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20" authorId="0" shapeId="0" xr:uid="{00000000-0006-0000-0800-00001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21" authorId="0" shapeId="0" xr:uid="{00000000-0006-0000-0800-00001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21" authorId="0" shapeId="0" xr:uid="{00000000-0006-0000-0800-00001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21" authorId="0" shapeId="0" xr:uid="{00000000-0006-0000-0800-00001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21" authorId="0" shapeId="0" xr:uid="{00000000-0006-0000-0800-00001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22" authorId="0" shapeId="0" xr:uid="{00000000-0006-0000-0800-00001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22" authorId="0" shapeId="0" xr:uid="{00000000-0006-0000-0800-00001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22" authorId="0" shapeId="0" xr:uid="{00000000-0006-0000-0800-00002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22" authorId="0" shapeId="0" xr:uid="{00000000-0006-0000-0800-00002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23" authorId="0" shapeId="0" xr:uid="{00000000-0006-0000-0800-00002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23" authorId="0" shapeId="0" xr:uid="{00000000-0006-0000-0800-00002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23" authorId="0" shapeId="0" xr:uid="{00000000-0006-0000-0800-00002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23" authorId="0" shapeId="0" xr:uid="{00000000-0006-0000-0800-00002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24" authorId="0" shapeId="0" xr:uid="{00000000-0006-0000-0800-00002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24" authorId="0" shapeId="0" xr:uid="{00000000-0006-0000-0800-00002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24" authorId="0" shapeId="0" xr:uid="{00000000-0006-0000-0800-00002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24" authorId="0" shapeId="0" xr:uid="{00000000-0006-0000-0800-00002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25" authorId="0" shapeId="0" xr:uid="{00000000-0006-0000-0800-00002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25" authorId="0" shapeId="0" xr:uid="{00000000-0006-0000-0800-00002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25" authorId="0" shapeId="0" xr:uid="{00000000-0006-0000-0800-00002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25" authorId="0" shapeId="0" xr:uid="{00000000-0006-0000-0800-00002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26" authorId="0" shapeId="0" xr:uid="{00000000-0006-0000-0800-00002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26" authorId="0" shapeId="0" xr:uid="{00000000-0006-0000-0800-00002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26" authorId="0" shapeId="0" xr:uid="{00000000-0006-0000-0800-00003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26" authorId="0" shapeId="0" xr:uid="{00000000-0006-0000-0800-00003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27" authorId="0" shapeId="0" xr:uid="{00000000-0006-0000-0800-00003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27" authorId="0" shapeId="0" xr:uid="{00000000-0006-0000-0800-00003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27" authorId="0" shapeId="0" xr:uid="{00000000-0006-0000-0800-00003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27" authorId="0" shapeId="0" xr:uid="{00000000-0006-0000-0800-00003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28" authorId="0" shapeId="0" xr:uid="{00000000-0006-0000-0800-00003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28" authorId="0" shapeId="0" xr:uid="{00000000-0006-0000-0800-00003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28" authorId="0" shapeId="0" xr:uid="{00000000-0006-0000-0800-00003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28" authorId="0" shapeId="0" xr:uid="{00000000-0006-0000-0800-00003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29" authorId="0" shapeId="0" xr:uid="{00000000-0006-0000-0800-00003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29" authorId="0" shapeId="0" xr:uid="{00000000-0006-0000-0800-00003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29" authorId="0" shapeId="0" xr:uid="{00000000-0006-0000-0800-00003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29" authorId="0" shapeId="0" xr:uid="{00000000-0006-0000-0800-00003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30" authorId="0" shapeId="0" xr:uid="{00000000-0006-0000-0800-00003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30" authorId="0" shapeId="0" xr:uid="{00000000-0006-0000-0800-00003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30" authorId="0" shapeId="0" xr:uid="{00000000-0006-0000-0800-00004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30" authorId="0" shapeId="0" xr:uid="{00000000-0006-0000-0800-00004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31" authorId="0" shapeId="0" xr:uid="{00000000-0006-0000-0800-00004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31" authorId="0" shapeId="0" xr:uid="{00000000-0006-0000-0800-00004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31" authorId="0" shapeId="0" xr:uid="{00000000-0006-0000-0800-00004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31" authorId="0" shapeId="0" xr:uid="{00000000-0006-0000-0800-00004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34" authorId="0" shapeId="0" xr:uid="{00000000-0006-0000-0800-00004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34" authorId="0" shapeId="0" xr:uid="{00000000-0006-0000-0800-00004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34" authorId="0" shapeId="0" xr:uid="{00000000-0006-0000-0800-00004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34" authorId="0" shapeId="0" xr:uid="{00000000-0006-0000-0800-00004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35" authorId="0" shapeId="0" xr:uid="{00000000-0006-0000-0800-00004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35" authorId="0" shapeId="0" xr:uid="{00000000-0006-0000-0800-00004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35" authorId="0" shapeId="0" xr:uid="{00000000-0006-0000-0800-00004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35" authorId="0" shapeId="0" xr:uid="{00000000-0006-0000-0800-00004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36" authorId="0" shapeId="0" xr:uid="{00000000-0006-0000-0800-00004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36" authorId="0" shapeId="0" xr:uid="{00000000-0006-0000-0800-00004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36" authorId="0" shapeId="0" xr:uid="{00000000-0006-0000-0800-00005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36" authorId="0" shapeId="0" xr:uid="{00000000-0006-0000-0800-00005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37" authorId="0" shapeId="0" xr:uid="{00000000-0006-0000-0800-00005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37" authorId="0" shapeId="0" xr:uid="{00000000-0006-0000-0800-00005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37" authorId="0" shapeId="0" xr:uid="{00000000-0006-0000-0800-00005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37" authorId="0" shapeId="0" xr:uid="{00000000-0006-0000-0800-00005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38" authorId="0" shapeId="0" xr:uid="{00000000-0006-0000-0800-00005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38" authorId="0" shapeId="0" xr:uid="{00000000-0006-0000-0800-00005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38" authorId="0" shapeId="0" xr:uid="{00000000-0006-0000-0800-00005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38" authorId="0" shapeId="0" xr:uid="{00000000-0006-0000-0800-00005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39" authorId="0" shapeId="0" xr:uid="{00000000-0006-0000-0800-00005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39" authorId="0" shapeId="0" xr:uid="{00000000-0006-0000-0800-00005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39" authorId="0" shapeId="0" xr:uid="{00000000-0006-0000-0800-00005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39" authorId="0" shapeId="0" xr:uid="{00000000-0006-0000-0800-00005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40" authorId="0" shapeId="0" xr:uid="{00000000-0006-0000-0800-00005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40" authorId="0" shapeId="0" xr:uid="{00000000-0006-0000-0800-00005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40" authorId="0" shapeId="0" xr:uid="{00000000-0006-0000-0800-00006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40" authorId="0" shapeId="0" xr:uid="{00000000-0006-0000-0800-00006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43" authorId="0" shapeId="0" xr:uid="{00000000-0006-0000-0800-00006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43" authorId="0" shapeId="0" xr:uid="{00000000-0006-0000-0800-00006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43" authorId="0" shapeId="0" xr:uid="{00000000-0006-0000-0800-00006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43" authorId="0" shapeId="0" xr:uid="{00000000-0006-0000-0800-00006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44" authorId="0" shapeId="0" xr:uid="{00000000-0006-0000-0800-00006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44" authorId="0" shapeId="0" xr:uid="{00000000-0006-0000-0800-00006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44" authorId="0" shapeId="0" xr:uid="{00000000-0006-0000-0800-00006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44" authorId="0" shapeId="0" xr:uid="{00000000-0006-0000-0800-00006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45" authorId="0" shapeId="0" xr:uid="{00000000-0006-0000-0800-00006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45" authorId="0" shapeId="0" xr:uid="{00000000-0006-0000-0800-00006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45" authorId="0" shapeId="0" xr:uid="{00000000-0006-0000-0800-00006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45" authorId="0" shapeId="0" xr:uid="{00000000-0006-0000-0800-00006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46" authorId="0" shapeId="0" xr:uid="{00000000-0006-0000-0800-00006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46" authorId="0" shapeId="0" xr:uid="{00000000-0006-0000-0800-00006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46" authorId="0" shapeId="0" xr:uid="{00000000-0006-0000-0800-00007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46" authorId="0" shapeId="0" xr:uid="{00000000-0006-0000-0800-00007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47" authorId="0" shapeId="0" xr:uid="{00000000-0006-0000-0800-00007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47" authorId="0" shapeId="0" xr:uid="{00000000-0006-0000-0800-00007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47" authorId="0" shapeId="0" xr:uid="{00000000-0006-0000-0800-00007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47" authorId="0" shapeId="0" xr:uid="{00000000-0006-0000-0800-00007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48" authorId="0" shapeId="0" xr:uid="{00000000-0006-0000-0800-00007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48" authorId="0" shapeId="0" xr:uid="{00000000-0006-0000-0800-00007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48" authorId="0" shapeId="0" xr:uid="{00000000-0006-0000-0800-00007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48" authorId="0" shapeId="0" xr:uid="{00000000-0006-0000-0800-00007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49" authorId="0" shapeId="0" xr:uid="{00000000-0006-0000-0800-00007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49" authorId="0" shapeId="0" xr:uid="{00000000-0006-0000-0800-00007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49" authorId="0" shapeId="0" xr:uid="{00000000-0006-0000-0800-00007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49" authorId="0" shapeId="0" xr:uid="{00000000-0006-0000-0800-00007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50" authorId="0" shapeId="0" xr:uid="{00000000-0006-0000-0800-00007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50" authorId="0" shapeId="0" xr:uid="{00000000-0006-0000-0800-00007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50" authorId="0" shapeId="0" xr:uid="{00000000-0006-0000-0800-00008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50" authorId="0" shapeId="0" xr:uid="{00000000-0006-0000-0800-00008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53" authorId="0" shapeId="0" xr:uid="{00000000-0006-0000-0800-00008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53" authorId="0" shapeId="0" xr:uid="{00000000-0006-0000-0800-00008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53" authorId="0" shapeId="0" xr:uid="{00000000-0006-0000-0800-00008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53" authorId="0" shapeId="0" xr:uid="{00000000-0006-0000-0800-00008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56" authorId="0" shapeId="0" xr:uid="{00000000-0006-0000-0800-00008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56" authorId="0" shapeId="0" xr:uid="{00000000-0006-0000-0800-00008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56" authorId="0" shapeId="0" xr:uid="{00000000-0006-0000-0800-00008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56" authorId="0" shapeId="0" xr:uid="{00000000-0006-0000-0800-00008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57" authorId="0" shapeId="0" xr:uid="{00000000-0006-0000-0800-00008A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57" authorId="0" shapeId="0" xr:uid="{00000000-0006-0000-0800-00008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57" authorId="0" shapeId="0" xr:uid="{00000000-0006-0000-0800-00008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57" authorId="0" shapeId="0" xr:uid="{00000000-0006-0000-0800-00008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57" authorId="0" shapeId="0" xr:uid="{00000000-0006-0000-0800-00008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E158" authorId="0" shapeId="0" xr:uid="{00000000-0006-0000-0800-00008F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58" authorId="0" shapeId="0" xr:uid="{00000000-0006-0000-0800-00009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58" authorId="0" shapeId="0" xr:uid="{00000000-0006-0000-0800-00009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58" authorId="0" shapeId="0" xr:uid="{00000000-0006-0000-0800-00009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58" authorId="0" shapeId="0" xr:uid="{00000000-0006-0000-0800-00009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59" authorId="0" shapeId="0" xr:uid="{00000000-0006-0000-0800-000094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59" authorId="0" shapeId="0" xr:uid="{00000000-0006-0000-0800-00009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59" authorId="0" shapeId="0" xr:uid="{00000000-0006-0000-0800-00009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59" authorId="0" shapeId="0" xr:uid="{00000000-0006-0000-0800-00009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59" authorId="0" shapeId="0" xr:uid="{00000000-0006-0000-0800-00009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60" authorId="0" shapeId="0" xr:uid="{00000000-0006-0000-0800-000099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0" authorId="0" shapeId="0" xr:uid="{00000000-0006-0000-0800-00009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60" authorId="0" shapeId="0" xr:uid="{00000000-0006-0000-0800-00009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60" authorId="0" shapeId="0" xr:uid="{00000000-0006-0000-0800-00009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60" authorId="0" shapeId="0" xr:uid="{00000000-0006-0000-0800-00009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61" authorId="0" shapeId="0" xr:uid="{00000000-0006-0000-0800-00009E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1" authorId="0" shapeId="0" xr:uid="{00000000-0006-0000-0800-00009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61" authorId="0" shapeId="0" xr:uid="{00000000-0006-0000-0800-0000A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61" authorId="0" shapeId="0" xr:uid="{00000000-0006-0000-0800-0000A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61" authorId="0" shapeId="0" xr:uid="{00000000-0006-0000-0800-0000A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62" authorId="0" shapeId="0" xr:uid="{00000000-0006-0000-0800-0000A3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2" authorId="0" shapeId="0" xr:uid="{00000000-0006-0000-0800-0000A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62" authorId="0" shapeId="0" xr:uid="{00000000-0006-0000-0800-0000A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62" authorId="0" shapeId="0" xr:uid="{00000000-0006-0000-0800-0000A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62" authorId="0" shapeId="0" xr:uid="{00000000-0006-0000-0800-0000A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63" authorId="0" shapeId="0" xr:uid="{00000000-0006-0000-0800-0000A8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3" authorId="0" shapeId="0" xr:uid="{00000000-0006-0000-0800-0000A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63" authorId="0" shapeId="0" xr:uid="{00000000-0006-0000-0800-0000A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63" authorId="0" shapeId="0" xr:uid="{00000000-0006-0000-0800-0000A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63" authorId="0" shapeId="0" xr:uid="{00000000-0006-0000-0800-0000A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64" authorId="0" shapeId="0" xr:uid="{00000000-0006-0000-0800-0000AD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4" authorId="0" shapeId="0" xr:uid="{00000000-0006-0000-0800-0000A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64" authorId="0" shapeId="0" xr:uid="{00000000-0006-0000-0800-0000A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64" authorId="0" shapeId="0" xr:uid="{00000000-0006-0000-0800-0000B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64" authorId="0" shapeId="0" xr:uid="{00000000-0006-0000-0800-0000B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65" authorId="0" shapeId="0" xr:uid="{00000000-0006-0000-0800-0000B2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5" authorId="0" shapeId="0" xr:uid="{00000000-0006-0000-0800-0000B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65" authorId="0" shapeId="0" xr:uid="{00000000-0006-0000-0800-0000B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65" authorId="0" shapeId="0" xr:uid="{00000000-0006-0000-0800-0000B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65" authorId="0" shapeId="0" xr:uid="{00000000-0006-0000-0800-0000B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66" authorId="0" shapeId="0" xr:uid="{00000000-0006-0000-0800-0000B7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6" authorId="0" shapeId="0" xr:uid="{00000000-0006-0000-0800-0000B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66" authorId="0" shapeId="0" xr:uid="{00000000-0006-0000-0800-0000B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66" authorId="0" shapeId="0" xr:uid="{00000000-0006-0000-0800-0000B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66" authorId="0" shapeId="0" xr:uid="{00000000-0006-0000-0800-0000B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E167" authorId="0" shapeId="0" xr:uid="{00000000-0006-0000-0800-0000BC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7" authorId="0" shapeId="0" xr:uid="{00000000-0006-0000-0800-0000B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67" authorId="0" shapeId="0" xr:uid="{00000000-0006-0000-0800-0000B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67" authorId="0" shapeId="0" xr:uid="{00000000-0006-0000-0800-0000B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67" authorId="0" shapeId="0" xr:uid="{00000000-0006-0000-0800-0000C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68" authorId="0" shapeId="0" xr:uid="{00000000-0006-0000-0800-0000C1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68" authorId="0" shapeId="0" xr:uid="{00000000-0006-0000-0800-0000C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68" authorId="0" shapeId="0" xr:uid="{00000000-0006-0000-0800-0000C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68" authorId="0" shapeId="0" xr:uid="{00000000-0006-0000-0800-0000C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68" authorId="0" shapeId="0" xr:uid="{00000000-0006-0000-0800-0000C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71" authorId="0" shapeId="0" xr:uid="{00000000-0006-0000-0800-0000C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71" authorId="0" shapeId="0" xr:uid="{00000000-0006-0000-0800-0000C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71" authorId="0" shapeId="0" xr:uid="{00000000-0006-0000-0800-0000C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71" authorId="0" shapeId="0" xr:uid="{00000000-0006-0000-0800-0000C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72" authorId="0" shapeId="0" xr:uid="{00000000-0006-0000-0800-0000C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72" authorId="0" shapeId="0" xr:uid="{00000000-0006-0000-0800-0000C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72" authorId="0" shapeId="0" xr:uid="{00000000-0006-0000-0800-0000C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72" authorId="0" shapeId="0" xr:uid="{00000000-0006-0000-0800-0000C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73" authorId="0" shapeId="0" xr:uid="{00000000-0006-0000-0800-0000C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73" authorId="0" shapeId="0" xr:uid="{00000000-0006-0000-0800-0000C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73" authorId="0" shapeId="0" xr:uid="{00000000-0006-0000-0800-0000D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73" authorId="0" shapeId="0" xr:uid="{00000000-0006-0000-0800-0000D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74" authorId="0" shapeId="0" xr:uid="{00000000-0006-0000-0800-0000D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74" authorId="0" shapeId="0" xr:uid="{00000000-0006-0000-0800-0000D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74" authorId="0" shapeId="0" xr:uid="{00000000-0006-0000-0800-0000D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74" authorId="0" shapeId="0" xr:uid="{00000000-0006-0000-0800-0000D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75" authorId="0" shapeId="0" xr:uid="{00000000-0006-0000-0800-0000D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75" authorId="0" shapeId="0" xr:uid="{00000000-0006-0000-0800-0000D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75" authorId="0" shapeId="0" xr:uid="{00000000-0006-0000-0800-0000D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75" authorId="0" shapeId="0" xr:uid="{00000000-0006-0000-0800-0000D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76" authorId="0" shapeId="0" xr:uid="{00000000-0006-0000-0800-0000D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76" authorId="0" shapeId="0" xr:uid="{00000000-0006-0000-0800-0000D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76" authorId="0" shapeId="0" xr:uid="{00000000-0006-0000-0800-0000D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76" authorId="0" shapeId="0" xr:uid="{00000000-0006-0000-0800-0000D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77" authorId="0" shapeId="0" xr:uid="{00000000-0006-0000-0800-0000D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77" authorId="0" shapeId="0" xr:uid="{00000000-0006-0000-0800-0000D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77" authorId="0" shapeId="0" xr:uid="{00000000-0006-0000-0800-0000E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77" authorId="0" shapeId="0" xr:uid="{00000000-0006-0000-0800-0000E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78" authorId="0" shapeId="0" xr:uid="{00000000-0006-0000-0800-0000E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78" authorId="0" shapeId="0" xr:uid="{00000000-0006-0000-0800-0000E3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78" authorId="0" shapeId="0" xr:uid="{00000000-0006-0000-0800-0000E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78" authorId="0" shapeId="0" xr:uid="{00000000-0006-0000-0800-0000E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79" authorId="0" shapeId="0" xr:uid="{00000000-0006-0000-0800-0000E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79" authorId="0" shapeId="0" xr:uid="{00000000-0006-0000-0800-0000E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79" authorId="0" shapeId="0" xr:uid="{00000000-0006-0000-0800-0000E8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79" authorId="0" shapeId="0" xr:uid="{00000000-0006-0000-0800-0000E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80" authorId="0" shapeId="0" xr:uid="{00000000-0006-0000-0800-0000E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80" authorId="0" shapeId="0" xr:uid="{00000000-0006-0000-0800-0000E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80" authorId="0" shapeId="0" xr:uid="{00000000-0006-0000-0800-0000E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80" authorId="0" shapeId="0" xr:uid="{00000000-0006-0000-0800-0000ED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81" authorId="0" shapeId="0" xr:uid="{00000000-0006-0000-0800-0000EE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1" authorId="0" shapeId="0" xr:uid="{00000000-0006-0000-0800-0000E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81" authorId="0" shapeId="0" xr:uid="{00000000-0006-0000-0800-0000F0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81" authorId="0" shapeId="0" xr:uid="{00000000-0006-0000-0800-0000F1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81" authorId="0" shapeId="0" xr:uid="{00000000-0006-0000-0800-0000F2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E182" authorId="0" shapeId="0" xr:uid="{00000000-0006-0000-0800-0000F3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2" authorId="0" shapeId="0" xr:uid="{00000000-0006-0000-0800-0000F4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82" authorId="0" shapeId="0" xr:uid="{00000000-0006-0000-0800-0000F5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82" authorId="0" shapeId="0" xr:uid="{00000000-0006-0000-0800-0000F6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82" authorId="0" shapeId="0" xr:uid="{00000000-0006-0000-0800-0000F7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D183" authorId="0" shapeId="0" xr:uid="{00000000-0006-0000-0800-0000F8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3" authorId="0" shapeId="0" xr:uid="{00000000-0006-0000-0800-0000F9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83" authorId="0" shapeId="0" xr:uid="{00000000-0006-0000-0800-0000FA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83" authorId="0" shapeId="0" xr:uid="{00000000-0006-0000-0800-0000FB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83" authorId="0" shapeId="0" xr:uid="{00000000-0006-0000-0800-0000FC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E184" authorId="0" shapeId="0" xr:uid="{00000000-0006-0000-0800-0000FD03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4" authorId="0" shapeId="0" xr:uid="{00000000-0006-0000-0800-0000FE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84" authorId="0" shapeId="0" xr:uid="{00000000-0006-0000-0800-0000FF03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84" authorId="0" shapeId="0" xr:uid="{00000000-0006-0000-0800-000000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84" authorId="0" shapeId="0" xr:uid="{00000000-0006-0000-0800-000001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E185" authorId="0" shapeId="0" xr:uid="{00000000-0006-0000-0800-00000204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5" authorId="0" shapeId="0" xr:uid="{00000000-0006-0000-0800-000003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85" authorId="0" shapeId="0" xr:uid="{00000000-0006-0000-0800-000004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85" authorId="0" shapeId="0" xr:uid="{00000000-0006-0000-0800-000005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85" authorId="0" shapeId="0" xr:uid="{00000000-0006-0000-0800-000006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F186" authorId="0" shapeId="0" xr:uid="{00000000-0006-0000-0800-000007040000}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half month first month as this is the month billing actually started on this account</t>
        </r>
      </text>
    </comment>
    <comment ref="AG186" authorId="0" shapeId="0" xr:uid="{00000000-0006-0000-0800-000008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86" authorId="0" shapeId="0" xr:uid="{00000000-0006-0000-0800-000009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86" authorId="0" shapeId="0" xr:uid="{00000000-0006-0000-0800-00000A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86" authorId="0" shapeId="0" xr:uid="{00000000-0006-0000-0800-00000B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89" authorId="0" shapeId="0" xr:uid="{00000000-0006-0000-0800-00000C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89" authorId="0" shapeId="0" xr:uid="{00000000-0006-0000-0800-00000D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89" authorId="0" shapeId="0" xr:uid="{00000000-0006-0000-0800-00000E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89" authorId="0" shapeId="0" xr:uid="{00000000-0006-0000-0800-00000F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90" authorId="0" shapeId="0" xr:uid="{00000000-0006-0000-0800-000010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90" authorId="0" shapeId="0" xr:uid="{00000000-0006-0000-0800-000011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90" authorId="0" shapeId="0" xr:uid="{00000000-0006-0000-0800-000012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90" authorId="0" shapeId="0" xr:uid="{00000000-0006-0000-0800-000013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91" authorId="0" shapeId="0" xr:uid="{00000000-0006-0000-0800-000014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91" authorId="0" shapeId="0" xr:uid="{00000000-0006-0000-0800-000015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91" authorId="0" shapeId="0" xr:uid="{00000000-0006-0000-0800-000016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91" authorId="0" shapeId="0" xr:uid="{00000000-0006-0000-0800-000017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92" authorId="0" shapeId="0" xr:uid="{00000000-0006-0000-0800-000018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92" authorId="0" shapeId="0" xr:uid="{00000000-0006-0000-0800-000019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92" authorId="0" shapeId="0" xr:uid="{00000000-0006-0000-0800-00001A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92" authorId="0" shapeId="0" xr:uid="{00000000-0006-0000-0800-00001B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93" authorId="0" shapeId="0" xr:uid="{00000000-0006-0000-0800-00001C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93" authorId="0" shapeId="0" xr:uid="{00000000-0006-0000-0800-00001D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93" authorId="0" shapeId="0" xr:uid="{00000000-0006-0000-0800-00001E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93" authorId="0" shapeId="0" xr:uid="{00000000-0006-0000-0800-00001F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94" authorId="0" shapeId="0" xr:uid="{00000000-0006-0000-0800-000020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94" authorId="0" shapeId="0" xr:uid="{00000000-0006-0000-0800-000021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94" authorId="0" shapeId="0" xr:uid="{00000000-0006-0000-0800-000022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94" authorId="0" shapeId="0" xr:uid="{00000000-0006-0000-0800-000023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95" authorId="0" shapeId="0" xr:uid="{00000000-0006-0000-0800-000024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95" authorId="0" shapeId="0" xr:uid="{00000000-0006-0000-0800-000025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95" authorId="0" shapeId="0" xr:uid="{00000000-0006-0000-0800-000026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95" authorId="0" shapeId="0" xr:uid="{00000000-0006-0000-0800-000027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96" authorId="0" shapeId="0" xr:uid="{00000000-0006-0000-0800-000028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96" authorId="0" shapeId="0" xr:uid="{00000000-0006-0000-0800-000029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96" authorId="0" shapeId="0" xr:uid="{00000000-0006-0000-0800-00002A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96" authorId="0" shapeId="0" xr:uid="{00000000-0006-0000-0800-00002B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97" authorId="0" shapeId="0" xr:uid="{00000000-0006-0000-0800-00002C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97" authorId="0" shapeId="0" xr:uid="{00000000-0006-0000-0800-00002D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97" authorId="0" shapeId="0" xr:uid="{00000000-0006-0000-0800-00002E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97" authorId="0" shapeId="0" xr:uid="{00000000-0006-0000-0800-00002F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98" authorId="0" shapeId="0" xr:uid="{00000000-0006-0000-0800-000030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98" authorId="0" shapeId="0" xr:uid="{00000000-0006-0000-0800-000031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98" authorId="0" shapeId="0" xr:uid="{00000000-0006-0000-0800-000032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98" authorId="0" shapeId="0" xr:uid="{00000000-0006-0000-0800-000033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G199" authorId="0" shapeId="0" xr:uid="{00000000-0006-0000-0800-000034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H199" authorId="0" shapeId="0" xr:uid="{00000000-0006-0000-0800-000035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I199" authorId="0" shapeId="0" xr:uid="{00000000-0006-0000-0800-000036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  <comment ref="AJ199" authorId="0" shapeId="0" xr:uid="{00000000-0006-0000-0800-000037040000}">
      <text>
        <r>
          <rPr>
            <b/>
            <sz val="9"/>
            <color indexed="81"/>
            <rFont val="Tahoma"/>
            <charset val="1"/>
          </rPr>
          <t>Filley, Kimberly S:</t>
        </r>
        <r>
          <rPr>
            <sz val="9"/>
            <color indexed="81"/>
            <rFont val="Tahoma"/>
            <charset val="1"/>
          </rPr>
          <t xml:space="preserve">
balance moved into rate base effective July 2023 so no further amortization should be taken</t>
        </r>
      </text>
    </comment>
  </commentList>
</comments>
</file>

<file path=xl/sharedStrings.xml><?xml version="1.0" encoding="utf-8"?>
<sst xmlns="http://schemas.openxmlformats.org/spreadsheetml/2006/main" count="5307" uniqueCount="754">
  <si>
    <t>Voucher Number</t>
  </si>
  <si>
    <t>Posted Date</t>
  </si>
  <si>
    <t>EETILITY COMPANY</t>
  </si>
  <si>
    <t>UEC</t>
  </si>
  <si>
    <t>908EED</t>
  </si>
  <si>
    <t>PAYS</t>
  </si>
  <si>
    <t>J0RXQ</t>
  </si>
  <si>
    <t>AP</t>
  </si>
  <si>
    <t>EX</t>
  </si>
  <si>
    <t>Row Labels</t>
  </si>
  <si>
    <t>Grand Total</t>
  </si>
  <si>
    <t>Column Labels</t>
  </si>
  <si>
    <t>PAYS Program Spend</t>
  </si>
  <si>
    <t>Total</t>
  </si>
  <si>
    <t>Rate of Return</t>
  </si>
  <si>
    <t>Interest to flow through MEEIA</t>
  </si>
  <si>
    <t xml:space="preserve">  cr. 182PAY</t>
  </si>
  <si>
    <t>dr.  182PAY</t>
  </si>
  <si>
    <t>Less:  Deferred Taxes</t>
  </si>
  <si>
    <t>exclude RT = 34</t>
  </si>
  <si>
    <t>Less:  Amortization</t>
  </si>
  <si>
    <t>PM EB</t>
  </si>
  <si>
    <t xml:space="preserve">CM Deferred Spend </t>
  </si>
  <si>
    <t>PISA Rate:</t>
  </si>
  <si>
    <t>Customer Financing Rate</t>
  </si>
  <si>
    <t>Cumulative Unamortized Balance</t>
  </si>
  <si>
    <t>Net Rate Base</t>
  </si>
  <si>
    <t>Month</t>
  </si>
  <si>
    <t>Acct #</t>
  </si>
  <si>
    <t>Premise ID</t>
  </si>
  <si>
    <t>Total Financed Amount</t>
  </si>
  <si>
    <t>Principle</t>
  </si>
  <si>
    <t>Mth Payment</t>
  </si>
  <si>
    <t>Terms (months)</t>
  </si>
  <si>
    <t>amort amount
06/2021</t>
  </si>
  <si>
    <t>amort amount
07/2021</t>
  </si>
  <si>
    <t>Charge Modification Flag</t>
  </si>
  <si>
    <t>Charge Modification Date</t>
  </si>
  <si>
    <t>Suspend Flag</t>
  </si>
  <si>
    <t>Suspend Date</t>
  </si>
  <si>
    <t>Resume Flag</t>
  </si>
  <si>
    <t>Resume Date</t>
  </si>
  <si>
    <t>Write Off Flag</t>
  </si>
  <si>
    <t>Write Off Date</t>
  </si>
  <si>
    <t>9022800123</t>
  </si>
  <si>
    <t>9629116142</t>
  </si>
  <si>
    <t>962911601</t>
  </si>
  <si>
    <t>1444411191</t>
  </si>
  <si>
    <t>0</t>
  </si>
  <si>
    <t>91610401</t>
  </si>
  <si>
    <t>940380601</t>
  </si>
  <si>
    <t>5141301110</t>
  </si>
  <si>
    <t>9185111113</t>
  </si>
  <si>
    <t>918511101</t>
  </si>
  <si>
    <t>1461300117</t>
  </si>
  <si>
    <t>146130001</t>
  </si>
  <si>
    <t>5473412131</t>
  </si>
  <si>
    <t>547341201</t>
  </si>
  <si>
    <t>019611601</t>
  </si>
  <si>
    <t>2832602131</t>
  </si>
  <si>
    <t>283260201</t>
  </si>
  <si>
    <t>7457704120</t>
  </si>
  <si>
    <t>745770401</t>
  </si>
  <si>
    <t>Major</t>
  </si>
  <si>
    <t>Minor</t>
  </si>
  <si>
    <t>1240315118</t>
  </si>
  <si>
    <t>124031501</t>
  </si>
  <si>
    <t>amort amount
08/2021</t>
  </si>
  <si>
    <t>1567502144</t>
  </si>
  <si>
    <t>156750201</t>
  </si>
  <si>
    <t>056541701</t>
  </si>
  <si>
    <t>8242415125</t>
  </si>
  <si>
    <t>824241501</t>
  </si>
  <si>
    <t>amort amount
09/2021</t>
  </si>
  <si>
    <t>9177305125</t>
  </si>
  <si>
    <t>917730501</t>
  </si>
  <si>
    <t>8642412110</t>
  </si>
  <si>
    <t>864241201</t>
  </si>
  <si>
    <t>6915305130</t>
  </si>
  <si>
    <t>691530501</t>
  </si>
  <si>
    <t>6483416331</t>
  </si>
  <si>
    <t>648341601</t>
  </si>
  <si>
    <t>035031201</t>
  </si>
  <si>
    <t>2522100126</t>
  </si>
  <si>
    <t>252210001</t>
  </si>
  <si>
    <t>9912500128</t>
  </si>
  <si>
    <t>991250001</t>
  </si>
  <si>
    <t>amort amount
10/2021</t>
  </si>
  <si>
    <t>427721501</t>
  </si>
  <si>
    <t>7670116157</t>
  </si>
  <si>
    <t>767011601</t>
  </si>
  <si>
    <t>4268513116</t>
  </si>
  <si>
    <t>426851301</t>
  </si>
  <si>
    <t>2744707212</t>
  </si>
  <si>
    <t>274470701</t>
  </si>
  <si>
    <t>032841701</t>
  </si>
  <si>
    <t>9551410123</t>
  </si>
  <si>
    <t>955141001</t>
  </si>
  <si>
    <t>025851801</t>
  </si>
  <si>
    <t>6355519122</t>
  </si>
  <si>
    <t>635551901</t>
  </si>
  <si>
    <t>3522411129</t>
  </si>
  <si>
    <t>352241101</t>
  </si>
  <si>
    <t>9134809127</t>
  </si>
  <si>
    <t>4277215127</t>
  </si>
  <si>
    <t>amort amount
11/2021</t>
  </si>
  <si>
    <t>3859112207</t>
  </si>
  <si>
    <t>385911201</t>
  </si>
  <si>
    <t>3965503110</t>
  </si>
  <si>
    <t>396550301</t>
  </si>
  <si>
    <t>0815143054</t>
  </si>
  <si>
    <t>6415505111</t>
  </si>
  <si>
    <t>641550501</t>
  </si>
  <si>
    <t>0673093011</t>
  </si>
  <si>
    <t>067309300</t>
  </si>
  <si>
    <t>8313506142</t>
  </si>
  <si>
    <t>943121701</t>
  </si>
  <si>
    <t>8677413142</t>
  </si>
  <si>
    <t>7737212148</t>
  </si>
  <si>
    <t>amort amount
12/2021</t>
  </si>
  <si>
    <t>0916104510</t>
  </si>
  <si>
    <t>0196116123</t>
  </si>
  <si>
    <t>0565417116</t>
  </si>
  <si>
    <t>0350312119</t>
  </si>
  <si>
    <t>0328417119</t>
  </si>
  <si>
    <t>0258518116</t>
  </si>
  <si>
    <t>9430121111</t>
  </si>
  <si>
    <t>943012101</t>
  </si>
  <si>
    <t>0412314115</t>
  </si>
  <si>
    <t>041231401</t>
  </si>
  <si>
    <t>5667315127</t>
  </si>
  <si>
    <t>566731501</t>
  </si>
  <si>
    <t>4861210169</t>
  </si>
  <si>
    <t>486121001</t>
  </si>
  <si>
    <t>7964309160</t>
  </si>
  <si>
    <t>796430901</t>
  </si>
  <si>
    <t>0071313129</t>
  </si>
  <si>
    <t>007131301</t>
  </si>
  <si>
    <t>6275603147</t>
  </si>
  <si>
    <t>627560301</t>
  </si>
  <si>
    <t>amort amount
01/2022</t>
  </si>
  <si>
    <t>3645508131</t>
  </si>
  <si>
    <t>364550801</t>
  </si>
  <si>
    <t>6515300124</t>
  </si>
  <si>
    <t>651530001</t>
  </si>
  <si>
    <t>0924411120</t>
  </si>
  <si>
    <t>092441101</t>
  </si>
  <si>
    <t>2987511133</t>
  </si>
  <si>
    <t>298751101</t>
  </si>
  <si>
    <t>7481511114</t>
  </si>
  <si>
    <t>748151101</t>
  </si>
  <si>
    <t>5354609136</t>
  </si>
  <si>
    <t>535460901</t>
  </si>
  <si>
    <t>0202413138</t>
  </si>
  <si>
    <t>020241301</t>
  </si>
  <si>
    <t>4358508210</t>
  </si>
  <si>
    <t>435850801</t>
  </si>
  <si>
    <t>amort amount
02/2022</t>
  </si>
  <si>
    <t>NA</t>
  </si>
  <si>
    <t>5177214147</t>
  </si>
  <si>
    <t>0367302115</t>
  </si>
  <si>
    <t>5026111113</t>
  </si>
  <si>
    <t>502611101</t>
  </si>
  <si>
    <t>8164405114</t>
  </si>
  <si>
    <t>816440501</t>
  </si>
  <si>
    <t>4296214146</t>
  </si>
  <si>
    <t>429621401</t>
  </si>
  <si>
    <t>0119037050</t>
  </si>
  <si>
    <t>011903700</t>
  </si>
  <si>
    <t>amort amount
03/2022</t>
  </si>
  <si>
    <t>needs to be written off from our 182PAY acct and pushed through MEEIA</t>
  </si>
  <si>
    <t>Deferral bal w/ off</t>
  </si>
  <si>
    <t>moved into MEEIA program costs manually</t>
  </si>
  <si>
    <t>dr.  908PAY - M3PC</t>
  </si>
  <si>
    <t>7961211127</t>
  </si>
  <si>
    <t>796121101</t>
  </si>
  <si>
    <t>517721401</t>
  </si>
  <si>
    <t>4977214123</t>
  </si>
  <si>
    <t>497721401</t>
  </si>
  <si>
    <t>amort amount
04/2022</t>
  </si>
  <si>
    <t>505180201</t>
  </si>
  <si>
    <t>204071401</t>
  </si>
  <si>
    <t>037601500</t>
  </si>
  <si>
    <t>7741218162</t>
  </si>
  <si>
    <t>774121801</t>
  </si>
  <si>
    <t>622012601</t>
  </si>
  <si>
    <t>amort amount
05/2022</t>
  </si>
  <si>
    <t>0051157059</t>
  </si>
  <si>
    <t>005115700</t>
  </si>
  <si>
    <t>107401100</t>
  </si>
  <si>
    <t>4706209329</t>
  </si>
  <si>
    <t>6418503153</t>
  </si>
  <si>
    <t>641850301</t>
  </si>
  <si>
    <t>5630313136</t>
  </si>
  <si>
    <t>563031301</t>
  </si>
  <si>
    <t>0151414118</t>
  </si>
  <si>
    <t>015141401</t>
  </si>
  <si>
    <t>6029107121</t>
  </si>
  <si>
    <t>602910701</t>
  </si>
  <si>
    <t>3596219127</t>
  </si>
  <si>
    <t>359621901</t>
  </si>
  <si>
    <t>2073014018</t>
  </si>
  <si>
    <t>207301400</t>
  </si>
  <si>
    <t>2023110123</t>
  </si>
  <si>
    <t>202311001</t>
  </si>
  <si>
    <t>282670801</t>
  </si>
  <si>
    <t>282841501</t>
  </si>
  <si>
    <t>4596517189</t>
  </si>
  <si>
    <t>459651701</t>
  </si>
  <si>
    <t>amort amount
06/2022</t>
  </si>
  <si>
    <t>4968512112</t>
  </si>
  <si>
    <t>496851201</t>
  </si>
  <si>
    <t>271841801</t>
  </si>
  <si>
    <t>5765102162</t>
  </si>
  <si>
    <t>576510201</t>
  </si>
  <si>
    <t>0583146000</t>
  </si>
  <si>
    <t>058314600</t>
  </si>
  <si>
    <t>8712318134</t>
  </si>
  <si>
    <t>871231801</t>
  </si>
  <si>
    <t>688610501</t>
  </si>
  <si>
    <t>5175603122</t>
  </si>
  <si>
    <t>517560301</t>
  </si>
  <si>
    <t>1144607146</t>
  </si>
  <si>
    <t>114460701</t>
  </si>
  <si>
    <t>3873115018</t>
  </si>
  <si>
    <t>387311500</t>
  </si>
  <si>
    <t>1971202187</t>
  </si>
  <si>
    <t>197120201</t>
  </si>
  <si>
    <t>974121801</t>
  </si>
  <si>
    <t>6907210122</t>
  </si>
  <si>
    <t>690721001</t>
  </si>
  <si>
    <t>4692807158</t>
  </si>
  <si>
    <t>469280701</t>
  </si>
  <si>
    <t>5958517135</t>
  </si>
  <si>
    <t>595851701</t>
  </si>
  <si>
    <t>2287607188</t>
  </si>
  <si>
    <t>228760701</t>
  </si>
  <si>
    <t>6322508189</t>
  </si>
  <si>
    <t>632250801</t>
  </si>
  <si>
    <t>amort amount
07/2022</t>
  </si>
  <si>
    <t>1508210196</t>
  </si>
  <si>
    <t>150821001</t>
  </si>
  <si>
    <t>1337415111</t>
  </si>
  <si>
    <t>133741501</t>
  </si>
  <si>
    <t>0531131220</t>
  </si>
  <si>
    <t>053113110</t>
  </si>
  <si>
    <t>9663213143</t>
  </si>
  <si>
    <t>966321301</t>
  </si>
  <si>
    <t>5358104119</t>
  </si>
  <si>
    <t>535810401</t>
  </si>
  <si>
    <t>9197308111</t>
  </si>
  <si>
    <t>919730801</t>
  </si>
  <si>
    <t>972012601</t>
  </si>
  <si>
    <t>amort amount
08/2022</t>
  </si>
  <si>
    <t>9630115114</t>
  </si>
  <si>
    <t>963011501</t>
  </si>
  <si>
    <t>2600129010</t>
  </si>
  <si>
    <t>260012900</t>
  </si>
  <si>
    <t>387840801</t>
  </si>
  <si>
    <t>744241301</t>
  </si>
  <si>
    <t>104160601</t>
  </si>
  <si>
    <t>253251101</t>
  </si>
  <si>
    <t>578440001</t>
  </si>
  <si>
    <t>amort amount
09/2022</t>
  </si>
  <si>
    <t>401251301</t>
  </si>
  <si>
    <t>amort amount
10/2022</t>
  </si>
  <si>
    <t>036730201</t>
  </si>
  <si>
    <t>144441101</t>
  </si>
  <si>
    <t>779451201</t>
  </si>
  <si>
    <t>1182013028</t>
  </si>
  <si>
    <t>118201300</t>
  </si>
  <si>
    <t>4950216173</t>
  </si>
  <si>
    <t>495021601</t>
  </si>
  <si>
    <t>1321511127</t>
  </si>
  <si>
    <t>132151101</t>
  </si>
  <si>
    <t>8158513115</t>
  </si>
  <si>
    <t>815851301</t>
  </si>
  <si>
    <t>8759114113</t>
  </si>
  <si>
    <t>875911401</t>
  </si>
  <si>
    <t>0833049052</t>
  </si>
  <si>
    <t>083304900</t>
  </si>
  <si>
    <t>7114105159</t>
  </si>
  <si>
    <t>711410501</t>
  </si>
  <si>
    <t>8198118138</t>
  </si>
  <si>
    <t>819811801</t>
  </si>
  <si>
    <t>6717204258</t>
  </si>
  <si>
    <t>671720401</t>
  </si>
  <si>
    <t>5886105136</t>
  </si>
  <si>
    <t>588610501</t>
  </si>
  <si>
    <t>5561303162</t>
  </si>
  <si>
    <t>5882507111</t>
  </si>
  <si>
    <t>588250701</t>
  </si>
  <si>
    <t>amort amount
11/2022</t>
  </si>
  <si>
    <t>232080201</t>
  </si>
  <si>
    <t>251170301</t>
  </si>
  <si>
    <t>458511701</t>
  </si>
  <si>
    <t>473580201</t>
  </si>
  <si>
    <t>537420901</t>
  </si>
  <si>
    <t>776181301</t>
  </si>
  <si>
    <t>861630701</t>
  </si>
  <si>
    <t>999731901</t>
  </si>
  <si>
    <t>0469108133</t>
  </si>
  <si>
    <t>0968808128</t>
  </si>
  <si>
    <t>096880801</t>
  </si>
  <si>
    <t>2193014096</t>
  </si>
  <si>
    <t>219301400</t>
  </si>
  <si>
    <t>7575607127</t>
  </si>
  <si>
    <t>757560701</t>
  </si>
  <si>
    <t>9215403133</t>
  </si>
  <si>
    <t>921540301</t>
  </si>
  <si>
    <t>1734411211</t>
  </si>
  <si>
    <t>173441101</t>
  </si>
  <si>
    <t>2470309127</t>
  </si>
  <si>
    <t>247030901</t>
  </si>
  <si>
    <t>Total billed amount being charged off due to bankruptcy (Jul 21 - Jan 22, Apr - Sep 22)</t>
  </si>
  <si>
    <t>and full pymt made Feb - Mar 22</t>
  </si>
  <si>
    <t>billed but not paid balance</t>
  </si>
  <si>
    <t>ratio</t>
  </si>
  <si>
    <t>financed amount</t>
  </si>
  <si>
    <t xml:space="preserve">principle amount </t>
  </si>
  <si>
    <t>Total PAYS</t>
  </si>
  <si>
    <t>in rate base</t>
  </si>
  <si>
    <t>unwind</t>
  </si>
  <si>
    <t>partial unwind</t>
  </si>
  <si>
    <t>partial Jan 22 pymt</t>
  </si>
  <si>
    <t>% of total owed not paid</t>
  </si>
  <si>
    <t>total amnt to unwind</t>
  </si>
  <si>
    <t>amnt in rate base to w/o from current PAYS deferred bal</t>
  </si>
  <si>
    <t>Entries</t>
  </si>
  <si>
    <t xml:space="preserve">  cr.  908PAY-020-020</t>
  </si>
  <si>
    <t>(reverse amortization)</t>
  </si>
  <si>
    <t>(total deferral bal w/off to MEEIA)</t>
  </si>
  <si>
    <t xml:space="preserve">Less: Write-off to MEEIA </t>
  </si>
  <si>
    <t>Less: Reclass to Rate Base</t>
  </si>
  <si>
    <t>Plus: Amortization Reversed</t>
  </si>
  <si>
    <t>amort amount
12/2022</t>
  </si>
  <si>
    <t>4 months of princ</t>
  </si>
  <si>
    <t>after % fin chgd</t>
  </si>
  <si>
    <t>principle amount to write off</t>
  </si>
  <si>
    <t>J. Berg confirmation of amount to write-off email</t>
  </si>
  <si>
    <t>8294209126</t>
  </si>
  <si>
    <t>829420901</t>
  </si>
  <si>
    <t>0377406119</t>
  </si>
  <si>
    <t>ACCRUAL</t>
  </si>
  <si>
    <t>CULLEY</t>
  </si>
  <si>
    <t>EEtility Company</t>
  </si>
  <si>
    <t>TWS</t>
  </si>
  <si>
    <t>0855003040</t>
  </si>
  <si>
    <t>0705165210</t>
  </si>
  <si>
    <t>0305707143</t>
  </si>
  <si>
    <t>amort amount
01/2023</t>
  </si>
  <si>
    <t>amort amount
02/2023</t>
  </si>
  <si>
    <t>0047213111</t>
  </si>
  <si>
    <t>9728411377</t>
  </si>
  <si>
    <t>2398207114</t>
  </si>
  <si>
    <t>3595111191</t>
  </si>
  <si>
    <t>2470315138</t>
  </si>
  <si>
    <t>0539043042</t>
  </si>
  <si>
    <t>0380092014</t>
  </si>
  <si>
    <t>3335419146</t>
  </si>
  <si>
    <t>4062040044</t>
  </si>
  <si>
    <t>3394208139</t>
  </si>
  <si>
    <t>0954609110</t>
  </si>
  <si>
    <t>amort amount
03/2023</t>
  </si>
  <si>
    <t>0848806115</t>
  </si>
  <si>
    <t>9061211115</t>
  </si>
  <si>
    <t>3751509145</t>
  </si>
  <si>
    <t>4590606175</t>
  </si>
  <si>
    <t>8173511125</t>
  </si>
  <si>
    <t>7488409123</t>
  </si>
  <si>
    <t>6277105155</t>
  </si>
  <si>
    <t>3317601133</t>
  </si>
  <si>
    <t>3839608166</t>
  </si>
  <si>
    <t>4272306137</t>
  </si>
  <si>
    <t>9272101111</t>
  </si>
  <si>
    <t>7177405144</t>
  </si>
  <si>
    <t>amort amount
04/2023</t>
  </si>
  <si>
    <t>AP001-04/10/2023-00010</t>
  </si>
  <si>
    <t>AP001-04/12/2023-00012</t>
  </si>
  <si>
    <t>AP001-04/19/2023-00019</t>
  </si>
  <si>
    <t>AP001-04/26/2023-00026</t>
  </si>
  <si>
    <t>total to reverse</t>
  </si>
  <si>
    <t>amount of amort to reverse as billing didn't start until 4/23 or later</t>
  </si>
  <si>
    <t>7152300116</t>
  </si>
  <si>
    <t>2627805112</t>
  </si>
  <si>
    <t>4293168014</t>
  </si>
  <si>
    <t>1623306232</t>
  </si>
  <si>
    <t>1642213127</t>
  </si>
  <si>
    <t>7914410134</t>
  </si>
  <si>
    <t>0174218298</t>
  </si>
  <si>
    <t>1829409115</t>
  </si>
  <si>
    <t>3307309111</t>
  </si>
  <si>
    <t>amort amount
05/2023</t>
  </si>
  <si>
    <t>5313513351</t>
  </si>
  <si>
    <t>3499114120</t>
  </si>
  <si>
    <t>6635416229</t>
  </si>
  <si>
    <t>3119305123</t>
  </si>
  <si>
    <t>7843505113</t>
  </si>
  <si>
    <t>4909503117</t>
  </si>
  <si>
    <t>7791608129</t>
  </si>
  <si>
    <t>3858518129</t>
  </si>
  <si>
    <t>4942040047</t>
  </si>
  <si>
    <t>3765103127</t>
  </si>
  <si>
    <t>amort amount
06/2023</t>
  </si>
  <si>
    <t>service disconnected</t>
  </si>
  <si>
    <t xml:space="preserve">amount of amort to reverse as service was disconnected Aug 2022 through May 2023, billing commenced June 23 </t>
  </si>
  <si>
    <t>6993513135</t>
  </si>
  <si>
    <t>7967410141</t>
  </si>
  <si>
    <t>6780803117</t>
  </si>
  <si>
    <t>8547414191</t>
  </si>
  <si>
    <t>6243513242</t>
  </si>
  <si>
    <t>9265407134</t>
  </si>
  <si>
    <t>6178500147</t>
  </si>
  <si>
    <t>6763704159</t>
  </si>
  <si>
    <t>7322411120</t>
  </si>
  <si>
    <t>1119203235</t>
  </si>
  <si>
    <t>9781803121</t>
  </si>
  <si>
    <t>4551304127</t>
  </si>
  <si>
    <t>0160203114</t>
  </si>
  <si>
    <t>7026301139</t>
  </si>
  <si>
    <t>4053702177</t>
  </si>
  <si>
    <t>7756106110</t>
  </si>
  <si>
    <t>amort amount
07/2023</t>
  </si>
  <si>
    <t>Feeder Reference</t>
  </si>
  <si>
    <t>Product</t>
  </si>
  <si>
    <t>Resource Type</t>
  </si>
  <si>
    <t>4288104253</t>
  </si>
  <si>
    <t>1401054059</t>
  </si>
  <si>
    <t>0668115131</t>
  </si>
  <si>
    <t>9679505137</t>
  </si>
  <si>
    <t>amort amount
08/2023</t>
  </si>
  <si>
    <t>3353214137</t>
  </si>
  <si>
    <t>5919405150</t>
  </si>
  <si>
    <t>2903101136</t>
  </si>
  <si>
    <t>0743152038</t>
  </si>
  <si>
    <t>2473168078</t>
  </si>
  <si>
    <t>2542803115</t>
  </si>
  <si>
    <t>9551219117</t>
  </si>
  <si>
    <t>6539502139</t>
  </si>
  <si>
    <t>6203601123</t>
  </si>
  <si>
    <t>6198506112</t>
  </si>
  <si>
    <t>8562509150</t>
  </si>
  <si>
    <t>1627105263</t>
  </si>
  <si>
    <t>0381131505</t>
  </si>
  <si>
    <t>MEEIA 2023 Ameren Missouri ELECTRIC PAYS- FINANCIN</t>
  </si>
  <si>
    <t>PROJECTS RAW_COST</t>
  </si>
  <si>
    <t>APCMCS</t>
  </si>
  <si>
    <t>amort amount
09/2023</t>
  </si>
  <si>
    <t>5376805266</t>
  </si>
  <si>
    <t>8670317144</t>
  </si>
  <si>
    <t>0022302125</t>
  </si>
  <si>
    <t>6252803162</t>
  </si>
  <si>
    <t>0663100308</t>
  </si>
  <si>
    <t>Corrected Allocation In for July 2023</t>
  </si>
  <si>
    <t>Full reversal of initial July Purchasing.  Incorre</t>
  </si>
  <si>
    <t>PR001-09/30/2023-98254</t>
  </si>
  <si>
    <t>PR001-09/30/2023-98280</t>
  </si>
  <si>
    <t>PR001-09/30/2023-98281</t>
  </si>
  <si>
    <t>MJ578-09/30/2023-98307</t>
  </si>
  <si>
    <t>PR001-09/30/2023-98255</t>
  </si>
  <si>
    <t>PR001-09/30/2023-98272</t>
  </si>
  <si>
    <t>PR001-09/30/2023-98273</t>
  </si>
  <si>
    <t>AP001-09/30/2023-96838</t>
  </si>
  <si>
    <t>AP001-09/30/2023-96934</t>
  </si>
  <si>
    <t>AP001-09/30/2023-96986</t>
  </si>
  <si>
    <t>amort amount
10/2023</t>
  </si>
  <si>
    <t>1174413110</t>
  </si>
  <si>
    <t>4454311170</t>
  </si>
  <si>
    <t>diff (too low by this amount)</t>
  </si>
  <si>
    <t xml:space="preserve">booked to </t>
  </si>
  <si>
    <t>MEEIA Oct 23 close</t>
  </si>
  <si>
    <t>what amnt s/h been based on revised July 23 PISA rate</t>
  </si>
  <si>
    <t xml:space="preserve">MEEIA 3 PC - PAYS interest calculation </t>
  </si>
  <si>
    <t>Corporation</t>
  </si>
  <si>
    <t>Utility</t>
  </si>
  <si>
    <t>Business Division</t>
  </si>
  <si>
    <t>Major-Minor</t>
  </si>
  <si>
    <t>FMC</t>
  </si>
  <si>
    <t>RMC</t>
  </si>
  <si>
    <t>Transaction Type</t>
  </si>
  <si>
    <t>Project</t>
  </si>
  <si>
    <t>Project Type</t>
  </si>
  <si>
    <t>Original Project</t>
  </si>
  <si>
    <t>Activity</t>
  </si>
  <si>
    <t>Vendor Name</t>
  </si>
  <si>
    <t>Description</t>
  </si>
  <si>
    <t>Invoice Number</t>
  </si>
  <si>
    <t>Month Number</t>
  </si>
  <si>
    <t>Debit/Credit</t>
  </si>
  <si>
    <t>Quantity</t>
  </si>
  <si>
    <t>Amount</t>
  </si>
  <si>
    <t>Unit of Measure</t>
  </si>
  <si>
    <t>Purchase Order</t>
  </si>
  <si>
    <t>Billing Type</t>
  </si>
  <si>
    <t>Amount Type</t>
  </si>
  <si>
    <t>Source</t>
  </si>
  <si>
    <t>GL Account</t>
  </si>
  <si>
    <t>GL Journal Category</t>
  </si>
  <si>
    <t>Source Table Name</t>
  </si>
  <si>
    <t>Stock Number</t>
  </si>
  <si>
    <t>Vendor Number</t>
  </si>
  <si>
    <t>Sub Resource Type</t>
  </si>
  <si>
    <t>EED</t>
  </si>
  <si>
    <t>N/A</t>
  </si>
  <si>
    <t>E - Expense</t>
  </si>
  <si>
    <t>A0593</t>
  </si>
  <si>
    <t>DR</t>
  </si>
  <si>
    <t>DO</t>
  </si>
  <si>
    <t>Actuals</t>
  </si>
  <si>
    <t>cr_gl_manual_journals</t>
  </si>
  <si>
    <t>N/A - Not Applicable</t>
  </si>
  <si>
    <t>A0594</t>
  </si>
  <si>
    <t>PR001-10/31/2023-100401</t>
  </si>
  <si>
    <t>A1081</t>
  </si>
  <si>
    <t>PR001-10/31/2023-100421</t>
  </si>
  <si>
    <t>A1085</t>
  </si>
  <si>
    <t>PR001-10/31/2023-100418</t>
  </si>
  <si>
    <t>A1087</t>
  </si>
  <si>
    <t>PR001-10/31/2023-100411</t>
  </si>
  <si>
    <t>A1089</t>
  </si>
  <si>
    <t>PR001-10/31/2023-100413</t>
  </si>
  <si>
    <t>A1116</t>
  </si>
  <si>
    <t>PR001-10/31/2023-100412</t>
  </si>
  <si>
    <t>A1118</t>
  </si>
  <si>
    <t>PR001-10/31/2023-100410</t>
  </si>
  <si>
    <t>A2555</t>
  </si>
  <si>
    <t>PR001-10/31/2023-100405</t>
  </si>
  <si>
    <t>A2556</t>
  </si>
  <si>
    <t>PR001-10/31/2023-100398</t>
  </si>
  <si>
    <t>J0MBS</t>
  </si>
  <si>
    <t>PR001-10/31/2023-100423</t>
  </si>
  <si>
    <t>PURCHASING RATE</t>
  </si>
  <si>
    <t>ERS-941227-938726</t>
  </si>
  <si>
    <t>AP001-03/29/2021-00029</t>
  </si>
  <si>
    <t>cr_accounts_payable</t>
  </si>
  <si>
    <t>ERS-941227-942117</t>
  </si>
  <si>
    <t>AP001-04/12/2021-00012</t>
  </si>
  <si>
    <t>ERS-941227-944244</t>
  </si>
  <si>
    <t>AP001-04/20/2021-00020</t>
  </si>
  <si>
    <t>ERS-941227-945813</t>
  </si>
  <si>
    <t>AP001-04/26/2021-00026</t>
  </si>
  <si>
    <t>ERS-941227-948819</t>
  </si>
  <si>
    <t>AP001-05/05/2021-00005</t>
  </si>
  <si>
    <t>ERS-941227-951496</t>
  </si>
  <si>
    <t>AP001-05/17/2021-00017</t>
  </si>
  <si>
    <t>ERS-941227-953830</t>
  </si>
  <si>
    <t>AP001-05/25/2021-00025</t>
  </si>
  <si>
    <t>ERS-941227-1052864</t>
  </si>
  <si>
    <t>CR</t>
  </si>
  <si>
    <t>AP001-05/24/2022-00024</t>
  </si>
  <si>
    <t>ERS-941227-1052865</t>
  </si>
  <si>
    <t>ERS-1016837-1125861</t>
  </si>
  <si>
    <t>AP001-01/27/2023-00027</t>
  </si>
  <si>
    <t>Spreadshee</t>
  </si>
  <si>
    <t>PR001-07/31/2023-93746</t>
  </si>
  <si>
    <t>PR001-07/31/2023-93747</t>
  </si>
  <si>
    <t>PR001-07/31/2023-93751</t>
  </si>
  <si>
    <t>PR001-08/31/2023-96374</t>
  </si>
  <si>
    <t>PR001-08/31/2023-96377</t>
  </si>
  <si>
    <t>TD512-12/31/2022-12021</t>
  </si>
  <si>
    <t>TD512-01/01/2023-12021</t>
  </si>
  <si>
    <t>AMEREN MISSOURI FINANCING PO FOR PAYS 2021 AND 202</t>
  </si>
  <si>
    <t>UD</t>
  </si>
  <si>
    <t>ERS-941227-957229</t>
  </si>
  <si>
    <t>AP001-06/07/2021-00007</t>
  </si>
  <si>
    <t>ERS-941227-965531</t>
  </si>
  <si>
    <t>AP001-07/08/2021-00008</t>
  </si>
  <si>
    <t>ERS-941227-966835</t>
  </si>
  <si>
    <t>AP001-07/13/2021-00013</t>
  </si>
  <si>
    <t>ERS-941227-968698</t>
  </si>
  <si>
    <t>AP001-07/20/2021-00020</t>
  </si>
  <si>
    <t>ERS-941227-972302</t>
  </si>
  <si>
    <t>AP001-08/03/2021-00003</t>
  </si>
  <si>
    <t>ERS-941227-973225</t>
  </si>
  <si>
    <t>AP001-08/05/2021-00005</t>
  </si>
  <si>
    <t>ERS-941227-974114</t>
  </si>
  <si>
    <t>AP001-08/10/2021-00010</t>
  </si>
  <si>
    <t>ERS-941227-976658</t>
  </si>
  <si>
    <t>AP001-08/18/2021-00018</t>
  </si>
  <si>
    <t>ERS-941227-978678</t>
  </si>
  <si>
    <t>AP001-08/24/2021-00024</t>
  </si>
  <si>
    <t>ERS-941227-980680</t>
  </si>
  <si>
    <t>AP001-08/30/2021-00030</t>
  </si>
  <si>
    <t>ERS-941227-982692</t>
  </si>
  <si>
    <t>AP001-09/08/2021-00008</t>
  </si>
  <si>
    <t>ERS-941227-984266</t>
  </si>
  <si>
    <t>AP001-09/14/2021-00014</t>
  </si>
  <si>
    <t>ERS-941227-986582</t>
  </si>
  <si>
    <t>AP001-09/21/2021-00021</t>
  </si>
  <si>
    <t>ERS-941227-988924</t>
  </si>
  <si>
    <t>AP001-09/28/2021-00028</t>
  </si>
  <si>
    <t>ERS-941227-991042</t>
  </si>
  <si>
    <t>AP001-10/05/2021-00005</t>
  </si>
  <si>
    <t>ERS-941227-993341</t>
  </si>
  <si>
    <t>AP001-10/12/2021-00012</t>
  </si>
  <si>
    <t>ERS-941227-995782</t>
  </si>
  <si>
    <t>AP001-10/19/2021-00019</t>
  </si>
  <si>
    <t>ERS-941227-998448</t>
  </si>
  <si>
    <t>AP001-10/26/2021-00026</t>
  </si>
  <si>
    <t>ERS-941227-1001417</t>
  </si>
  <si>
    <t>AP001-11/03/2021-00003</t>
  </si>
  <si>
    <t>ERS-941227-1002791</t>
  </si>
  <si>
    <t>AP001-11/09/2021-00009</t>
  </si>
  <si>
    <t>ERS-941227-1004902</t>
  </si>
  <si>
    <t>AP001-11/16/2021-00016</t>
  </si>
  <si>
    <t>ERS-941227-1007576</t>
  </si>
  <si>
    <t>AP001-11/22/2021-00022</t>
  </si>
  <si>
    <t>ERS-941227-1009728</t>
  </si>
  <si>
    <t>AP001-11/30/2021-00030</t>
  </si>
  <si>
    <t>ERS-941227-1011735</t>
  </si>
  <si>
    <t>AP001-12/07/2021-00007</t>
  </si>
  <si>
    <t>ERS-941227-1013781</t>
  </si>
  <si>
    <t>AP001-12/14/2021-00014</t>
  </si>
  <si>
    <t>ERS-941227-1016262</t>
  </si>
  <si>
    <t>AP001-12/21/2021-00021</t>
  </si>
  <si>
    <t>ERS-941227-1017556</t>
  </si>
  <si>
    <t>AP001-12/28/2021-00028</t>
  </si>
  <si>
    <t>ERS-941227-1020523</t>
  </si>
  <si>
    <t>AP001-01/10/2022-00010</t>
  </si>
  <si>
    <t>ERS-941227-1020526</t>
  </si>
  <si>
    <t>ERS-941227-1022229</t>
  </si>
  <si>
    <t>AP001-01/18/2022-00018</t>
  </si>
  <si>
    <t>ERS-941227-1023663</t>
  </si>
  <si>
    <t>AP001-01/25/2022-00025</t>
  </si>
  <si>
    <t>ERS-941227-1033985</t>
  </si>
  <si>
    <t>AP001-03/09/2022-00009</t>
  </si>
  <si>
    <t>ERS-941227-1034778</t>
  </si>
  <si>
    <t>AP001-03/11/2022-00011</t>
  </si>
  <si>
    <t>ERS-941227-1037390</t>
  </si>
  <si>
    <t>AP001-03/22/2022-00022</t>
  </si>
  <si>
    <t>ERS-941227-1041855</t>
  </si>
  <si>
    <t>AP001-04/06/2022-00006</t>
  </si>
  <si>
    <t>ERS-941227-1043432</t>
  </si>
  <si>
    <t>AP001-04/12/2022-00012</t>
  </si>
  <si>
    <t>ERS-941227-1045491</t>
  </si>
  <si>
    <t>AP001-04/19/2022-00019</t>
  </si>
  <si>
    <t>ERS-941227-1051977</t>
  </si>
  <si>
    <t>AP001-05/12/2022-00012</t>
  </si>
  <si>
    <t>ERS-941227-1052473</t>
  </si>
  <si>
    <t>AP001-05/13/2022-00013</t>
  </si>
  <si>
    <t>ERS-941227-1056411</t>
  </si>
  <si>
    <t>AP001-05/25/2022-00025</t>
  </si>
  <si>
    <t>ERS-941227-1060711</t>
  </si>
  <si>
    <t>AP001-06/08/2022-00008</t>
  </si>
  <si>
    <t>ERS-941227-1062186</t>
  </si>
  <si>
    <t>AP001-06/14/2022-00014</t>
  </si>
  <si>
    <t>ERS-941227-1066000</t>
  </si>
  <si>
    <t>AP001-06/28/2022-00028</t>
  </si>
  <si>
    <t>ERS-941227-1069876</t>
  </si>
  <si>
    <t>AP001-07/12/2022-00012</t>
  </si>
  <si>
    <t>ERS-941227-1072211</t>
  </si>
  <si>
    <t>AP001-07/19/2022-00019</t>
  </si>
  <si>
    <t>ERS-941227-1075493</t>
  </si>
  <si>
    <t>AP001-07/29/2022-00029</t>
  </si>
  <si>
    <t>ERS-941227-1080545</t>
  </si>
  <si>
    <t>AP001-08/17/2022-00017</t>
  </si>
  <si>
    <t>ERS-941227-1083072</t>
  </si>
  <si>
    <t>AP001-08/25/2022-00025</t>
  </si>
  <si>
    <t>ERS-941227-1088484</t>
  </si>
  <si>
    <t>AP001-09/14/2022-00014</t>
  </si>
  <si>
    <t>ERS-941227-1090172</t>
  </si>
  <si>
    <t>AP001-09/20/2022-00020</t>
  </si>
  <si>
    <t>ERS-941227-1092818</t>
  </si>
  <si>
    <t>AP001-09/28/2022-00028</t>
  </si>
  <si>
    <t>ERS-941227-1093670</t>
  </si>
  <si>
    <t>AP001-09/30/2022-00030</t>
  </si>
  <si>
    <t>ERS-941227-1094948</t>
  </si>
  <si>
    <t>AP001-10/05/2022-00005</t>
  </si>
  <si>
    <t>ERS-941227-1096874</t>
  </si>
  <si>
    <t>AP001-10/12/2022-00012</t>
  </si>
  <si>
    <t>ERS-941227-1098150</t>
  </si>
  <si>
    <t>AP001-10/18/2022-00018</t>
  </si>
  <si>
    <t>ERS-941227-1102600</t>
  </si>
  <si>
    <t>AP001-11/04/2022-00004</t>
  </si>
  <si>
    <t>ERS-941227-1102603</t>
  </si>
  <si>
    <t>ERS-941227-1103827</t>
  </si>
  <si>
    <t>AP001-11/09/2022-00009</t>
  </si>
  <si>
    <t>ERS-941227-1105982</t>
  </si>
  <si>
    <t>AP001-11/16/2022-00016</t>
  </si>
  <si>
    <t>ERS-941227-1107836</t>
  </si>
  <si>
    <t>AP001-11/22/2022-00022</t>
  </si>
  <si>
    <t>ERS-941227-1109383</t>
  </si>
  <si>
    <t>AP001-11/29/2022-00029</t>
  </si>
  <si>
    <t>ERS-941227-1114322</t>
  </si>
  <si>
    <t>AP001-12/14/2022-00014</t>
  </si>
  <si>
    <t>ERS-941227-1121333</t>
  </si>
  <si>
    <t>AP001-01/09/2023-00009</t>
  </si>
  <si>
    <t>ERS-1016837-1129005</t>
  </si>
  <si>
    <t>AP001-02/09/2023-00009</t>
  </si>
  <si>
    <t>ERS-1016837-1131100</t>
  </si>
  <si>
    <t>AP001-02/16/2023-00016</t>
  </si>
  <si>
    <t>ERS-1016837-1132424</t>
  </si>
  <si>
    <t>AP001-02/23/2023-00023</t>
  </si>
  <si>
    <t>ERS-1016837-1133650</t>
  </si>
  <si>
    <t>AP001-02/28/2023-00028</t>
  </si>
  <si>
    <t>ERS-1016837-1135883</t>
  </si>
  <si>
    <t>AP001-03/09/2023-00009</t>
  </si>
  <si>
    <t>ERS-1016837-1137831</t>
  </si>
  <si>
    <t>AP001-03/16/2023-00016</t>
  </si>
  <si>
    <t>ERS-1016837-1138922</t>
  </si>
  <si>
    <t>AP001-03/21/2023-00021</t>
  </si>
  <si>
    <t>ERS-1016837-1144332</t>
  </si>
  <si>
    <t>ERS-1016837-1145922</t>
  </si>
  <si>
    <t>ERS-1016837-1147484</t>
  </si>
  <si>
    <t>ERS-1016837-1148770</t>
  </si>
  <si>
    <t>ERS-1016837-1151504</t>
  </si>
  <si>
    <t>AP001-05/08/2023-00008</t>
  </si>
  <si>
    <t>ERS-1016837-1154805</t>
  </si>
  <si>
    <t>AP001-05/18/2023-00018</t>
  </si>
  <si>
    <t>ERS-1016837-1156691</t>
  </si>
  <si>
    <t>AP001-05/24/2023-00024</t>
  </si>
  <si>
    <t>ERS-1016837-1162037</t>
  </si>
  <si>
    <t>AP001-06/09/2023-00009</t>
  </si>
  <si>
    <t>ERS-1016837-1164533</t>
  </si>
  <si>
    <t>AP001-06/15/2023-00015</t>
  </si>
  <si>
    <t>ERS-1016837-1166264</t>
  </si>
  <si>
    <t>AP001-06/20/2023-00020</t>
  </si>
  <si>
    <t>ERS-30000000001813-52008</t>
  </si>
  <si>
    <t>US</t>
  </si>
  <si>
    <t>AP001-07/31/2023-89009</t>
  </si>
  <si>
    <t>ERS-30000000003829-101018</t>
  </si>
  <si>
    <t>AP001-07/31/2023-92031</t>
  </si>
  <si>
    <t>ERS-30000000004482-112108</t>
  </si>
  <si>
    <t>AP001-07/31/2023-92360</t>
  </si>
  <si>
    <t>ERS-30000000005678-126064</t>
  </si>
  <si>
    <t>AP001-08/31/2023-94186</t>
  </si>
  <si>
    <t>ERS-30000000008011-209041</t>
  </si>
  <si>
    <t>AP001-08/31/2023-94182</t>
  </si>
  <si>
    <t>ERS-30000000009269-219154</t>
  </si>
  <si>
    <t>AP001-08/31/2023-94194</t>
  </si>
  <si>
    <t>ERS-30000000010864-231179</t>
  </si>
  <si>
    <t>AP001-08/31/2023-94470</t>
  </si>
  <si>
    <t>ERS-30000000012365-245079</t>
  </si>
  <si>
    <t>AP001-08/31/2023-94523</t>
  </si>
  <si>
    <t>ERS-30000000015763-263054</t>
  </si>
  <si>
    <t>ERS-30000000018672-358609</t>
  </si>
  <si>
    <t>ERS-30000000019257-358843</t>
  </si>
  <si>
    <t>ERS-30000000023345-383212</t>
  </si>
  <si>
    <t>AP001-10/31/2023-98731</t>
  </si>
  <si>
    <t>ERS-30000000027195-394666</t>
  </si>
  <si>
    <t>AP001-10/31/2023-99038</t>
  </si>
  <si>
    <t>ERS-30000000028379-396828</t>
  </si>
  <si>
    <t>AP001-10/31/2023-99384</t>
  </si>
  <si>
    <t>BK001-01/26/2023-00026</t>
  </si>
  <si>
    <t>BK001-02/17/2023-00017</t>
  </si>
  <si>
    <t>J0XJW</t>
  </si>
  <si>
    <t>PR001-10/31/2023-100415</t>
  </si>
  <si>
    <t>PR001-10/31/2023-100406</t>
  </si>
  <si>
    <t>Sum of Amount</t>
  </si>
  <si>
    <t>had to include 6/26/23 amort amounts in red above as not provided until July 2023 close and thus not booked in June 2023 close</t>
  </si>
  <si>
    <t>includes 7/31/23 to 9/30/23 amort amnts in red above as not provided until October 2023 close and thus not booked in Jul-Sep 23 close</t>
  </si>
  <si>
    <t>tab</t>
  </si>
  <si>
    <r>
      <t>see</t>
    </r>
    <r>
      <rPr>
        <b/>
        <sz val="11"/>
        <color rgb="FFFF0000"/>
        <rFont val="Calibri"/>
        <family val="2"/>
        <scheme val="minor"/>
      </rPr>
      <t xml:space="preserve"> JNG3 - MEEIA over under </t>
    </r>
  </si>
  <si>
    <r>
      <rPr>
        <b/>
        <sz val="11"/>
        <color rgb="FFFF0000"/>
        <rFont val="Calibri"/>
        <family val="2"/>
        <scheme val="minor"/>
      </rPr>
      <t>calculations Nov 23</t>
    </r>
    <r>
      <rPr>
        <i/>
        <sz val="11"/>
        <color rgb="FFFF0000"/>
        <rFont val="Calibri"/>
        <family val="2"/>
        <scheme val="minor"/>
      </rPr>
      <t xml:space="preserve"> - MEEIA 3 adjs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</si>
</sst>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mm/dd/yy"/>
    <numFmt numFmtId="166" formatCode="#,##0.00;\-#,##0.00"/>
    <numFmt numFmtId="167" formatCode="###0.00;\-###0.00"/>
    <numFmt numFmtId="168" formatCode="[$$-409]#,##0.00;\-[$$-409]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trike/>
      <sz val="10"/>
      <color rgb="FF000000"/>
      <name val="Arial"/>
      <family val="2"/>
    </font>
    <font>
      <strike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trike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C6E7C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0" fillId="0" borderId="0" xfId="0" applyNumberFormat="1"/>
    <xf numFmtId="44" fontId="0" fillId="0" borderId="0" xfId="2" applyFont="1"/>
    <xf numFmtId="0" fontId="0" fillId="0" borderId="0" xfId="0" applyAlignment="1">
      <alignment horizontal="right"/>
    </xf>
    <xf numFmtId="0" fontId="14" fillId="0" borderId="0" xfId="0" applyFont="1"/>
    <xf numFmtId="44" fontId="0" fillId="0" borderId="10" xfId="2" applyFont="1" applyBorder="1"/>
    <xf numFmtId="164" fontId="0" fillId="0" borderId="0" xfId="0" applyNumberFormat="1"/>
    <xf numFmtId="10" fontId="0" fillId="0" borderId="10" xfId="0" applyNumberFormat="1" applyBorder="1"/>
    <xf numFmtId="44" fontId="0" fillId="0" borderId="10" xfId="0" applyNumberFormat="1" applyBorder="1"/>
    <xf numFmtId="10" fontId="0" fillId="0" borderId="0" xfId="44" applyNumberFormat="1" applyFont="1"/>
    <xf numFmtId="44" fontId="0" fillId="0" borderId="0" xfId="2" applyFont="1" applyBorder="1"/>
    <xf numFmtId="44" fontId="0" fillId="0" borderId="0" xfId="2" applyFont="1" applyFill="1"/>
    <xf numFmtId="44" fontId="0" fillId="0" borderId="10" xfId="2" applyFont="1" applyFill="1" applyBorder="1"/>
    <xf numFmtId="44" fontId="0" fillId="0" borderId="0" xfId="2" applyFont="1" applyFill="1" applyBorder="1"/>
    <xf numFmtId="10" fontId="0" fillId="0" borderId="0" xfId="44" applyNumberFormat="1" applyFont="1" applyFill="1"/>
    <xf numFmtId="0" fontId="21" fillId="0" borderId="0" xfId="0" applyFont="1"/>
    <xf numFmtId="0" fontId="22" fillId="34" borderId="0" xfId="0" applyFont="1" applyFill="1" applyAlignment="1">
      <alignment horizontal="center" vertical="center" wrapText="1"/>
    </xf>
    <xf numFmtId="44" fontId="22" fillId="34" borderId="0" xfId="2" applyFont="1" applyFill="1" applyAlignment="1">
      <alignment horizontal="center" vertical="center" wrapText="1"/>
    </xf>
    <xf numFmtId="44" fontId="22" fillId="34" borderId="0" xfId="2" applyFont="1" applyFill="1" applyAlignment="1">
      <alignment horizontal="center" vertical="center"/>
    </xf>
    <xf numFmtId="165" fontId="22" fillId="0" borderId="0" xfId="0" applyNumberFormat="1" applyFont="1" applyAlignment="1">
      <alignment vertical="top"/>
    </xf>
    <xf numFmtId="0" fontId="22" fillId="0" borderId="0" xfId="0" applyFont="1"/>
    <xf numFmtId="0" fontId="22" fillId="0" borderId="0" xfId="0" applyFont="1" applyAlignment="1">
      <alignment vertical="top"/>
    </xf>
    <xf numFmtId="44" fontId="22" fillId="0" borderId="0" xfId="2" applyFont="1"/>
    <xf numFmtId="165" fontId="22" fillId="0" borderId="0" xfId="0" applyNumberFormat="1" applyFont="1" applyAlignment="1">
      <alignment horizontal="right" vertical="top"/>
    </xf>
    <xf numFmtId="0" fontId="0" fillId="35" borderId="0" xfId="0" applyFill="1"/>
    <xf numFmtId="0" fontId="24" fillId="0" borderId="0" xfId="0" applyFont="1" applyAlignment="1">
      <alignment horizontal="left" vertical="center"/>
    </xf>
    <xf numFmtId="44" fontId="25" fillId="0" borderId="0" xfId="2" applyFont="1" applyFill="1" applyBorder="1" applyAlignment="1">
      <alignment horizontal="center"/>
    </xf>
    <xf numFmtId="44" fontId="22" fillId="0" borderId="0" xfId="2" applyFont="1" applyFill="1" applyBorder="1" applyAlignment="1">
      <alignment horizontal="center"/>
    </xf>
    <xf numFmtId="0" fontId="23" fillId="0" borderId="13" xfId="0" applyFont="1" applyBorder="1" applyAlignment="1">
      <alignment horizontal="center" wrapText="1"/>
    </xf>
    <xf numFmtId="44" fontId="16" fillId="0" borderId="0" xfId="0" applyNumberFormat="1" applyFont="1"/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44" fontId="22" fillId="0" borderId="10" xfId="2" applyFont="1" applyFill="1" applyBorder="1" applyAlignment="1">
      <alignment horizontal="center"/>
    </xf>
    <xf numFmtId="44" fontId="16" fillId="0" borderId="11" xfId="0" applyNumberFormat="1" applyFont="1" applyBorder="1"/>
    <xf numFmtId="0" fontId="22" fillId="34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/>
    </xf>
    <xf numFmtId="0" fontId="22" fillId="0" borderId="12" xfId="0" applyFont="1" applyBorder="1" applyAlignment="1">
      <alignment horizontal="left" vertical="top" wrapText="1"/>
    </xf>
    <xf numFmtId="0" fontId="14" fillId="0" borderId="0" xfId="0" applyFont="1" applyAlignment="1">
      <alignment horizontal="right"/>
    </xf>
    <xf numFmtId="0" fontId="22" fillId="0" borderId="0" xfId="0" applyFont="1" applyAlignment="1">
      <alignment horizontal="left" vertical="top"/>
    </xf>
    <xf numFmtId="44" fontId="22" fillId="0" borderId="0" xfId="2" applyFont="1" applyFill="1"/>
    <xf numFmtId="166" fontId="22" fillId="0" borderId="0" xfId="0" applyNumberFormat="1" applyFont="1"/>
    <xf numFmtId="43" fontId="22" fillId="0" borderId="0" xfId="1" applyFont="1"/>
    <xf numFmtId="167" fontId="22" fillId="0" borderId="0" xfId="0" applyNumberFormat="1" applyFont="1"/>
    <xf numFmtId="44" fontId="14" fillId="36" borderId="0" xfId="2" applyFont="1" applyFill="1"/>
    <xf numFmtId="44" fontId="24" fillId="36" borderId="0" xfId="2" applyFont="1" applyFill="1"/>
    <xf numFmtId="0" fontId="16" fillId="0" borderId="0" xfId="0" applyFont="1"/>
    <xf numFmtId="10" fontId="0" fillId="0" borderId="0" xfId="0" applyNumberFormat="1"/>
    <xf numFmtId="44" fontId="0" fillId="35" borderId="0" xfId="2" applyFont="1" applyFill="1"/>
    <xf numFmtId="44" fontId="22" fillId="35" borderId="0" xfId="2" applyFont="1" applyFill="1"/>
    <xf numFmtId="44" fontId="14" fillId="0" borderId="0" xfId="0" applyNumberFormat="1" applyFont="1"/>
    <xf numFmtId="44" fontId="22" fillId="0" borderId="0" xfId="0" applyNumberFormat="1" applyFont="1" applyAlignment="1">
      <alignment vertical="top"/>
    </xf>
    <xf numFmtId="9" fontId="0" fillId="0" borderId="0" xfId="44" applyFont="1"/>
    <xf numFmtId="165" fontId="22" fillId="36" borderId="0" xfId="0" applyNumberFormat="1" applyFont="1" applyFill="1" applyAlignment="1">
      <alignment horizontal="right" vertical="top"/>
    </xf>
    <xf numFmtId="0" fontId="22" fillId="0" borderId="0" xfId="0" applyFont="1" applyAlignment="1">
      <alignment horizontal="right" vertical="top"/>
    </xf>
    <xf numFmtId="43" fontId="22" fillId="0" borderId="0" xfId="1" applyFont="1" applyFill="1"/>
    <xf numFmtId="9" fontId="22" fillId="0" borderId="0" xfId="44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44" fontId="22" fillId="0" borderId="18" xfId="2" applyFont="1" applyFill="1" applyBorder="1" applyAlignment="1">
      <alignment horizontal="center"/>
    </xf>
    <xf numFmtId="0" fontId="0" fillId="0" borderId="19" xfId="0" applyBorder="1"/>
    <xf numFmtId="44" fontId="22" fillId="0" borderId="20" xfId="2" applyFont="1" applyFill="1" applyBorder="1" applyAlignment="1">
      <alignment horizontal="center"/>
    </xf>
    <xf numFmtId="0" fontId="0" fillId="0" borderId="22" xfId="0" applyBorder="1"/>
    <xf numFmtId="0" fontId="0" fillId="0" borderId="21" xfId="0" applyBorder="1"/>
    <xf numFmtId="44" fontId="22" fillId="0" borderId="17" xfId="2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44" fontId="0" fillId="0" borderId="22" xfId="0" applyNumberFormat="1" applyBorder="1"/>
    <xf numFmtId="44" fontId="22" fillId="0" borderId="22" xfId="2" applyFont="1" applyFill="1" applyBorder="1" applyAlignment="1">
      <alignment horizontal="center"/>
    </xf>
    <xf numFmtId="44" fontId="22" fillId="0" borderId="23" xfId="2" applyFont="1" applyFill="1" applyBorder="1" applyAlignment="1">
      <alignment horizontal="center"/>
    </xf>
    <xf numFmtId="0" fontId="20" fillId="0" borderId="19" xfId="0" applyFont="1" applyBorder="1"/>
    <xf numFmtId="10" fontId="14" fillId="0" borderId="0" xfId="44" applyNumberFormat="1" applyFont="1" applyFill="1"/>
    <xf numFmtId="10" fontId="20" fillId="0" borderId="0" xfId="44" applyNumberFormat="1" applyFont="1" applyFill="1"/>
    <xf numFmtId="0" fontId="27" fillId="0" borderId="0" xfId="0" applyFont="1"/>
    <xf numFmtId="166" fontId="27" fillId="0" borderId="0" xfId="0" applyNumberFormat="1" applyFont="1"/>
    <xf numFmtId="167" fontId="27" fillId="0" borderId="0" xfId="0" applyNumberFormat="1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top"/>
    </xf>
    <xf numFmtId="44" fontId="22" fillId="33" borderId="0" xfId="2" applyFont="1" applyFill="1" applyBorder="1" applyAlignment="1">
      <alignment horizontal="center"/>
    </xf>
    <xf numFmtId="165" fontId="28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vertical="top"/>
    </xf>
    <xf numFmtId="44" fontId="29" fillId="0" borderId="0" xfId="2" applyFont="1" applyFill="1"/>
    <xf numFmtId="0" fontId="29" fillId="0" borderId="0" xfId="0" applyFont="1"/>
    <xf numFmtId="44" fontId="22" fillId="36" borderId="0" xfId="2" applyFont="1" applyFill="1" applyBorder="1" applyAlignment="1">
      <alignment horizontal="center"/>
    </xf>
    <xf numFmtId="0" fontId="22" fillId="0" borderId="0" xfId="0" quotePrefix="1" applyFont="1" applyAlignment="1">
      <alignment horizontal="left" vertical="top"/>
    </xf>
    <xf numFmtId="44" fontId="25" fillId="36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5" fillId="0" borderId="0" xfId="2" applyFont="1" applyFill="1"/>
    <xf numFmtId="10" fontId="25" fillId="0" borderId="0" xfId="44" applyNumberFormat="1" applyFont="1" applyFill="1"/>
    <xf numFmtId="44" fontId="16" fillId="0" borderId="0" xfId="2" applyFont="1"/>
    <xf numFmtId="0" fontId="23" fillId="0" borderId="24" xfId="0" applyFont="1" applyBorder="1" applyAlignment="1">
      <alignment horizontal="center" wrapText="1"/>
    </xf>
    <xf numFmtId="44" fontId="24" fillId="0" borderId="0" xfId="2" applyFont="1" applyFill="1" applyBorder="1" applyAlignment="1">
      <alignment horizontal="center"/>
    </xf>
    <xf numFmtId="9" fontId="0" fillId="0" borderId="0" xfId="44" applyFont="1" applyBorder="1"/>
    <xf numFmtId="44" fontId="16" fillId="0" borderId="0" xfId="2" applyFont="1" applyFill="1" applyBorder="1"/>
    <xf numFmtId="0" fontId="0" fillId="0" borderId="20" xfId="0" applyBorder="1"/>
    <xf numFmtId="0" fontId="0" fillId="0" borderId="23" xfId="0" applyBorder="1"/>
    <xf numFmtId="44" fontId="0" fillId="35" borderId="0" xfId="2" applyFont="1" applyFill="1" applyBorder="1"/>
    <xf numFmtId="10" fontId="16" fillId="35" borderId="0" xfId="44" applyNumberFormat="1" applyFont="1" applyFill="1"/>
    <xf numFmtId="44" fontId="0" fillId="35" borderId="10" xfId="2" applyFont="1" applyFill="1" applyBorder="1"/>
    <xf numFmtId="44" fontId="16" fillId="35" borderId="10" xfId="0" applyNumberFormat="1" applyFont="1" applyFill="1" applyBorder="1"/>
    <xf numFmtId="44" fontId="16" fillId="35" borderId="0" xfId="0" applyNumberFormat="1" applyFont="1" applyFill="1"/>
    <xf numFmtId="44" fontId="31" fillId="35" borderId="0" xfId="2" applyFont="1" applyFill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44" fontId="21" fillId="0" borderId="0" xfId="0" applyNumberFormat="1" applyFont="1"/>
    <xf numFmtId="0" fontId="27" fillId="35" borderId="0" xfId="0" applyFont="1" applyFill="1"/>
    <xf numFmtId="166" fontId="27" fillId="35" borderId="0" xfId="0" applyNumberFormat="1" applyFont="1" applyFill="1"/>
    <xf numFmtId="166" fontId="22" fillId="35" borderId="0" xfId="0" applyNumberFormat="1" applyFont="1" applyFill="1"/>
    <xf numFmtId="166" fontId="30" fillId="35" borderId="0" xfId="0" applyNumberFormat="1" applyFont="1" applyFill="1"/>
    <xf numFmtId="44" fontId="20" fillId="35" borderId="0" xfId="2" applyFont="1" applyFill="1"/>
    <xf numFmtId="44" fontId="30" fillId="35" borderId="0" xfId="2" applyFont="1" applyFill="1"/>
    <xf numFmtId="0" fontId="30" fillId="35" borderId="0" xfId="0" applyFont="1" applyFill="1"/>
    <xf numFmtId="0" fontId="27" fillId="36" borderId="0" xfId="0" applyFont="1" applyFill="1" applyAlignment="1">
      <alignment horizontal="left"/>
    </xf>
    <xf numFmtId="0" fontId="27" fillId="36" borderId="0" xfId="0" applyFont="1" applyFill="1" applyAlignment="1">
      <alignment horizontal="left" vertical="top"/>
    </xf>
    <xf numFmtId="0" fontId="27" fillId="36" borderId="0" xfId="0" applyFont="1" applyFill="1"/>
    <xf numFmtId="44" fontId="30" fillId="36" borderId="0" xfId="2" applyFont="1" applyFill="1" applyBorder="1" applyAlignment="1">
      <alignment horizontal="center"/>
    </xf>
    <xf numFmtId="44" fontId="22" fillId="36" borderId="10" xfId="2" applyFont="1" applyFill="1" applyBorder="1" applyAlignment="1">
      <alignment horizontal="center"/>
    </xf>
    <xf numFmtId="0" fontId="16" fillId="35" borderId="0" xfId="0" applyFont="1" applyFill="1" applyAlignment="1">
      <alignment horizontal="right"/>
    </xf>
    <xf numFmtId="44" fontId="32" fillId="0" borderId="0" xfId="2" applyFont="1" applyFill="1" applyBorder="1" applyAlignment="1">
      <alignment horizontal="center"/>
    </xf>
    <xf numFmtId="44" fontId="32" fillId="36" borderId="0" xfId="2" applyFont="1" applyFill="1" applyBorder="1" applyAlignment="1">
      <alignment horizontal="center"/>
    </xf>
    <xf numFmtId="44" fontId="32" fillId="0" borderId="10" xfId="2" applyFont="1" applyFill="1" applyBorder="1" applyAlignment="1">
      <alignment horizontal="center"/>
    </xf>
    <xf numFmtId="44" fontId="30" fillId="0" borderId="0" xfId="2" applyFont="1" applyFill="1" applyBorder="1" applyAlignment="1">
      <alignment horizontal="center"/>
    </xf>
    <xf numFmtId="44" fontId="33" fillId="0" borderId="0" xfId="2" applyFont="1" applyFill="1" applyBorder="1" applyAlignment="1">
      <alignment horizontal="center"/>
    </xf>
    <xf numFmtId="0" fontId="34" fillId="0" borderId="0" xfId="0" applyFont="1"/>
    <xf numFmtId="44" fontId="25" fillId="33" borderId="0" xfId="2" applyFont="1" applyFill="1" applyBorder="1" applyAlignment="1">
      <alignment horizontal="center"/>
    </xf>
    <xf numFmtId="44" fontId="22" fillId="37" borderId="0" xfId="2" applyFont="1" applyFill="1" applyBorder="1" applyAlignment="1">
      <alignment horizontal="center"/>
    </xf>
    <xf numFmtId="44" fontId="22" fillId="37" borderId="10" xfId="2" applyFont="1" applyFill="1" applyBorder="1" applyAlignment="1">
      <alignment horizontal="center"/>
    </xf>
    <xf numFmtId="44" fontId="14" fillId="0" borderId="0" xfId="2" applyFont="1" applyFill="1"/>
    <xf numFmtId="44" fontId="20" fillId="0" borderId="0" xfId="2" applyFont="1" applyFill="1"/>
    <xf numFmtId="165" fontId="24" fillId="0" borderId="0" xfId="0" applyNumberFormat="1" applyFont="1" applyAlignment="1">
      <alignment horizontal="right" vertical="top"/>
    </xf>
    <xf numFmtId="0" fontId="24" fillId="0" borderId="0" xfId="0" applyFont="1"/>
    <xf numFmtId="44" fontId="14" fillId="0" borderId="10" xfId="2" applyFont="1" applyFill="1" applyBorder="1"/>
    <xf numFmtId="44" fontId="14" fillId="35" borderId="0" xfId="0" applyNumberFormat="1" applyFont="1" applyFill="1"/>
    <xf numFmtId="44" fontId="30" fillId="0" borderId="0" xfId="2" applyFont="1" applyFill="1"/>
    <xf numFmtId="166" fontId="30" fillId="0" borderId="0" xfId="0" applyNumberFormat="1" applyFont="1"/>
    <xf numFmtId="0" fontId="30" fillId="0" borderId="0" xfId="0" applyFont="1"/>
    <xf numFmtId="168" fontId="22" fillId="0" borderId="0" xfId="0" applyNumberFormat="1" applyFont="1"/>
    <xf numFmtId="0" fontId="34" fillId="0" borderId="0" xfId="0" applyFont="1" applyAlignment="1">
      <alignment vertical="top"/>
    </xf>
    <xf numFmtId="168" fontId="34" fillId="0" borderId="0" xfId="0" applyNumberFormat="1" applyFont="1"/>
    <xf numFmtId="0" fontId="34" fillId="0" borderId="0" xfId="0" applyFont="1" applyAlignment="1">
      <alignment horizontal="left"/>
    </xf>
    <xf numFmtId="0" fontId="24" fillId="0" borderId="0" xfId="0" applyFont="1" applyAlignment="1">
      <alignment vertical="top"/>
    </xf>
    <xf numFmtId="168" fontId="24" fillId="0" borderId="0" xfId="0" applyNumberFormat="1" applyFont="1"/>
    <xf numFmtId="0" fontId="37" fillId="0" borderId="0" xfId="0" applyFont="1"/>
    <xf numFmtId="0" fontId="26" fillId="0" borderId="1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31" fillId="35" borderId="13" xfId="0" applyFont="1" applyFill="1" applyBorder="1" applyAlignment="1">
      <alignment horizontal="center"/>
    </xf>
    <xf numFmtId="0" fontId="31" fillId="35" borderId="14" xfId="0" applyFont="1" applyFill="1" applyBorder="1" applyAlignment="1">
      <alignment horizontal="center"/>
    </xf>
    <xf numFmtId="0" fontId="31" fillId="35" borderId="15" xfId="0" applyFont="1" applyFill="1" applyBorder="1" applyAlignment="1">
      <alignment horizontal="center"/>
    </xf>
    <xf numFmtId="44" fontId="24" fillId="0" borderId="0" xfId="2" applyFont="1" applyFill="1" applyBorder="1" applyAlignment="1">
      <alignment horizontal="center" vertical="center" wrapText="1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44" builtinId="5"/>
    <cellStyle name="Title" xfId="3" builtinId="15" customBuiltin="1"/>
    <cellStyle name="Total" xfId="19" builtinId="25" customBuiltin="1"/>
    <cellStyle name="Warning Text" xfId="16" builtinId="11" customBuiltin="1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11</xdr:col>
      <xdr:colOff>247650</xdr:colOff>
      <xdr:row>27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2486025"/>
          <a:ext cx="8639175" cy="3209925"/>
        </a:xfrm>
        <a:prstGeom prst="rect">
          <a:avLst/>
        </a:prstGeom>
      </xdr:spPr>
    </xdr:pic>
    <xdr:clientData/>
  </xdr:twoCellAnchor>
  <xdr:twoCellAnchor>
    <xdr:from>
      <xdr:col>9</xdr:col>
      <xdr:colOff>457202</xdr:colOff>
      <xdr:row>20</xdr:row>
      <xdr:rowOff>9525</xdr:rowOff>
    </xdr:from>
    <xdr:to>
      <xdr:col>12</xdr:col>
      <xdr:colOff>57150</xdr:colOff>
      <xdr:row>20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 flipV="1">
          <a:off x="7934327" y="4210050"/>
          <a:ext cx="198119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20</xdr:row>
      <xdr:rowOff>142875</xdr:rowOff>
    </xdr:from>
    <xdr:to>
      <xdr:col>12</xdr:col>
      <xdr:colOff>676275</xdr:colOff>
      <xdr:row>22</xdr:row>
      <xdr:rowOff>104775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9191625" y="4343400"/>
          <a:ext cx="134302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32</xdr:row>
      <xdr:rowOff>0</xdr:rowOff>
    </xdr:from>
    <xdr:to>
      <xdr:col>15</xdr:col>
      <xdr:colOff>522278</xdr:colOff>
      <xdr:row>71</xdr:row>
      <xdr:rowOff>151452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15100"/>
          <a:ext cx="12771428" cy="75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27</xdr:col>
      <xdr:colOff>132140</xdr:colOff>
      <xdr:row>12</xdr:row>
      <xdr:rowOff>76000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1152525"/>
          <a:ext cx="9676190" cy="16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31</xdr:col>
      <xdr:colOff>465088</xdr:colOff>
      <xdr:row>24</xdr:row>
      <xdr:rowOff>95000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3057525"/>
          <a:ext cx="13095238" cy="20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</xdr:row>
      <xdr:rowOff>0</xdr:rowOff>
    </xdr:from>
    <xdr:to>
      <xdr:col>20</xdr:col>
      <xdr:colOff>599464</xdr:colOff>
      <xdr:row>46</xdr:row>
      <xdr:rowOff>170976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1325" y="5534025"/>
          <a:ext cx="4885714" cy="379047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illey, Kimberly S" refreshedDate="45245.612273842591" createdVersion="6" refreshedVersion="6" minRefreshableVersion="3" recordCount="155" xr:uid="{00000000-000A-0000-FFFF-FFFF26000000}">
  <cacheSource type="worksheet">
    <worksheetSource ref="A1:AJ156" sheet="OAC Cost Repository GL detail"/>
  </cacheSource>
  <cacheFields count="36">
    <cacheField name="Corporation" numFmtId="0">
      <sharedItems count="1">
        <s v="UEC"/>
      </sharedItems>
    </cacheField>
    <cacheField name="Utility" numFmtId="0">
      <sharedItems containsSemiMixedTypes="0" containsString="0" containsNumber="1" containsInteger="1" minValue="1" maxValue="1"/>
    </cacheField>
    <cacheField name="Business Division" numFmtId="0">
      <sharedItems containsSemiMixedTypes="0" containsString="0" containsNumber="1" containsInteger="1" minValue="20" maxValue="20"/>
    </cacheField>
    <cacheField name="Major" numFmtId="0">
      <sharedItems containsSemiMixedTypes="0" containsString="0" containsNumber="1" containsInteger="1" minValue="908" maxValue="908"/>
    </cacheField>
    <cacheField name="Minor" numFmtId="0">
      <sharedItems/>
    </cacheField>
    <cacheField name="Major-Minor" numFmtId="0">
      <sharedItems count="1">
        <s v="908EED"/>
      </sharedItems>
    </cacheField>
    <cacheField name="FMC" numFmtId="0">
      <sharedItems containsSemiMixedTypes="0" containsString="0" containsNumber="1" containsInteger="1" minValue="20" maxValue="20"/>
    </cacheField>
    <cacheField name="RMC" numFmtId="0">
      <sharedItems containsSemiMixedTypes="0" containsString="0" containsNumber="1" containsInteger="1" minValue="20" maxValue="20"/>
    </cacheField>
    <cacheField name="Transaction Type" numFmtId="0">
      <sharedItems/>
    </cacheField>
    <cacheField name="Project" numFmtId="0">
      <sharedItems/>
    </cacheField>
    <cacheField name="Project Type" numFmtId="0">
      <sharedItems/>
    </cacheField>
    <cacheField name="Original Project" numFmtId="0">
      <sharedItems/>
    </cacheField>
    <cacheField name="Product" numFmtId="0">
      <sharedItems containsSemiMixedTypes="0" containsString="0" containsNumber="1" containsInteger="1" minValue="1" maxValue="1"/>
    </cacheField>
    <cacheField name="Activity" numFmtId="0">
      <sharedItems/>
    </cacheField>
    <cacheField name="Resource Type" numFmtId="0">
      <sharedItems containsMixedTypes="1" containsNumber="1" containsInteger="1" minValue="34" maxValue="34" count="2">
        <n v="34"/>
        <s v="EX"/>
      </sharedItems>
    </cacheField>
    <cacheField name="Feeder Reference" numFmtId="0">
      <sharedItems containsBlank="1"/>
    </cacheField>
    <cacheField name="Vendor Name" numFmtId="0">
      <sharedItems/>
    </cacheField>
    <cacheField name="Description" numFmtId="0">
      <sharedItems/>
    </cacheField>
    <cacheField name="Voucher Number" numFmtId="0">
      <sharedItems containsString="0" containsBlank="1" containsNumber="1" containsInteger="1" minValue="4310161" maxValue="100120351"/>
    </cacheField>
    <cacheField name="Invoice Number" numFmtId="0">
      <sharedItems containsBlank="1"/>
    </cacheField>
    <cacheField name="Month Number" numFmtId="0">
      <sharedItems containsSemiMixedTypes="0" containsString="0" containsNumber="1" containsInteger="1" minValue="202103" maxValue="202310" count="31">
        <n v="202309"/>
        <n v="202310"/>
        <n v="202103"/>
        <n v="202104"/>
        <n v="202105"/>
        <n v="202205"/>
        <n v="202301"/>
        <n v="202307"/>
        <n v="202308"/>
        <n v="202212"/>
        <n v="202106"/>
        <n v="202107"/>
        <n v="202108"/>
        <n v="202109"/>
        <n v="202110"/>
        <n v="202111"/>
        <n v="202112"/>
        <n v="202201"/>
        <n v="202203"/>
        <n v="202204"/>
        <n v="202206"/>
        <n v="202207"/>
        <n v="202208"/>
        <n v="202209"/>
        <n v="202210"/>
        <n v="202211"/>
        <n v="202302"/>
        <n v="202303"/>
        <n v="202304"/>
        <n v="202305"/>
        <n v="202306"/>
      </sharedItems>
    </cacheField>
    <cacheField name="Debit/Credit" numFmtId="0">
      <sharedItems/>
    </cacheField>
    <cacheField name="Quantity" numFmtId="0">
      <sharedItems containsSemiMixedTypes="0" containsString="0" containsNumber="1" minValue="-33410.5" maxValue="49848.71"/>
    </cacheField>
    <cacheField name="Amount" numFmtId="0">
      <sharedItems containsSemiMixedTypes="0" containsString="0" containsNumber="1" minValue="-43302.23" maxValue="49848.71"/>
    </cacheField>
    <cacheField name="Unit of Measure" numFmtId="0">
      <sharedItems containsBlank="1"/>
    </cacheField>
    <cacheField name="Purchase Order" numFmtId="0">
      <sharedItems containsString="0" containsBlank="1" containsNumber="1" containsInteger="1" minValue="941227" maxValue="1016837"/>
    </cacheField>
    <cacheField name="Billing Type" numFmtId="0">
      <sharedItems containsBlank="1"/>
    </cacheField>
    <cacheField name="Amount Type" numFmtId="0">
      <sharedItems/>
    </cacheField>
    <cacheField name="Source" numFmtId="0">
      <sharedItems/>
    </cacheField>
    <cacheField name="GL Account" numFmtId="0">
      <sharedItems containsNonDate="0" containsString="0" containsBlank="1"/>
    </cacheField>
    <cacheField name="GL Journal Category" numFmtId="0">
      <sharedItems/>
    </cacheField>
    <cacheField name="Source Table Name" numFmtId="0">
      <sharedItems/>
    </cacheField>
    <cacheField name="Stock Number" numFmtId="0">
      <sharedItems containsNonDate="0" containsString="0" containsBlank="1"/>
    </cacheField>
    <cacheField name="Vendor Number" numFmtId="0">
      <sharedItems containsMixedTypes="1" containsNumber="1" containsInteger="1" minValue="116516" maxValue="116516"/>
    </cacheField>
    <cacheField name="Posted Date" numFmtId="14">
      <sharedItems containsSemiMixedTypes="0" containsNonDate="0" containsDate="1" containsString="0" minDate="2021-03-29T00:00:00" maxDate="2023-11-01T00:00:00"/>
    </cacheField>
    <cacheField name="Sub Resource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">
  <r>
    <x v="0"/>
    <n v="1"/>
    <n v="20"/>
    <n v="908"/>
    <s v="EED"/>
    <x v="0"/>
    <n v="20"/>
    <n v="20"/>
    <s v="N/A"/>
    <s v="J0RXQ"/>
    <s v="E - Expense"/>
    <s v="A0593"/>
    <n v="1"/>
    <s v="PAYS"/>
    <x v="0"/>
    <m/>
    <s v="N/A"/>
    <s v="PROJECTS RAW_COST"/>
    <m/>
    <m/>
    <x v="0"/>
    <s v="DR"/>
    <n v="0"/>
    <n v="0.18"/>
    <s v="DO"/>
    <m/>
    <s v="UEC"/>
    <s v="Actuals"/>
    <s v="APCMCS"/>
    <m/>
    <s v="PR001-09/30/2023-98254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A0594"/>
    <n v="1"/>
    <s v="PAYS"/>
    <x v="0"/>
    <m/>
    <s v="N/A"/>
    <s v="PROJECTS RAW_COST"/>
    <m/>
    <m/>
    <x v="0"/>
    <s v="DR"/>
    <n v="0"/>
    <n v="49.63"/>
    <s v="DO"/>
    <m/>
    <s v="UEC"/>
    <s v="Actuals"/>
    <s v="APCMCS"/>
    <m/>
    <s v="PR001-09/30/2023-98254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A0594"/>
    <n v="1"/>
    <s v="PAYS"/>
    <x v="0"/>
    <m/>
    <s v="N/A"/>
    <s v="PROJECTS RAW_COST"/>
    <m/>
    <m/>
    <x v="1"/>
    <s v="DR"/>
    <n v="0"/>
    <n v="59.61"/>
    <s v="DO"/>
    <m/>
    <s v="UEC"/>
    <s v="Actuals"/>
    <s v="APCMCS"/>
    <m/>
    <s v="PR001-10/31/2023-100401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A1081"/>
    <n v="1"/>
    <s v="PAYS"/>
    <x v="0"/>
    <m/>
    <s v="N/A"/>
    <s v="PROJECTS RAW_COST"/>
    <m/>
    <m/>
    <x v="0"/>
    <s v="DR"/>
    <n v="0"/>
    <n v="0.59"/>
    <s v="DO"/>
    <m/>
    <s v="UEC"/>
    <s v="Actuals"/>
    <s v="APCMCS"/>
    <m/>
    <s v="PR001-09/30/2023-98280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A1081"/>
    <n v="1"/>
    <s v="PAYS"/>
    <x v="0"/>
    <m/>
    <s v="N/A"/>
    <s v="PROJECTS RAW_COST"/>
    <m/>
    <m/>
    <x v="1"/>
    <s v="DR"/>
    <n v="0"/>
    <n v="2.0499999999999998"/>
    <s v="DO"/>
    <m/>
    <s v="UEC"/>
    <s v="Actuals"/>
    <s v="APCMCS"/>
    <m/>
    <s v="PR001-10/31/2023-100421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A1085"/>
    <n v="1"/>
    <s v="PAYS"/>
    <x v="0"/>
    <m/>
    <s v="N/A"/>
    <s v="PROJECTS RAW_COST"/>
    <m/>
    <m/>
    <x v="0"/>
    <s v="DR"/>
    <n v="0"/>
    <n v="26.4"/>
    <s v="DO"/>
    <m/>
    <s v="UEC"/>
    <s v="Actuals"/>
    <s v="APCMCS"/>
    <m/>
    <s v="PR001-09/30/2023-98280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A1085"/>
    <n v="1"/>
    <s v="PAYS"/>
    <x v="0"/>
    <m/>
    <s v="N/A"/>
    <s v="PROJECTS RAW_COST"/>
    <m/>
    <m/>
    <x v="1"/>
    <s v="DR"/>
    <n v="0"/>
    <n v="22.21"/>
    <s v="DO"/>
    <m/>
    <s v="UEC"/>
    <s v="Actuals"/>
    <s v="APCMCS"/>
    <m/>
    <s v="PR001-10/31/2023-100418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A1087"/>
    <n v="1"/>
    <s v="PAYS"/>
    <x v="0"/>
    <m/>
    <s v="N/A"/>
    <s v="PROJECTS RAW_COST"/>
    <m/>
    <m/>
    <x v="0"/>
    <s v="DR"/>
    <n v="0"/>
    <n v="40.840000000000003"/>
    <s v="DO"/>
    <m/>
    <s v="UEC"/>
    <s v="Actuals"/>
    <s v="APCMCS"/>
    <m/>
    <s v="PR001-09/30/2023-98280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A1087"/>
    <n v="1"/>
    <s v="PAYS"/>
    <x v="0"/>
    <m/>
    <s v="N/A"/>
    <s v="PROJECTS RAW_COST"/>
    <m/>
    <m/>
    <x v="1"/>
    <s v="DR"/>
    <n v="0"/>
    <n v="28.66"/>
    <s v="DO"/>
    <m/>
    <s v="UEC"/>
    <s v="Actuals"/>
    <s v="APCMCS"/>
    <m/>
    <s v="PR001-10/31/2023-100411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A1089"/>
    <n v="1"/>
    <s v="PAYS"/>
    <x v="0"/>
    <m/>
    <s v="N/A"/>
    <s v="PROJECTS RAW_COST"/>
    <m/>
    <m/>
    <x v="0"/>
    <s v="DR"/>
    <n v="0"/>
    <n v="6.52"/>
    <s v="DO"/>
    <m/>
    <s v="UEC"/>
    <s v="Actuals"/>
    <s v="APCMCS"/>
    <m/>
    <s v="PR001-09/30/2023-98254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A1089"/>
    <n v="1"/>
    <s v="PAYS"/>
    <x v="0"/>
    <m/>
    <s v="N/A"/>
    <s v="PROJECTS RAW_COST"/>
    <m/>
    <m/>
    <x v="1"/>
    <s v="DR"/>
    <n v="0"/>
    <n v="5.51"/>
    <s v="DO"/>
    <m/>
    <s v="UEC"/>
    <s v="Actuals"/>
    <s v="APCMCS"/>
    <m/>
    <s v="PR001-10/31/2023-100413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A1116"/>
    <n v="1"/>
    <s v="PAYS"/>
    <x v="0"/>
    <m/>
    <s v="N/A"/>
    <s v="PROJECTS RAW_COST"/>
    <m/>
    <m/>
    <x v="0"/>
    <s v="DR"/>
    <n v="0"/>
    <n v="0.28000000000000003"/>
    <s v="DO"/>
    <m/>
    <s v="UEC"/>
    <s v="Actuals"/>
    <s v="APCMCS"/>
    <m/>
    <s v="PR001-09/30/2023-98280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A1116"/>
    <n v="1"/>
    <s v="PAYS"/>
    <x v="0"/>
    <m/>
    <s v="N/A"/>
    <s v="PROJECTS RAW_COST"/>
    <m/>
    <m/>
    <x v="1"/>
    <s v="DR"/>
    <n v="0"/>
    <n v="0.33"/>
    <s v="DO"/>
    <m/>
    <s v="UEC"/>
    <s v="Actuals"/>
    <s v="APCMCS"/>
    <m/>
    <s v="PR001-10/31/2023-100412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A1118"/>
    <n v="1"/>
    <s v="PAYS"/>
    <x v="0"/>
    <m/>
    <s v="N/A"/>
    <s v="PROJECTS RAW_COST"/>
    <m/>
    <m/>
    <x v="1"/>
    <s v="DR"/>
    <n v="0"/>
    <n v="0.06"/>
    <s v="DO"/>
    <m/>
    <s v="UEC"/>
    <s v="Actuals"/>
    <s v="APCMCS"/>
    <m/>
    <s v="PR001-10/31/2023-100410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A2555"/>
    <n v="1"/>
    <s v="PAYS"/>
    <x v="0"/>
    <m/>
    <s v="N/A"/>
    <s v="PROJECTS RAW_COST"/>
    <m/>
    <m/>
    <x v="0"/>
    <s v="DR"/>
    <n v="0"/>
    <n v="181.39"/>
    <s v="DO"/>
    <m/>
    <s v="UEC"/>
    <s v="Actuals"/>
    <s v="APCMCS"/>
    <m/>
    <s v="PR001-09/30/2023-98254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A2555"/>
    <n v="1"/>
    <s v="PAYS"/>
    <x v="0"/>
    <m/>
    <s v="N/A"/>
    <s v="PROJECTS RAW_COST"/>
    <m/>
    <m/>
    <x v="1"/>
    <s v="DR"/>
    <n v="0"/>
    <n v="106.49"/>
    <s v="DO"/>
    <m/>
    <s v="UEC"/>
    <s v="Actuals"/>
    <s v="APCMCS"/>
    <m/>
    <s v="PR001-10/31/2023-100405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A2556"/>
    <n v="1"/>
    <s v="PAYS"/>
    <x v="0"/>
    <m/>
    <s v="N/A"/>
    <s v="PROJECTS RAW_COST"/>
    <m/>
    <m/>
    <x v="0"/>
    <s v="DR"/>
    <n v="0"/>
    <n v="29.21"/>
    <s v="DO"/>
    <m/>
    <s v="UEC"/>
    <s v="Actuals"/>
    <s v="APCMCS"/>
    <m/>
    <s v="PR001-09/30/2023-98281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A2556"/>
    <n v="1"/>
    <s v="PAYS"/>
    <x v="0"/>
    <m/>
    <s v="N/A"/>
    <s v="PROJECTS RAW_COST"/>
    <m/>
    <m/>
    <x v="1"/>
    <s v="DR"/>
    <n v="0"/>
    <n v="31.67"/>
    <s v="DO"/>
    <m/>
    <s v="UEC"/>
    <s v="Actuals"/>
    <s v="APCMCS"/>
    <m/>
    <s v="PR001-10/31/2023-100398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J0MBS"/>
    <n v="1"/>
    <s v="PAYS"/>
    <x v="0"/>
    <m/>
    <s v="N/A"/>
    <s v="PROJECTS RAW_COST"/>
    <m/>
    <m/>
    <x v="0"/>
    <s v="DR"/>
    <n v="0"/>
    <n v="6.11"/>
    <s v="DO"/>
    <m/>
    <s v="UEC"/>
    <s v="Actuals"/>
    <s v="APCMCS"/>
    <m/>
    <s v="PR001-09/30/2023-98254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J0MBS"/>
    <n v="1"/>
    <s v="PAYS"/>
    <x v="0"/>
    <m/>
    <s v="N/A"/>
    <s v="PROJECTS RAW_COST"/>
    <m/>
    <m/>
    <x v="1"/>
    <s v="DR"/>
    <n v="0"/>
    <n v="10.89"/>
    <s v="DO"/>
    <m/>
    <s v="UEC"/>
    <s v="Actuals"/>
    <s v="APCMCS"/>
    <m/>
    <s v="PR001-10/31/2023-100423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310161"/>
    <s v="ERS-941227-938726"/>
    <x v="2"/>
    <s v="DR"/>
    <n v="0"/>
    <n v="126.27"/>
    <m/>
    <n v="941227"/>
    <m/>
    <s v="Actuals"/>
    <s v="AP"/>
    <m/>
    <s v="AP001-03/29/2021-00029"/>
    <s v="cr_accounts_payable"/>
    <m/>
    <n v="116516"/>
    <d v="2021-03-2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322818"/>
    <s v="ERS-941227-942117"/>
    <x v="3"/>
    <s v="DR"/>
    <n v="0"/>
    <n v="329.33"/>
    <m/>
    <n v="941227"/>
    <m/>
    <s v="Actuals"/>
    <s v="AP"/>
    <m/>
    <s v="AP001-04/12/2021-00012"/>
    <s v="cr_accounts_payable"/>
    <m/>
    <n v="116516"/>
    <d v="2021-04-1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330222"/>
    <s v="ERS-941227-944244"/>
    <x v="3"/>
    <s v="DR"/>
    <n v="0"/>
    <n v="170.88"/>
    <m/>
    <n v="941227"/>
    <m/>
    <s v="Actuals"/>
    <s v="AP"/>
    <m/>
    <s v="AP001-04/20/2021-00020"/>
    <s v="cr_accounts_payable"/>
    <m/>
    <n v="116516"/>
    <d v="2021-04-2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336028"/>
    <s v="ERS-941227-945813"/>
    <x v="3"/>
    <s v="DR"/>
    <n v="0"/>
    <n v="154.57"/>
    <m/>
    <n v="941227"/>
    <m/>
    <s v="Actuals"/>
    <s v="AP"/>
    <m/>
    <s v="AP001-04/26/2021-00026"/>
    <s v="cr_accounts_payable"/>
    <m/>
    <n v="116516"/>
    <d v="2021-04-2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345755"/>
    <s v="ERS-941227-948819"/>
    <x v="4"/>
    <s v="DR"/>
    <n v="0"/>
    <n v="334.88"/>
    <m/>
    <n v="941227"/>
    <m/>
    <s v="Actuals"/>
    <s v="AP"/>
    <m/>
    <s v="AP001-05/05/2021-00005"/>
    <s v="cr_accounts_payable"/>
    <m/>
    <n v="116516"/>
    <d v="2021-05-0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356359"/>
    <s v="ERS-941227-951496"/>
    <x v="4"/>
    <s v="DR"/>
    <n v="0"/>
    <n v="387.03"/>
    <m/>
    <n v="941227"/>
    <m/>
    <s v="Actuals"/>
    <s v="AP"/>
    <m/>
    <s v="AP001-05/17/2021-00017"/>
    <s v="cr_accounts_payable"/>
    <m/>
    <n v="116516"/>
    <d v="2021-05-17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363836"/>
    <s v="ERS-941227-953830"/>
    <x v="4"/>
    <s v="DR"/>
    <n v="0"/>
    <n v="197.04"/>
    <m/>
    <n v="941227"/>
    <m/>
    <s v="Actuals"/>
    <s v="AP"/>
    <m/>
    <s v="AP001-05/25/2021-00025"/>
    <s v="cr_accounts_payable"/>
    <m/>
    <n v="116516"/>
    <d v="2021-05-2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718220"/>
    <s v="ERS-941227-1052864"/>
    <x v="5"/>
    <s v="CR"/>
    <n v="0"/>
    <n v="-801.08"/>
    <m/>
    <n v="941227"/>
    <m/>
    <s v="Actuals"/>
    <s v="AP"/>
    <m/>
    <s v="AP001-05/24/2022-00024"/>
    <s v="cr_accounts_payable"/>
    <m/>
    <n v="116516"/>
    <d v="2022-05-2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718220"/>
    <s v="ERS-941227-1052864"/>
    <x v="5"/>
    <s v="DR"/>
    <n v="0"/>
    <n v="801.08"/>
    <m/>
    <n v="941227"/>
    <m/>
    <s v="Actuals"/>
    <s v="AP"/>
    <m/>
    <s v="AP001-05/24/2022-00024"/>
    <s v="cr_accounts_payable"/>
    <m/>
    <n v="116516"/>
    <d v="2022-05-2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718223"/>
    <s v="ERS-941227-1052865"/>
    <x v="5"/>
    <s v="CR"/>
    <n v="0"/>
    <n v="-1135.96"/>
    <m/>
    <n v="941227"/>
    <m/>
    <s v="Actuals"/>
    <s v="AP"/>
    <m/>
    <s v="AP001-05/24/2022-00024"/>
    <s v="cr_accounts_payable"/>
    <m/>
    <n v="116516"/>
    <d v="2022-05-2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718223"/>
    <s v="ERS-941227-1052865"/>
    <x v="5"/>
    <s v="DR"/>
    <n v="0"/>
    <n v="1135.96"/>
    <m/>
    <n v="941227"/>
    <m/>
    <s v="Actuals"/>
    <s v="AP"/>
    <m/>
    <s v="AP001-05/24/2022-00024"/>
    <s v="cr_accounts_payable"/>
    <m/>
    <n v="116516"/>
    <d v="2022-05-2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EETILITY COMPANY"/>
    <s v="PURCHASING RATE"/>
    <n v="4987512"/>
    <s v="ERS-1016837-1125861"/>
    <x v="6"/>
    <s v="DR"/>
    <n v="0"/>
    <n v="1700"/>
    <m/>
    <n v="1016837"/>
    <m/>
    <s v="Actuals"/>
    <s v="AP"/>
    <m/>
    <s v="AP001-01/27/2023-00027"/>
    <s v="cr_accounts_payable"/>
    <m/>
    <n v="116516"/>
    <d v="2023-01-27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N/A"/>
    <s v="Corrected Allocation In for July 2023"/>
    <m/>
    <m/>
    <x v="0"/>
    <s v="DR"/>
    <n v="0"/>
    <n v="619.54"/>
    <m/>
    <m/>
    <m/>
    <s v="Actuals"/>
    <s v="Spreadshee"/>
    <m/>
    <s v="MJ578-09/30/2023-98307"/>
    <s v="cr_gl_manual_journals"/>
    <m/>
    <s v="N/A"/>
    <d v="2023-10-0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N/A"/>
    <s v="Full reversal of initial July Purchasing.  Incorre"/>
    <m/>
    <m/>
    <x v="0"/>
    <s v="CR"/>
    <n v="0"/>
    <n v="-1333.4"/>
    <m/>
    <m/>
    <m/>
    <s v="Actuals"/>
    <s v="Spreadshee"/>
    <m/>
    <s v="MJ578-09/30/2023-98307"/>
    <s v="cr_gl_manual_journals"/>
    <m/>
    <s v="N/A"/>
    <d v="2023-10-0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N/A"/>
    <s v="PROJECTS RAW_COST"/>
    <m/>
    <m/>
    <x v="7"/>
    <s v="DR"/>
    <n v="0"/>
    <n v="994.92"/>
    <s v="DO"/>
    <m/>
    <s v="UEC"/>
    <s v="Actuals"/>
    <s v="APCMCS"/>
    <m/>
    <s v="PR001-07/31/2023-93746"/>
    <s v="cr_gl_manual_journals"/>
    <m/>
    <s v="N/A"/>
    <d v="2023-07-31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N/A"/>
    <s v="PROJECTS RAW_COST"/>
    <m/>
    <m/>
    <x v="7"/>
    <s v="DR"/>
    <n v="0"/>
    <n v="244.42"/>
    <s v="DO"/>
    <m/>
    <s v="UEC"/>
    <s v="Actuals"/>
    <s v="APCMCS"/>
    <m/>
    <s v="PR001-07/31/2023-93747"/>
    <s v="cr_gl_manual_journals"/>
    <m/>
    <s v="N/A"/>
    <d v="2023-07-31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N/A"/>
    <s v="PROJECTS RAW_COST"/>
    <m/>
    <m/>
    <x v="7"/>
    <s v="DR"/>
    <n v="0"/>
    <n v="94.06"/>
    <s v="DO"/>
    <m/>
    <s v="UEC"/>
    <s v="Actuals"/>
    <s v="APCMCS"/>
    <m/>
    <s v="PR001-07/31/2023-93751"/>
    <s v="cr_gl_manual_journals"/>
    <m/>
    <s v="N/A"/>
    <d v="2023-07-31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N/A"/>
    <s v="PROJECTS RAW_COST"/>
    <m/>
    <m/>
    <x v="8"/>
    <s v="DR"/>
    <n v="0"/>
    <n v="188.68"/>
    <s v="DO"/>
    <m/>
    <s v="UEC"/>
    <s v="Actuals"/>
    <s v="APCMCS"/>
    <m/>
    <s v="PR001-08/31/2023-96374"/>
    <s v="cr_gl_manual_journals"/>
    <m/>
    <s v="N/A"/>
    <d v="2023-08-31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0"/>
    <m/>
    <s v="N/A"/>
    <s v="PROJECTS RAW_COST"/>
    <m/>
    <m/>
    <x v="8"/>
    <s v="DR"/>
    <n v="0"/>
    <n v="130.41"/>
    <s v="DO"/>
    <m/>
    <s v="UEC"/>
    <s v="Actuals"/>
    <s v="APCMCS"/>
    <m/>
    <s v="PR001-08/31/2023-96377"/>
    <s v="cr_gl_manual_journals"/>
    <m/>
    <s v="N/A"/>
    <d v="2023-08-31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s v="ACCRUAL"/>
    <s v="N/A"/>
    <s v="EETILITY COMPANY"/>
    <m/>
    <m/>
    <x v="9"/>
    <s v="DR"/>
    <n v="0"/>
    <n v="43302.23"/>
    <m/>
    <n v="941227"/>
    <m/>
    <s v="Actuals"/>
    <s v="CULLEY"/>
    <m/>
    <s v="TD512-12/31/2022-12021"/>
    <s v="cr_gl_manual_journals"/>
    <m/>
    <s v="N/A"/>
    <d v="2023-01-0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s v="ACCRUAL"/>
    <s v="N/A"/>
    <s v="EETILITY COMPANY"/>
    <m/>
    <m/>
    <x v="6"/>
    <s v="CR"/>
    <n v="0"/>
    <n v="-43302.23"/>
    <m/>
    <n v="941227"/>
    <m/>
    <s v="Actuals"/>
    <s v="CULLEY"/>
    <m/>
    <s v="TD512-01/01/2023-12021"/>
    <s v="cr_gl_manual_journals"/>
    <m/>
    <s v="N/A"/>
    <d v="2023-01-2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310161"/>
    <s v="ERS-941227-938726"/>
    <x v="2"/>
    <s v="DR"/>
    <n v="3156.78"/>
    <n v="3156.78"/>
    <s v="UD"/>
    <n v="941227"/>
    <m/>
    <s v="Actuals"/>
    <s v="AP"/>
    <m/>
    <s v="AP001-03/29/2021-00029"/>
    <s v="cr_accounts_payable"/>
    <m/>
    <n v="116516"/>
    <d v="2021-03-2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322818"/>
    <s v="ERS-941227-942117"/>
    <x v="3"/>
    <s v="DR"/>
    <n v="8233.2999999999993"/>
    <n v="8233.2999999999993"/>
    <s v="UD"/>
    <n v="941227"/>
    <m/>
    <s v="Actuals"/>
    <s v="AP"/>
    <m/>
    <s v="AP001-04/12/2021-00012"/>
    <s v="cr_accounts_payable"/>
    <m/>
    <n v="116516"/>
    <d v="2021-04-1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330222"/>
    <s v="ERS-941227-944244"/>
    <x v="3"/>
    <s v="DR"/>
    <n v="5512.13"/>
    <n v="5512.13"/>
    <s v="UD"/>
    <n v="941227"/>
    <m/>
    <s v="Actuals"/>
    <s v="AP"/>
    <m/>
    <s v="AP001-04/20/2021-00020"/>
    <s v="cr_accounts_payable"/>
    <m/>
    <n v="116516"/>
    <d v="2021-04-2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336028"/>
    <s v="ERS-941227-945813"/>
    <x v="3"/>
    <s v="DR"/>
    <n v="4986.2700000000004"/>
    <n v="4986.2700000000004"/>
    <s v="UD"/>
    <n v="941227"/>
    <m/>
    <s v="Actuals"/>
    <s v="AP"/>
    <m/>
    <s v="AP001-04/26/2021-00026"/>
    <s v="cr_accounts_payable"/>
    <m/>
    <n v="116516"/>
    <d v="2021-04-2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345755"/>
    <s v="ERS-941227-948819"/>
    <x v="4"/>
    <s v="DR"/>
    <n v="10802.64"/>
    <n v="10802.64"/>
    <s v="UD"/>
    <n v="941227"/>
    <m/>
    <s v="Actuals"/>
    <s v="AP"/>
    <m/>
    <s v="AP001-05/05/2021-00005"/>
    <s v="cr_accounts_payable"/>
    <m/>
    <n v="116516"/>
    <d v="2021-05-0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356359"/>
    <s v="ERS-941227-951496"/>
    <x v="4"/>
    <s v="DR"/>
    <n v="12484.96"/>
    <n v="12484.96"/>
    <s v="UD"/>
    <n v="941227"/>
    <m/>
    <s v="Actuals"/>
    <s v="AP"/>
    <m/>
    <s v="AP001-05/17/2021-00017"/>
    <s v="cr_accounts_payable"/>
    <m/>
    <n v="116516"/>
    <d v="2021-05-17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363836"/>
    <s v="ERS-941227-953830"/>
    <x v="4"/>
    <s v="DR"/>
    <n v="7738.41"/>
    <n v="7738.41"/>
    <s v="UD"/>
    <n v="941227"/>
    <m/>
    <s v="Actuals"/>
    <s v="AP"/>
    <m/>
    <s v="AP001-05/25/2021-00025"/>
    <s v="cr_accounts_payable"/>
    <m/>
    <n v="116516"/>
    <d v="2021-05-2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376370"/>
    <s v="ERS-941227-957229"/>
    <x v="10"/>
    <s v="DR"/>
    <n v="1912.94"/>
    <n v="1912.94"/>
    <s v="UD"/>
    <n v="941227"/>
    <m/>
    <s v="Actuals"/>
    <s v="AP"/>
    <m/>
    <s v="AP001-06/07/2021-00007"/>
    <s v="cr_accounts_payable"/>
    <m/>
    <n v="116516"/>
    <d v="2021-06-07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06865"/>
    <s v="ERS-941227-965531"/>
    <x v="11"/>
    <s v="DR"/>
    <n v="1157.5999999999999"/>
    <n v="1157.5999999999999"/>
    <s v="UD"/>
    <n v="941227"/>
    <m/>
    <s v="Actuals"/>
    <s v="AP"/>
    <m/>
    <s v="AP001-07/08/2021-00008"/>
    <s v="cr_accounts_payable"/>
    <m/>
    <n v="116516"/>
    <d v="2021-07-0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11150"/>
    <s v="ERS-941227-966835"/>
    <x v="11"/>
    <s v="DR"/>
    <n v="11667.44"/>
    <n v="11667.44"/>
    <s v="UD"/>
    <n v="941227"/>
    <m/>
    <s v="Actuals"/>
    <s v="AP"/>
    <m/>
    <s v="AP001-07/13/2021-00013"/>
    <s v="cr_accounts_payable"/>
    <m/>
    <n v="116516"/>
    <d v="2021-07-13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17969"/>
    <s v="ERS-941227-968698"/>
    <x v="11"/>
    <s v="DR"/>
    <n v="1816.75"/>
    <n v="1816.75"/>
    <s v="UD"/>
    <n v="941227"/>
    <m/>
    <s v="Actuals"/>
    <s v="AP"/>
    <m/>
    <s v="AP001-07/20/2021-00020"/>
    <s v="cr_accounts_payable"/>
    <m/>
    <n v="116516"/>
    <d v="2021-07-2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30370"/>
    <s v="ERS-941227-972302"/>
    <x v="12"/>
    <s v="DR"/>
    <n v="7972.24"/>
    <n v="7972.24"/>
    <s v="UD"/>
    <n v="941227"/>
    <m/>
    <s v="Actuals"/>
    <s v="AP"/>
    <m/>
    <s v="AP001-08/03/2021-00003"/>
    <s v="cr_accounts_payable"/>
    <m/>
    <n v="116516"/>
    <d v="2021-08-03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33897"/>
    <s v="ERS-941227-973225"/>
    <x v="12"/>
    <s v="DR"/>
    <n v="12467.34"/>
    <n v="12467.34"/>
    <s v="UD"/>
    <n v="941227"/>
    <m/>
    <s v="Actuals"/>
    <s v="AP"/>
    <m/>
    <s v="AP001-08/05/2021-00005"/>
    <s v="cr_accounts_payable"/>
    <m/>
    <n v="116516"/>
    <d v="2021-08-0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37899"/>
    <s v="ERS-941227-974114"/>
    <x v="12"/>
    <s v="DR"/>
    <n v="6321.98"/>
    <n v="6321.98"/>
    <s v="UD"/>
    <n v="941227"/>
    <m/>
    <s v="Actuals"/>
    <s v="AP"/>
    <m/>
    <s v="AP001-08/10/2021-00010"/>
    <s v="cr_accounts_payable"/>
    <m/>
    <n v="116516"/>
    <d v="2021-08-1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46139"/>
    <s v="ERS-941227-976658"/>
    <x v="12"/>
    <s v="DR"/>
    <n v="6115.94"/>
    <n v="6115.94"/>
    <s v="UD"/>
    <n v="941227"/>
    <m/>
    <s v="Actuals"/>
    <s v="AP"/>
    <m/>
    <s v="AP001-08/18/2021-00018"/>
    <s v="cr_accounts_payable"/>
    <m/>
    <n v="116516"/>
    <d v="2021-08-1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52057"/>
    <s v="ERS-941227-978678"/>
    <x v="12"/>
    <s v="DR"/>
    <n v="13226.25"/>
    <n v="13226.25"/>
    <s v="UD"/>
    <n v="941227"/>
    <m/>
    <s v="Actuals"/>
    <s v="AP"/>
    <m/>
    <s v="AP001-08/24/2021-00024"/>
    <s v="cr_accounts_payable"/>
    <m/>
    <n v="116516"/>
    <d v="2021-08-2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57234"/>
    <s v="ERS-941227-980680"/>
    <x v="12"/>
    <s v="DR"/>
    <n v="3711.91"/>
    <n v="3711.91"/>
    <s v="UD"/>
    <n v="941227"/>
    <m/>
    <s v="Actuals"/>
    <s v="AP"/>
    <m/>
    <s v="AP001-08/30/2021-00030"/>
    <s v="cr_accounts_payable"/>
    <m/>
    <n v="116516"/>
    <d v="2021-08-3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64872"/>
    <s v="ERS-941227-982692"/>
    <x v="13"/>
    <s v="DR"/>
    <n v="23677.5"/>
    <n v="23677.5"/>
    <s v="UD"/>
    <n v="941227"/>
    <m/>
    <s v="Actuals"/>
    <s v="AP"/>
    <m/>
    <s v="AP001-09/08/2021-00008"/>
    <s v="cr_accounts_payable"/>
    <m/>
    <n v="116516"/>
    <d v="2021-09-0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70758"/>
    <s v="ERS-941227-984266"/>
    <x v="13"/>
    <s v="DR"/>
    <n v="7357.13"/>
    <n v="7357.13"/>
    <s v="UD"/>
    <n v="941227"/>
    <m/>
    <s v="Actuals"/>
    <s v="AP"/>
    <m/>
    <s v="AP001-09/14/2021-00014"/>
    <s v="cr_accounts_payable"/>
    <m/>
    <n v="116516"/>
    <d v="2021-09-1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78037"/>
    <s v="ERS-941227-986582"/>
    <x v="13"/>
    <s v="DR"/>
    <n v="31135.84"/>
    <n v="31135.84"/>
    <s v="UD"/>
    <n v="941227"/>
    <m/>
    <s v="Actuals"/>
    <s v="AP"/>
    <m/>
    <s v="AP001-09/21/2021-00021"/>
    <s v="cr_accounts_payable"/>
    <m/>
    <n v="116516"/>
    <d v="2021-09-21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85771"/>
    <s v="ERS-941227-988924"/>
    <x v="13"/>
    <s v="DR"/>
    <n v="4984.29"/>
    <n v="4984.29"/>
    <s v="UD"/>
    <n v="941227"/>
    <m/>
    <s v="Actuals"/>
    <s v="AP"/>
    <m/>
    <s v="AP001-09/28/2021-00028"/>
    <s v="cr_accounts_payable"/>
    <m/>
    <n v="116516"/>
    <d v="2021-09-2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92752"/>
    <s v="ERS-941227-991042"/>
    <x v="14"/>
    <s v="DR"/>
    <n v="30585.5"/>
    <n v="30585.5"/>
    <s v="UD"/>
    <n v="941227"/>
    <m/>
    <s v="Actuals"/>
    <s v="AP"/>
    <m/>
    <s v="AP001-10/05/2021-00005"/>
    <s v="cr_accounts_payable"/>
    <m/>
    <n v="116516"/>
    <d v="2021-10-0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499720"/>
    <s v="ERS-941227-993341"/>
    <x v="14"/>
    <s v="DR"/>
    <n v="18820.47"/>
    <n v="18820.47"/>
    <s v="UD"/>
    <n v="941227"/>
    <m/>
    <s v="Actuals"/>
    <s v="AP"/>
    <m/>
    <s v="AP001-10/12/2021-00012"/>
    <s v="cr_accounts_payable"/>
    <m/>
    <n v="116516"/>
    <d v="2021-10-1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07174"/>
    <s v="ERS-941227-995782"/>
    <x v="14"/>
    <s v="DR"/>
    <n v="2416.31"/>
    <n v="2416.31"/>
    <s v="UD"/>
    <n v="941227"/>
    <m/>
    <s v="Actuals"/>
    <s v="AP"/>
    <m/>
    <s v="AP001-10/19/2021-00019"/>
    <s v="cr_accounts_payable"/>
    <m/>
    <n v="116516"/>
    <d v="2021-10-1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15252"/>
    <s v="ERS-941227-998448"/>
    <x v="14"/>
    <s v="DR"/>
    <n v="29673.83"/>
    <n v="29673.83"/>
    <s v="UD"/>
    <n v="941227"/>
    <m/>
    <s v="Actuals"/>
    <s v="AP"/>
    <m/>
    <s v="AP001-10/26/2021-00026"/>
    <s v="cr_accounts_payable"/>
    <m/>
    <n v="116516"/>
    <d v="2021-10-2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24916"/>
    <s v="ERS-941227-1001417"/>
    <x v="15"/>
    <s v="DR"/>
    <n v="7190"/>
    <n v="7190"/>
    <s v="UD"/>
    <n v="941227"/>
    <m/>
    <s v="Actuals"/>
    <s v="AP"/>
    <m/>
    <s v="AP001-11/03/2021-00003"/>
    <s v="cr_accounts_payable"/>
    <m/>
    <n v="116516"/>
    <d v="2021-11-03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29766"/>
    <s v="ERS-941227-1002791"/>
    <x v="15"/>
    <s v="DR"/>
    <n v="16092.59"/>
    <n v="16092.59"/>
    <s v="UD"/>
    <n v="941227"/>
    <m/>
    <s v="Actuals"/>
    <s v="AP"/>
    <m/>
    <s v="AP001-11/09/2021-00009"/>
    <s v="cr_accounts_payable"/>
    <m/>
    <n v="116516"/>
    <d v="2021-11-0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36854"/>
    <s v="ERS-941227-1004902"/>
    <x v="15"/>
    <s v="DR"/>
    <n v="8870.73"/>
    <n v="8870.73"/>
    <s v="UD"/>
    <n v="941227"/>
    <m/>
    <s v="Actuals"/>
    <s v="AP"/>
    <m/>
    <s v="AP001-11/16/2021-00016"/>
    <s v="cr_accounts_payable"/>
    <m/>
    <n v="116516"/>
    <d v="2021-11-1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43497"/>
    <s v="ERS-941227-1007576"/>
    <x v="15"/>
    <s v="DR"/>
    <n v="14193.75"/>
    <n v="14193.75"/>
    <s v="UD"/>
    <n v="941227"/>
    <m/>
    <s v="Actuals"/>
    <s v="AP"/>
    <m/>
    <s v="AP001-11/22/2021-00022"/>
    <s v="cr_accounts_payable"/>
    <m/>
    <n v="116516"/>
    <d v="2021-11-2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50230"/>
    <s v="ERS-941227-1009728"/>
    <x v="15"/>
    <s v="DR"/>
    <n v="5865"/>
    <n v="5865"/>
    <s v="UD"/>
    <n v="941227"/>
    <m/>
    <s v="Actuals"/>
    <s v="AP"/>
    <m/>
    <s v="AP001-11/30/2021-00030"/>
    <s v="cr_accounts_payable"/>
    <m/>
    <n v="116516"/>
    <d v="2021-11-3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57805"/>
    <s v="ERS-941227-1011735"/>
    <x v="16"/>
    <s v="DR"/>
    <n v="2490.4699999999998"/>
    <n v="2490.4699999999998"/>
    <s v="UD"/>
    <n v="941227"/>
    <m/>
    <s v="Actuals"/>
    <s v="AP"/>
    <m/>
    <s v="AP001-12/07/2021-00007"/>
    <s v="cr_accounts_payable"/>
    <m/>
    <n v="116516"/>
    <d v="2021-12-07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65208"/>
    <s v="ERS-941227-1013781"/>
    <x v="16"/>
    <s v="DR"/>
    <n v="6600.88"/>
    <n v="6600.88"/>
    <s v="UD"/>
    <n v="941227"/>
    <m/>
    <s v="Actuals"/>
    <s v="AP"/>
    <m/>
    <s v="AP001-12/14/2021-00014"/>
    <s v="cr_accounts_payable"/>
    <m/>
    <n v="116516"/>
    <d v="2021-12-1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74160"/>
    <s v="ERS-941227-1016262"/>
    <x v="16"/>
    <s v="DR"/>
    <n v="685.4"/>
    <n v="685.4"/>
    <s v="UD"/>
    <n v="941227"/>
    <m/>
    <s v="Actuals"/>
    <s v="AP"/>
    <m/>
    <s v="AP001-12/21/2021-00021"/>
    <s v="cr_accounts_payable"/>
    <m/>
    <n v="116516"/>
    <d v="2021-12-21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79811"/>
    <s v="ERS-941227-1017556"/>
    <x v="16"/>
    <s v="DR"/>
    <n v="7492.5"/>
    <n v="7492.5"/>
    <s v="UD"/>
    <n v="941227"/>
    <m/>
    <s v="Actuals"/>
    <s v="AP"/>
    <m/>
    <s v="AP001-12/28/2021-00028"/>
    <s v="cr_accounts_payable"/>
    <m/>
    <n v="116516"/>
    <d v="2021-12-2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90718"/>
    <s v="ERS-941227-1020523"/>
    <x v="17"/>
    <s v="DR"/>
    <n v="1678.19"/>
    <n v="1678.19"/>
    <s v="UD"/>
    <n v="941227"/>
    <m/>
    <s v="Actuals"/>
    <s v="AP"/>
    <m/>
    <s v="AP001-01/10/2022-00010"/>
    <s v="cr_accounts_payable"/>
    <m/>
    <n v="116516"/>
    <d v="2022-01-1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90728"/>
    <s v="ERS-941227-1020526"/>
    <x v="17"/>
    <s v="DR"/>
    <n v="7390.15"/>
    <n v="7390.15"/>
    <s v="UD"/>
    <n v="941227"/>
    <m/>
    <s v="Actuals"/>
    <s v="AP"/>
    <m/>
    <s v="AP001-01/10/2022-00010"/>
    <s v="cr_accounts_payable"/>
    <m/>
    <n v="116516"/>
    <d v="2022-01-1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598487"/>
    <s v="ERS-941227-1022229"/>
    <x v="17"/>
    <s v="DR"/>
    <n v="7030"/>
    <n v="7030"/>
    <s v="UD"/>
    <n v="941227"/>
    <m/>
    <s v="Actuals"/>
    <s v="AP"/>
    <m/>
    <s v="AP001-01/18/2022-00018"/>
    <s v="cr_accounts_payable"/>
    <m/>
    <n v="116516"/>
    <d v="2022-01-1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605784"/>
    <s v="ERS-941227-1023663"/>
    <x v="17"/>
    <s v="DR"/>
    <n v="24459.21"/>
    <n v="24459.21"/>
    <s v="UD"/>
    <n v="941227"/>
    <m/>
    <s v="Actuals"/>
    <s v="AP"/>
    <m/>
    <s v="AP001-01/25/2022-00025"/>
    <s v="cr_accounts_payable"/>
    <m/>
    <n v="116516"/>
    <d v="2022-01-2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648261"/>
    <s v="ERS-941227-1033985"/>
    <x v="18"/>
    <s v="DR"/>
    <n v="7913.73"/>
    <n v="7913.73"/>
    <s v="UD"/>
    <n v="941227"/>
    <m/>
    <s v="Actuals"/>
    <s v="AP"/>
    <m/>
    <s v="AP001-03/09/2022-00009"/>
    <s v="cr_accounts_payable"/>
    <m/>
    <n v="116516"/>
    <d v="2022-03-0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650659"/>
    <s v="ERS-941227-1034778"/>
    <x v="18"/>
    <s v="DR"/>
    <n v="19297.330000000002"/>
    <n v="19297.330000000002"/>
    <s v="UD"/>
    <n v="941227"/>
    <m/>
    <s v="Actuals"/>
    <s v="AP"/>
    <m/>
    <s v="AP001-03/11/2022-00011"/>
    <s v="cr_accounts_payable"/>
    <m/>
    <n v="116516"/>
    <d v="2022-03-11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660119"/>
    <s v="ERS-941227-1037390"/>
    <x v="18"/>
    <s v="DR"/>
    <n v="15684.03"/>
    <n v="15684.03"/>
    <s v="UD"/>
    <n v="941227"/>
    <m/>
    <s v="Actuals"/>
    <s v="AP"/>
    <m/>
    <s v="AP001-03/22/2022-00022"/>
    <s v="cr_accounts_payable"/>
    <m/>
    <n v="116516"/>
    <d v="2022-03-2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676262"/>
    <s v="ERS-941227-1041855"/>
    <x v="19"/>
    <s v="DR"/>
    <n v="49848.71"/>
    <n v="49848.71"/>
    <s v="UD"/>
    <n v="941227"/>
    <m/>
    <s v="Actuals"/>
    <s v="AP"/>
    <m/>
    <s v="AP001-04/06/2022-00006"/>
    <s v="cr_accounts_payable"/>
    <m/>
    <n v="116516"/>
    <d v="2022-04-0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683011"/>
    <s v="ERS-941227-1043432"/>
    <x v="19"/>
    <s v="DR"/>
    <n v="46875.23"/>
    <n v="46875.23"/>
    <s v="UD"/>
    <n v="941227"/>
    <m/>
    <s v="Actuals"/>
    <s v="AP"/>
    <m/>
    <s v="AP001-04/12/2022-00012"/>
    <s v="cr_accounts_payable"/>
    <m/>
    <n v="116516"/>
    <d v="2022-04-1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688728"/>
    <s v="ERS-941227-1045491"/>
    <x v="19"/>
    <s v="DR"/>
    <n v="10511.88"/>
    <n v="10511.88"/>
    <s v="UD"/>
    <n v="941227"/>
    <m/>
    <s v="Actuals"/>
    <s v="AP"/>
    <m/>
    <s v="AP001-04/19/2022-00019"/>
    <s v="cr_accounts_payable"/>
    <m/>
    <n v="116516"/>
    <d v="2022-04-1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15280"/>
    <s v="ERS-941227-1051977"/>
    <x v="5"/>
    <s v="DR"/>
    <n v="23561.22"/>
    <n v="23561.22"/>
    <s v="UD"/>
    <n v="941227"/>
    <m/>
    <s v="Actuals"/>
    <s v="AP"/>
    <m/>
    <s v="AP001-05/12/2022-00012"/>
    <s v="cr_accounts_payable"/>
    <m/>
    <n v="116516"/>
    <d v="2022-05-1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16665"/>
    <s v="ERS-941227-1052473"/>
    <x v="5"/>
    <s v="DR"/>
    <n v="33410.5"/>
    <n v="33410.5"/>
    <s v="UD"/>
    <n v="941227"/>
    <m/>
    <s v="Actuals"/>
    <s v="AP"/>
    <m/>
    <s v="AP001-05/13/2022-00013"/>
    <s v="cr_accounts_payable"/>
    <m/>
    <n v="116516"/>
    <d v="2022-05-13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18220"/>
    <s v="ERS-941227-1052864"/>
    <x v="5"/>
    <s v="CR"/>
    <n v="-23561.22"/>
    <n v="-23561.22"/>
    <s v="UD"/>
    <n v="941227"/>
    <m/>
    <s v="Actuals"/>
    <s v="AP"/>
    <m/>
    <s v="AP001-05/24/2022-00024"/>
    <s v="cr_accounts_payable"/>
    <m/>
    <n v="116516"/>
    <d v="2022-05-2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18220"/>
    <s v="ERS-941227-1052864"/>
    <x v="5"/>
    <s v="DR"/>
    <n v="23561.22"/>
    <n v="23561.22"/>
    <s v="UD"/>
    <n v="941227"/>
    <m/>
    <s v="Actuals"/>
    <s v="AP"/>
    <m/>
    <s v="AP001-05/24/2022-00024"/>
    <s v="cr_accounts_payable"/>
    <m/>
    <n v="116516"/>
    <d v="2022-05-2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18223"/>
    <s v="ERS-941227-1052865"/>
    <x v="5"/>
    <s v="CR"/>
    <n v="-33410.5"/>
    <n v="-33410.5"/>
    <s v="UD"/>
    <n v="941227"/>
    <m/>
    <s v="Actuals"/>
    <s v="AP"/>
    <m/>
    <s v="AP001-05/24/2022-00024"/>
    <s v="cr_accounts_payable"/>
    <m/>
    <n v="116516"/>
    <d v="2022-05-2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18223"/>
    <s v="ERS-941227-1052865"/>
    <x v="5"/>
    <s v="DR"/>
    <n v="33410.5"/>
    <n v="33410.5"/>
    <s v="UD"/>
    <n v="941227"/>
    <m/>
    <s v="Actuals"/>
    <s v="AP"/>
    <m/>
    <s v="AP001-05/24/2022-00024"/>
    <s v="cr_accounts_payable"/>
    <m/>
    <n v="116516"/>
    <d v="2022-05-2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30240"/>
    <s v="ERS-941227-1056411"/>
    <x v="5"/>
    <s v="DR"/>
    <n v="6763.31"/>
    <n v="6763.31"/>
    <s v="UD"/>
    <n v="941227"/>
    <m/>
    <s v="Actuals"/>
    <s v="AP"/>
    <m/>
    <s v="AP001-05/25/2022-00025"/>
    <s v="cr_accounts_payable"/>
    <m/>
    <n v="116516"/>
    <d v="2022-05-2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44775"/>
    <s v="ERS-941227-1060711"/>
    <x v="20"/>
    <s v="DR"/>
    <n v="9003.76"/>
    <n v="9003.76"/>
    <s v="UD"/>
    <n v="941227"/>
    <m/>
    <s v="Actuals"/>
    <s v="AP"/>
    <m/>
    <s v="AP001-06/08/2022-00008"/>
    <s v="cr_accounts_payable"/>
    <m/>
    <n v="116516"/>
    <d v="2022-06-0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50797"/>
    <s v="ERS-941227-1062186"/>
    <x v="20"/>
    <s v="DR"/>
    <n v="16964.61"/>
    <n v="16964.61"/>
    <s v="UD"/>
    <n v="941227"/>
    <m/>
    <s v="Actuals"/>
    <s v="AP"/>
    <m/>
    <s v="AP001-06/14/2022-00014"/>
    <s v="cr_accounts_payable"/>
    <m/>
    <n v="116516"/>
    <d v="2022-06-1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65058"/>
    <s v="ERS-941227-1066000"/>
    <x v="20"/>
    <s v="DR"/>
    <n v="7469.09"/>
    <n v="7469.09"/>
    <s v="UD"/>
    <n v="941227"/>
    <m/>
    <s v="Actuals"/>
    <s v="AP"/>
    <m/>
    <s v="AP001-06/28/2022-00028"/>
    <s v="cr_accounts_payable"/>
    <m/>
    <n v="116516"/>
    <d v="2022-06-2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78842"/>
    <s v="ERS-941227-1069876"/>
    <x v="21"/>
    <s v="DR"/>
    <n v="22754.67"/>
    <n v="22754.67"/>
    <s v="UD"/>
    <n v="941227"/>
    <m/>
    <s v="Actuals"/>
    <s v="AP"/>
    <m/>
    <s v="AP001-07/12/2022-00012"/>
    <s v="cr_accounts_payable"/>
    <m/>
    <n v="116516"/>
    <d v="2022-07-1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86849"/>
    <s v="ERS-941227-1072211"/>
    <x v="21"/>
    <s v="DR"/>
    <n v="12373.41"/>
    <n v="12373.41"/>
    <s v="UD"/>
    <n v="941227"/>
    <m/>
    <s v="Actuals"/>
    <s v="AP"/>
    <m/>
    <s v="AP001-07/19/2022-00019"/>
    <s v="cr_accounts_payable"/>
    <m/>
    <n v="116516"/>
    <d v="2022-07-1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798172"/>
    <s v="ERS-941227-1075493"/>
    <x v="21"/>
    <s v="DR"/>
    <n v="6447.05"/>
    <n v="6447.05"/>
    <s v="UD"/>
    <n v="941227"/>
    <m/>
    <s v="Actuals"/>
    <s v="AP"/>
    <m/>
    <s v="AP001-07/29/2022-00029"/>
    <s v="cr_accounts_payable"/>
    <m/>
    <n v="116516"/>
    <d v="2022-07-2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817833"/>
    <s v="ERS-941227-1080545"/>
    <x v="22"/>
    <s v="DR"/>
    <n v="5655.72"/>
    <n v="5655.72"/>
    <s v="UD"/>
    <n v="941227"/>
    <m/>
    <s v="Actuals"/>
    <s v="AP"/>
    <m/>
    <s v="AP001-08/17/2022-00017"/>
    <s v="cr_accounts_payable"/>
    <m/>
    <n v="116516"/>
    <d v="2022-08-17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826735"/>
    <s v="ERS-941227-1083072"/>
    <x v="22"/>
    <s v="DR"/>
    <n v="28780.27"/>
    <n v="28780.27"/>
    <s v="UD"/>
    <n v="941227"/>
    <m/>
    <s v="Actuals"/>
    <s v="AP"/>
    <m/>
    <s v="AP001-08/25/2022-00025"/>
    <s v="cr_accounts_payable"/>
    <m/>
    <n v="116516"/>
    <d v="2022-08-2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845758"/>
    <s v="ERS-941227-1088484"/>
    <x v="23"/>
    <s v="DR"/>
    <n v="30750.97"/>
    <n v="30750.97"/>
    <s v="UD"/>
    <n v="941227"/>
    <m/>
    <s v="Actuals"/>
    <s v="AP"/>
    <m/>
    <s v="AP001-09/14/2022-00014"/>
    <s v="cr_accounts_payable"/>
    <m/>
    <n v="116516"/>
    <d v="2022-09-1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851994"/>
    <s v="ERS-941227-1090172"/>
    <x v="23"/>
    <s v="DR"/>
    <n v="8012.7"/>
    <n v="8012.7"/>
    <s v="UD"/>
    <n v="941227"/>
    <m/>
    <s v="Actuals"/>
    <s v="AP"/>
    <m/>
    <s v="AP001-09/20/2022-00020"/>
    <s v="cr_accounts_payable"/>
    <m/>
    <n v="116516"/>
    <d v="2022-09-2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861802"/>
    <s v="ERS-941227-1092818"/>
    <x v="23"/>
    <s v="DR"/>
    <n v="21813.13"/>
    <n v="21813.13"/>
    <s v="UD"/>
    <n v="941227"/>
    <m/>
    <s v="Actuals"/>
    <s v="AP"/>
    <m/>
    <s v="AP001-09/28/2022-00028"/>
    <s v="cr_accounts_payable"/>
    <m/>
    <n v="116516"/>
    <d v="2022-09-2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864544"/>
    <s v="ERS-941227-1093670"/>
    <x v="23"/>
    <s v="DR"/>
    <n v="4348.3"/>
    <n v="4348.3"/>
    <s v="UD"/>
    <n v="941227"/>
    <m/>
    <s v="Actuals"/>
    <s v="AP"/>
    <m/>
    <s v="AP001-09/30/2022-00030"/>
    <s v="cr_accounts_payable"/>
    <m/>
    <n v="116516"/>
    <d v="2022-09-3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869250"/>
    <s v="ERS-941227-1094948"/>
    <x v="24"/>
    <s v="DR"/>
    <n v="100.49"/>
    <n v="100.49"/>
    <s v="UD"/>
    <n v="941227"/>
    <m/>
    <s v="Actuals"/>
    <s v="AP"/>
    <m/>
    <s v="AP001-10/05/2022-00005"/>
    <s v="cr_accounts_payable"/>
    <m/>
    <n v="116516"/>
    <d v="2022-10-0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877012"/>
    <s v="ERS-941227-1096874"/>
    <x v="24"/>
    <s v="DR"/>
    <n v="17960.84"/>
    <n v="17960.84"/>
    <s v="UD"/>
    <n v="941227"/>
    <m/>
    <s v="Actuals"/>
    <s v="AP"/>
    <m/>
    <s v="AP001-10/12/2022-00012"/>
    <s v="cr_accounts_payable"/>
    <m/>
    <n v="116516"/>
    <d v="2022-10-1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882642"/>
    <s v="ERS-941227-1098150"/>
    <x v="24"/>
    <s v="DR"/>
    <n v="6694.21"/>
    <n v="6694.21"/>
    <s v="UD"/>
    <n v="941227"/>
    <m/>
    <s v="Actuals"/>
    <s v="AP"/>
    <m/>
    <s v="AP001-10/18/2022-00018"/>
    <s v="cr_accounts_payable"/>
    <m/>
    <n v="116516"/>
    <d v="2022-10-1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901684"/>
    <s v="ERS-941227-1102600"/>
    <x v="25"/>
    <s v="DR"/>
    <n v="9827.25"/>
    <n v="9827.25"/>
    <s v="UD"/>
    <n v="941227"/>
    <m/>
    <s v="Actuals"/>
    <s v="AP"/>
    <m/>
    <s v="AP001-11/04/2022-00004"/>
    <s v="cr_accounts_payable"/>
    <m/>
    <n v="116516"/>
    <d v="2022-11-0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901692"/>
    <s v="ERS-941227-1102603"/>
    <x v="25"/>
    <s v="DR"/>
    <n v="17089.84"/>
    <n v="17089.84"/>
    <s v="UD"/>
    <n v="941227"/>
    <m/>
    <s v="Actuals"/>
    <s v="AP"/>
    <m/>
    <s v="AP001-11/04/2022-00004"/>
    <s v="cr_accounts_payable"/>
    <m/>
    <n v="116516"/>
    <d v="2022-11-0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906235"/>
    <s v="ERS-941227-1103827"/>
    <x v="25"/>
    <s v="DR"/>
    <n v="5155.1099999999997"/>
    <n v="5155.1099999999997"/>
    <s v="UD"/>
    <n v="941227"/>
    <m/>
    <s v="Actuals"/>
    <s v="AP"/>
    <m/>
    <s v="AP001-11/09/2022-00009"/>
    <s v="cr_accounts_payable"/>
    <m/>
    <n v="116516"/>
    <d v="2022-11-0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913489"/>
    <s v="ERS-941227-1105982"/>
    <x v="25"/>
    <s v="DR"/>
    <n v="8023.29"/>
    <n v="8023.29"/>
    <s v="UD"/>
    <n v="941227"/>
    <m/>
    <s v="Actuals"/>
    <s v="AP"/>
    <m/>
    <s v="AP001-11/16/2022-00016"/>
    <s v="cr_accounts_payable"/>
    <m/>
    <n v="116516"/>
    <d v="2022-11-1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919472"/>
    <s v="ERS-941227-1107836"/>
    <x v="25"/>
    <s v="DR"/>
    <n v="6774.76"/>
    <n v="6774.76"/>
    <s v="UD"/>
    <n v="941227"/>
    <m/>
    <s v="Actuals"/>
    <s v="AP"/>
    <m/>
    <s v="AP001-11/22/2022-00022"/>
    <s v="cr_accounts_payable"/>
    <m/>
    <n v="116516"/>
    <d v="2022-11-2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926053"/>
    <s v="ERS-941227-1109383"/>
    <x v="25"/>
    <s v="DR"/>
    <n v="11340.25"/>
    <n v="11340.25"/>
    <s v="UD"/>
    <n v="941227"/>
    <m/>
    <s v="Actuals"/>
    <s v="AP"/>
    <m/>
    <s v="AP001-11/29/2022-00029"/>
    <s v="cr_accounts_payable"/>
    <m/>
    <n v="116516"/>
    <d v="2022-11-2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943353"/>
    <s v="ERS-941227-1114322"/>
    <x v="9"/>
    <s v="DR"/>
    <n v="32045.23"/>
    <n v="32045.23"/>
    <s v="UD"/>
    <n v="941227"/>
    <m/>
    <s v="Actuals"/>
    <s v="AP"/>
    <m/>
    <s v="AP001-12/14/2022-00014"/>
    <s v="cr_accounts_payable"/>
    <m/>
    <n v="116516"/>
    <d v="2022-12-1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AMEREN MISSOURI FINANCING PO FOR PAYS 2021 AND 202"/>
    <n v="4968401"/>
    <s v="ERS-941227-1121333"/>
    <x v="6"/>
    <s v="DR"/>
    <n v="43302.23"/>
    <n v="43302.23"/>
    <s v="UD"/>
    <n v="941227"/>
    <m/>
    <s v="Actuals"/>
    <s v="AP"/>
    <m/>
    <s v="AP001-01/09/2023-00009"/>
    <s v="cr_accounts_payable"/>
    <m/>
    <n v="116516"/>
    <d v="2023-01-0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4987512"/>
    <s v="ERS-1016837-1125861"/>
    <x v="6"/>
    <s v="DR"/>
    <n v="46190.58"/>
    <n v="46190.58"/>
    <s v="UD"/>
    <n v="1016837"/>
    <m/>
    <s v="Actuals"/>
    <s v="AP"/>
    <m/>
    <s v="AP001-01/27/2023-00027"/>
    <s v="cr_accounts_payable"/>
    <m/>
    <n v="116516"/>
    <d v="2023-01-27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00346"/>
    <s v="ERS-1016837-1129005"/>
    <x v="26"/>
    <s v="DR"/>
    <n v="23696.11"/>
    <n v="23696.11"/>
    <s v="UD"/>
    <n v="1016837"/>
    <m/>
    <s v="Actuals"/>
    <s v="AP"/>
    <m/>
    <s v="AP001-02/09/2023-00009"/>
    <s v="cr_accounts_payable"/>
    <m/>
    <n v="116516"/>
    <d v="2023-02-0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08365"/>
    <s v="ERS-1016837-1131100"/>
    <x v="26"/>
    <s v="DR"/>
    <n v="8877.92"/>
    <n v="8877.92"/>
    <s v="UD"/>
    <n v="1016837"/>
    <m/>
    <s v="Actuals"/>
    <s v="AP"/>
    <m/>
    <s v="AP001-02/16/2023-00016"/>
    <s v="cr_accounts_payable"/>
    <m/>
    <n v="116516"/>
    <d v="2023-02-1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14727"/>
    <s v="ERS-1016837-1132424"/>
    <x v="26"/>
    <s v="DR"/>
    <n v="13174.28"/>
    <n v="13174.28"/>
    <s v="UD"/>
    <n v="1016837"/>
    <m/>
    <s v="Actuals"/>
    <s v="AP"/>
    <m/>
    <s v="AP001-02/23/2023-00023"/>
    <s v="cr_accounts_payable"/>
    <m/>
    <n v="116516"/>
    <d v="2023-02-23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19168"/>
    <s v="ERS-1016837-1133650"/>
    <x v="26"/>
    <s v="DR"/>
    <n v="4658.0600000000004"/>
    <n v="4658.0600000000004"/>
    <s v="UD"/>
    <n v="1016837"/>
    <m/>
    <s v="Actuals"/>
    <s v="AP"/>
    <m/>
    <s v="AP001-02/28/2023-00028"/>
    <s v="cr_accounts_payable"/>
    <m/>
    <n v="116516"/>
    <d v="2023-02-2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28964"/>
    <s v="ERS-1016837-1135883"/>
    <x v="27"/>
    <s v="DR"/>
    <n v="662.39"/>
    <n v="662.39"/>
    <s v="UD"/>
    <n v="1016837"/>
    <m/>
    <s v="Actuals"/>
    <s v="AP"/>
    <m/>
    <s v="AP001-03/09/2023-00009"/>
    <s v="cr_accounts_payable"/>
    <m/>
    <n v="116516"/>
    <d v="2023-03-0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37277"/>
    <s v="ERS-1016837-1137831"/>
    <x v="27"/>
    <s v="DR"/>
    <n v="7531.27"/>
    <n v="7531.27"/>
    <s v="UD"/>
    <n v="1016837"/>
    <m/>
    <s v="Actuals"/>
    <s v="AP"/>
    <m/>
    <s v="AP001-03/16/2023-00016"/>
    <s v="cr_accounts_payable"/>
    <m/>
    <n v="116516"/>
    <d v="2023-03-1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41212"/>
    <s v="ERS-1016837-1138922"/>
    <x v="27"/>
    <s v="DR"/>
    <n v="7903.84"/>
    <n v="7903.84"/>
    <s v="UD"/>
    <n v="1016837"/>
    <m/>
    <s v="Actuals"/>
    <s v="AP"/>
    <m/>
    <s v="AP001-03/21/2023-00021"/>
    <s v="cr_accounts_payable"/>
    <m/>
    <n v="116516"/>
    <d v="2023-03-21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61108"/>
    <s v="ERS-1016837-1144332"/>
    <x v="28"/>
    <s v="DR"/>
    <n v="1873.41"/>
    <n v="1873.41"/>
    <s v="UD"/>
    <n v="1016837"/>
    <m/>
    <s v="Actuals"/>
    <s v="AP"/>
    <m/>
    <s v="AP001-04/10/2023-00010"/>
    <s v="cr_accounts_payable"/>
    <m/>
    <n v="116516"/>
    <d v="2023-04-1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65939"/>
    <s v="ERS-1016837-1145922"/>
    <x v="28"/>
    <s v="DR"/>
    <n v="8355.2800000000007"/>
    <n v="8355.2800000000007"/>
    <s v="UD"/>
    <n v="1016837"/>
    <m/>
    <s v="Actuals"/>
    <s v="AP"/>
    <m/>
    <s v="AP001-04/12/2023-00012"/>
    <s v="cr_accounts_payable"/>
    <m/>
    <n v="116516"/>
    <d v="2023-04-1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72692"/>
    <s v="ERS-1016837-1147484"/>
    <x v="28"/>
    <s v="DR"/>
    <n v="8758.83"/>
    <n v="8758.83"/>
    <s v="UD"/>
    <n v="1016837"/>
    <m/>
    <s v="Actuals"/>
    <s v="AP"/>
    <m/>
    <s v="AP001-04/19/2023-00019"/>
    <s v="cr_accounts_payable"/>
    <m/>
    <n v="116516"/>
    <d v="2023-04-1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79575"/>
    <s v="ERS-1016837-1148770"/>
    <x v="28"/>
    <s v="DR"/>
    <n v="4122.6099999999997"/>
    <n v="4122.6099999999997"/>
    <s v="UD"/>
    <n v="1016837"/>
    <m/>
    <s v="Actuals"/>
    <s v="AP"/>
    <m/>
    <s v="AP001-04/26/2023-00026"/>
    <s v="cr_accounts_payable"/>
    <m/>
    <n v="116516"/>
    <d v="2023-04-26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090745"/>
    <s v="ERS-1016837-1151504"/>
    <x v="29"/>
    <s v="DR"/>
    <n v="4978.3100000000004"/>
    <n v="4978.3100000000004"/>
    <s v="UD"/>
    <n v="1016837"/>
    <m/>
    <s v="Actuals"/>
    <s v="AP"/>
    <m/>
    <s v="AP001-05/08/2023-00008"/>
    <s v="cr_accounts_payable"/>
    <m/>
    <n v="116516"/>
    <d v="2023-05-0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102988"/>
    <s v="ERS-1016837-1154805"/>
    <x v="29"/>
    <s v="DR"/>
    <n v="3595.06"/>
    <n v="3595.06"/>
    <s v="UD"/>
    <n v="1016837"/>
    <m/>
    <s v="Actuals"/>
    <s v="AP"/>
    <m/>
    <s v="AP001-05/18/2023-00018"/>
    <s v="cr_accounts_payable"/>
    <m/>
    <n v="116516"/>
    <d v="2023-05-18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109816"/>
    <s v="ERS-1016837-1156691"/>
    <x v="29"/>
    <s v="DR"/>
    <n v="11413.69"/>
    <n v="11413.69"/>
    <s v="UD"/>
    <n v="1016837"/>
    <m/>
    <s v="Actuals"/>
    <s v="AP"/>
    <m/>
    <s v="AP001-05/24/2023-00024"/>
    <s v="cr_accounts_payable"/>
    <m/>
    <n v="116516"/>
    <d v="2023-05-2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129276"/>
    <s v="ERS-1016837-1162037"/>
    <x v="30"/>
    <s v="DR"/>
    <n v="492.41"/>
    <n v="492.41"/>
    <s v="UD"/>
    <n v="1016837"/>
    <m/>
    <s v="Actuals"/>
    <s v="AP"/>
    <m/>
    <s v="AP001-06/09/2023-00009"/>
    <s v="cr_accounts_payable"/>
    <m/>
    <n v="116516"/>
    <d v="2023-06-09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137467"/>
    <s v="ERS-1016837-1164533"/>
    <x v="30"/>
    <s v="DR"/>
    <n v="4946.8999999999996"/>
    <n v="4946.8999999999996"/>
    <s v="UD"/>
    <n v="1016837"/>
    <m/>
    <s v="Actuals"/>
    <s v="AP"/>
    <m/>
    <s v="AP001-06/15/2023-00015"/>
    <s v="cr_accounts_payable"/>
    <m/>
    <n v="116516"/>
    <d v="2023-06-1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5141934"/>
    <s v="ERS-1016837-1166264"/>
    <x v="30"/>
    <s v="DR"/>
    <n v="13949.52"/>
    <n v="13949.52"/>
    <s v="UD"/>
    <n v="1016837"/>
    <m/>
    <s v="Actuals"/>
    <s v="AP"/>
    <m/>
    <s v="AP001-06/20/2023-00020"/>
    <s v="cr_accounts_payable"/>
    <m/>
    <n v="116516"/>
    <d v="2023-06-2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04773"/>
    <s v="ERS-30000000001813-52008"/>
    <x v="7"/>
    <s v="DR"/>
    <n v="29622.67"/>
    <n v="29622.67"/>
    <s v="US"/>
    <n v="1016837"/>
    <m/>
    <s v="Actuals"/>
    <s v="AP"/>
    <m/>
    <s v="AP001-07/31/2023-89009"/>
    <s v="cr_accounts_payable"/>
    <m/>
    <n v="116516"/>
    <d v="2023-07-12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14358"/>
    <s v="ERS-30000000003829-101018"/>
    <x v="7"/>
    <s v="DR"/>
    <n v="9296.7000000000007"/>
    <n v="9296.7000000000007"/>
    <s v="US"/>
    <n v="1016837"/>
    <m/>
    <s v="Actuals"/>
    <s v="AP"/>
    <m/>
    <s v="AP001-07/31/2023-92031"/>
    <s v="cr_accounts_payable"/>
    <m/>
    <n v="116516"/>
    <d v="2023-07-23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18071"/>
    <s v="ERS-30000000004482-112108"/>
    <x v="7"/>
    <s v="DR"/>
    <n v="15108.69"/>
    <n v="15108.69"/>
    <s v="US"/>
    <n v="1016837"/>
    <m/>
    <s v="Actuals"/>
    <s v="AP"/>
    <m/>
    <s v="AP001-07/31/2023-92360"/>
    <s v="cr_accounts_payable"/>
    <m/>
    <n v="116516"/>
    <d v="2023-07-2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23171"/>
    <s v="ERS-30000000005678-126064"/>
    <x v="8"/>
    <s v="DR"/>
    <n v="12964.32"/>
    <n v="12964.32"/>
    <s v="US"/>
    <n v="1016837"/>
    <m/>
    <s v="Actuals"/>
    <s v="AP"/>
    <m/>
    <s v="AP001-08/31/2023-94186"/>
    <s v="cr_accounts_payable"/>
    <m/>
    <n v="116516"/>
    <d v="2023-08-17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34877"/>
    <s v="ERS-30000000008011-209041"/>
    <x v="8"/>
    <s v="DR"/>
    <n v="7629.26"/>
    <n v="7629.26"/>
    <s v="US"/>
    <n v="1016837"/>
    <m/>
    <s v="Actuals"/>
    <s v="AP"/>
    <m/>
    <s v="AP001-08/31/2023-94182"/>
    <s v="cr_accounts_payable"/>
    <m/>
    <n v="116516"/>
    <d v="2023-08-17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38949"/>
    <s v="ERS-30000000009269-219154"/>
    <x v="8"/>
    <s v="DR"/>
    <n v="11551.69"/>
    <n v="11551.69"/>
    <s v="US"/>
    <n v="1016837"/>
    <m/>
    <s v="Actuals"/>
    <s v="AP"/>
    <m/>
    <s v="AP001-08/31/2023-94194"/>
    <s v="cr_accounts_payable"/>
    <m/>
    <n v="116516"/>
    <d v="2023-08-17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47243"/>
    <s v="ERS-30000000010864-231179"/>
    <x v="8"/>
    <s v="DR"/>
    <n v="12267.62"/>
    <n v="12267.62"/>
    <s v="US"/>
    <n v="1016837"/>
    <m/>
    <s v="Actuals"/>
    <s v="AP"/>
    <m/>
    <s v="AP001-08/31/2023-94470"/>
    <s v="cr_accounts_payable"/>
    <m/>
    <n v="116516"/>
    <d v="2023-08-2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53418"/>
    <s v="ERS-30000000012365-245079"/>
    <x v="8"/>
    <s v="DR"/>
    <n v="15646.6"/>
    <n v="15646.6"/>
    <s v="US"/>
    <n v="1016837"/>
    <m/>
    <s v="Actuals"/>
    <s v="AP"/>
    <m/>
    <s v="AP001-08/31/2023-94523"/>
    <s v="cr_accounts_payable"/>
    <m/>
    <n v="116516"/>
    <d v="2023-08-3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67731"/>
    <s v="ERS-30000000015763-263054"/>
    <x v="0"/>
    <s v="DR"/>
    <n v="14834.43"/>
    <n v="14834.43"/>
    <s v="US"/>
    <n v="1016837"/>
    <m/>
    <s v="Actuals"/>
    <s v="AP"/>
    <m/>
    <s v="AP001-09/30/2023-96838"/>
    <s v="cr_accounts_payable"/>
    <m/>
    <n v="116516"/>
    <d v="2023-09-14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79956"/>
    <s v="ERS-30000000018672-358609"/>
    <x v="0"/>
    <s v="DR"/>
    <n v="15466.99"/>
    <n v="15466.99"/>
    <s v="US"/>
    <n v="1016837"/>
    <m/>
    <s v="Actuals"/>
    <s v="AP"/>
    <m/>
    <s v="AP001-09/30/2023-96934"/>
    <s v="cr_accounts_payable"/>
    <m/>
    <n v="116516"/>
    <d v="2023-09-2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81960"/>
    <s v="ERS-30000000019257-358843"/>
    <x v="0"/>
    <s v="DR"/>
    <n v="7827.07"/>
    <n v="7827.07"/>
    <s v="US"/>
    <n v="1016837"/>
    <m/>
    <s v="Actuals"/>
    <s v="AP"/>
    <m/>
    <s v="AP001-09/30/2023-96986"/>
    <s v="cr_accounts_payable"/>
    <m/>
    <n v="116516"/>
    <d v="2023-09-27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099339"/>
    <s v="ERS-30000000023345-383212"/>
    <x v="1"/>
    <s v="DR"/>
    <n v="33006.47"/>
    <n v="33006.47"/>
    <s v="US"/>
    <n v="1016837"/>
    <m/>
    <s v="Actuals"/>
    <s v="AP"/>
    <m/>
    <s v="AP001-10/31/2023-98731"/>
    <s v="cr_accounts_payable"/>
    <m/>
    <n v="116516"/>
    <d v="2023-10-1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114297"/>
    <s v="ERS-30000000027195-394666"/>
    <x v="1"/>
    <s v="DR"/>
    <n v="14489.75"/>
    <n v="14489.75"/>
    <s v="US"/>
    <n v="1016837"/>
    <m/>
    <s v="Actuals"/>
    <s v="AP"/>
    <m/>
    <s v="AP001-10/31/2023-99038"/>
    <s v="cr_accounts_payable"/>
    <m/>
    <n v="116516"/>
    <d v="2023-10-25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EETILITY COMPANY"/>
    <s v="MEEIA 2023 Ameren Missouri ELECTRIC PAYS- FINANCIN"/>
    <n v="100120351"/>
    <s v="ERS-30000000028379-396828"/>
    <x v="1"/>
    <s v="DR"/>
    <n v="13783.27"/>
    <n v="13783.27"/>
    <s v="US"/>
    <n v="1016837"/>
    <m/>
    <s v="Actuals"/>
    <s v="AP"/>
    <m/>
    <s v="AP001-10/31/2023-99384"/>
    <s v="cr_accounts_payable"/>
    <m/>
    <n v="116516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N/A"/>
    <s v="EETILITY COMPANY"/>
    <m/>
    <m/>
    <x v="6"/>
    <s v="CR"/>
    <n v="0"/>
    <n v="-0.01"/>
    <m/>
    <m/>
    <m/>
    <s v="Actuals"/>
    <s v="TWS"/>
    <m/>
    <s v="BK001-01/26/2023-00026"/>
    <s v="cr_gl_manual_journals"/>
    <m/>
    <s v="N/A"/>
    <d v="2023-01-30T00:00:00"/>
    <s v="N/A - Not Applicable"/>
  </r>
  <r>
    <x v="0"/>
    <n v="1"/>
    <n v="20"/>
    <n v="908"/>
    <s v="EED"/>
    <x v="0"/>
    <n v="20"/>
    <n v="20"/>
    <s v="N/A"/>
    <s v="J0RXQ"/>
    <s v="E - Expense"/>
    <s v="J0RXQ"/>
    <n v="1"/>
    <s v="PAYS"/>
    <x v="1"/>
    <m/>
    <s v="N/A"/>
    <s v="EETILITY COMPANY"/>
    <m/>
    <m/>
    <x v="26"/>
    <s v="CR"/>
    <n v="0"/>
    <n v="-45.17"/>
    <m/>
    <m/>
    <m/>
    <s v="Actuals"/>
    <s v="TWS"/>
    <m/>
    <s v="BK001-02/17/2023-00017"/>
    <s v="cr_gl_manual_journals"/>
    <m/>
    <s v="N/A"/>
    <d v="2023-02-21T00:00:00"/>
    <s v="N/A - Not Applicable"/>
  </r>
  <r>
    <x v="0"/>
    <n v="1"/>
    <n v="20"/>
    <n v="908"/>
    <s v="EED"/>
    <x v="0"/>
    <n v="20"/>
    <n v="20"/>
    <s v="N/A"/>
    <s v="J0RXQ"/>
    <s v="E - Expense"/>
    <s v="J0XJW"/>
    <n v="1"/>
    <s v="PAYS"/>
    <x v="0"/>
    <m/>
    <s v="N/A"/>
    <s v="PROJECTS RAW_COST"/>
    <m/>
    <m/>
    <x v="0"/>
    <s v="DR"/>
    <n v="0"/>
    <n v="13.63"/>
    <s v="DO"/>
    <m/>
    <s v="UEC"/>
    <s v="Actuals"/>
    <s v="APCMCS"/>
    <m/>
    <s v="PR001-09/30/2023-98255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J0XJW"/>
    <n v="1"/>
    <s v="PAYS"/>
    <x v="0"/>
    <m/>
    <s v="N/A"/>
    <s v="PROJECTS RAW_COST"/>
    <m/>
    <m/>
    <x v="1"/>
    <s v="DR"/>
    <n v="0"/>
    <n v="12.75"/>
    <s v="DO"/>
    <m/>
    <s v="UEC"/>
    <s v="Actuals"/>
    <s v="APCMCS"/>
    <m/>
    <s v="PR001-10/31/2023-100415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N/A"/>
    <n v="1"/>
    <s v="PAYS"/>
    <x v="0"/>
    <m/>
    <s v="N/A"/>
    <s v="PROJECTS RAW_COST"/>
    <m/>
    <m/>
    <x v="0"/>
    <s v="DR"/>
    <n v="0"/>
    <n v="13.17"/>
    <s v="DO"/>
    <m/>
    <s v="UEC"/>
    <s v="Actuals"/>
    <s v="APCMCS"/>
    <m/>
    <s v="PR001-09/30/2023-98272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N/A"/>
    <n v="1"/>
    <s v="PAYS"/>
    <x v="0"/>
    <m/>
    <s v="N/A"/>
    <s v="PROJECTS RAW_COST"/>
    <m/>
    <m/>
    <x v="0"/>
    <s v="DR"/>
    <n v="0"/>
    <n v="33.619999999999997"/>
    <s v="DO"/>
    <m/>
    <s v="UEC"/>
    <s v="Actuals"/>
    <s v="APCMCS"/>
    <m/>
    <s v="PR001-09/30/2023-98273"/>
    <s v="cr_gl_manual_journals"/>
    <m/>
    <s v="N/A"/>
    <d v="2023-09-30T00:00:00"/>
    <s v="N/A - Not Applicable"/>
  </r>
  <r>
    <x v="0"/>
    <n v="1"/>
    <n v="20"/>
    <n v="908"/>
    <s v="EED"/>
    <x v="0"/>
    <n v="20"/>
    <n v="20"/>
    <s v="N/A"/>
    <s v="J0RXQ"/>
    <s v="E - Expense"/>
    <s v="N/A"/>
    <n v="1"/>
    <s v="PAYS"/>
    <x v="0"/>
    <m/>
    <s v="N/A"/>
    <s v="PROJECTS RAW_COST"/>
    <m/>
    <m/>
    <x v="1"/>
    <s v="DR"/>
    <n v="0"/>
    <n v="10.98"/>
    <s v="DO"/>
    <m/>
    <s v="UEC"/>
    <s v="Actuals"/>
    <s v="APCMCS"/>
    <m/>
    <s v="PR001-10/31/2023-100406"/>
    <s v="cr_gl_manual_journals"/>
    <m/>
    <s v="N/A"/>
    <d v="2023-10-31T00:00:00"/>
    <s v="N/A - Not Applicable"/>
  </r>
  <r>
    <x v="0"/>
    <n v="1"/>
    <n v="20"/>
    <n v="908"/>
    <s v="EED"/>
    <x v="0"/>
    <n v="20"/>
    <n v="20"/>
    <s v="N/A"/>
    <s v="J0RXQ"/>
    <s v="E - Expense"/>
    <s v="N/A"/>
    <n v="1"/>
    <s v="PAYS"/>
    <x v="0"/>
    <m/>
    <s v="N/A"/>
    <s v="PROJECTS RAW_COST"/>
    <m/>
    <m/>
    <x v="1"/>
    <s v="DR"/>
    <n v="0"/>
    <n v="27.87"/>
    <s v="DO"/>
    <m/>
    <s v="UEC"/>
    <s v="Actuals"/>
    <s v="APCMCS"/>
    <m/>
    <s v="PR001-10/31/2023-100415"/>
    <s v="cr_gl_manual_journals"/>
    <m/>
    <s v="N/A"/>
    <d v="2023-10-31T00:00:00"/>
    <s v="N/A - Not Applicabl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AG8" firstHeaderRow="1" firstDataRow="2" firstDataCol="1" rowPageCount="1" colPageCount="1"/>
  <pivotFields count="36"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  <pivotField showAll="0"/>
    <pivotField showAll="0"/>
    <pivotField showAll="0"/>
    <pivotField showAll="0"/>
    <pivotField showAll="0"/>
    <pivotField axis="axisCol" showAll="0">
      <items count="32">
        <item x="2"/>
        <item x="3"/>
        <item x="4"/>
        <item x="10"/>
        <item x="11"/>
        <item x="12"/>
        <item x="13"/>
        <item x="14"/>
        <item x="15"/>
        <item x="16"/>
        <item x="17"/>
        <item x="18"/>
        <item x="19"/>
        <item x="5"/>
        <item x="20"/>
        <item x="21"/>
        <item x="22"/>
        <item x="23"/>
        <item x="24"/>
        <item x="25"/>
        <item x="9"/>
        <item x="6"/>
        <item x="26"/>
        <item x="27"/>
        <item x="28"/>
        <item x="29"/>
        <item x="30"/>
        <item x="7"/>
        <item x="8"/>
        <item x="0"/>
        <item x="1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</pivotFields>
  <rowFields count="2">
    <field x="0"/>
    <field x="5"/>
  </rowFields>
  <rowItems count="3">
    <i>
      <x/>
    </i>
    <i r="1">
      <x/>
    </i>
    <i t="grand">
      <x/>
    </i>
  </rowItems>
  <colFields count="1">
    <field x="20"/>
  </colFields>
  <col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colItems>
  <pageFields count="1">
    <pageField fld="14" hier="-1"/>
  </pageFields>
  <dataFields count="1">
    <dataField name="Sum of Amount" fld="23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I23"/>
  <sheetViews>
    <sheetView topLeftCell="B1" workbookViewId="0">
      <pane xSplit="1" ySplit="4" topLeftCell="S5" activePane="bottomRight" state="frozen"/>
      <selection activeCell="B1" sqref="B1"/>
      <selection pane="topRight" activeCell="C1" sqref="C1"/>
      <selection pane="bottomLeft" activeCell="B3" sqref="B3"/>
      <selection pane="bottomRight" activeCell="T27" sqref="T27"/>
    </sheetView>
  </sheetViews>
  <sheetFormatPr defaultRowHeight="14.5" x14ac:dyDescent="0.35"/>
  <cols>
    <col min="2" max="2" width="31.26953125" bestFit="1" customWidth="1"/>
    <col min="3" max="8" width="12.26953125" customWidth="1"/>
    <col min="9" max="18" width="13.453125" customWidth="1"/>
    <col min="19" max="25" width="14.26953125" bestFit="1" customWidth="1"/>
    <col min="26" max="33" width="15" bestFit="1" customWidth="1"/>
    <col min="34" max="34" width="19.54296875" bestFit="1" customWidth="1"/>
    <col min="35" max="35" width="13.453125" customWidth="1"/>
  </cols>
  <sheetData>
    <row r="1" spans="2:35" x14ac:dyDescent="0.35">
      <c r="B1" s="49" t="s">
        <v>472</v>
      </c>
    </row>
    <row r="4" spans="2:35" x14ac:dyDescent="0.35">
      <c r="C4" s="10">
        <v>44287</v>
      </c>
      <c r="D4" s="10">
        <v>44317</v>
      </c>
      <c r="E4" s="10">
        <v>44348</v>
      </c>
      <c r="F4" s="10">
        <v>44378</v>
      </c>
      <c r="G4" s="10">
        <v>44409</v>
      </c>
      <c r="H4" s="10">
        <v>44440</v>
      </c>
      <c r="I4" s="10">
        <v>44470</v>
      </c>
      <c r="J4" s="10">
        <v>44501</v>
      </c>
      <c r="K4" s="10">
        <v>44531</v>
      </c>
      <c r="L4" s="10">
        <v>44562</v>
      </c>
      <c r="M4" s="10">
        <v>44593</v>
      </c>
      <c r="N4" s="10">
        <v>44621</v>
      </c>
      <c r="O4" s="10">
        <v>44652</v>
      </c>
      <c r="P4" s="10">
        <v>44682</v>
      </c>
      <c r="Q4" s="10">
        <v>44713</v>
      </c>
      <c r="R4" s="10">
        <v>44743</v>
      </c>
      <c r="S4" s="10">
        <v>44774</v>
      </c>
      <c r="T4" s="10">
        <v>44805</v>
      </c>
      <c r="U4" s="10">
        <v>44835</v>
      </c>
      <c r="V4" s="10">
        <v>44866</v>
      </c>
      <c r="W4" s="10">
        <v>44896</v>
      </c>
      <c r="X4" s="10">
        <v>44927</v>
      </c>
      <c r="Y4" s="10">
        <v>44958</v>
      </c>
      <c r="Z4" s="10">
        <v>44986</v>
      </c>
      <c r="AA4" s="10">
        <v>45017</v>
      </c>
      <c r="AB4" s="10">
        <v>45047</v>
      </c>
      <c r="AC4" s="10">
        <v>45078</v>
      </c>
      <c r="AD4" s="10">
        <v>45108</v>
      </c>
      <c r="AE4" s="10">
        <v>45139</v>
      </c>
      <c r="AF4" s="10">
        <v>45170</v>
      </c>
      <c r="AG4" s="10">
        <v>45200</v>
      </c>
      <c r="AH4" s="10"/>
      <c r="AI4" s="10"/>
    </row>
    <row r="5" spans="2:35" x14ac:dyDescent="0.35">
      <c r="B5" s="7" t="s">
        <v>21</v>
      </c>
      <c r="C5" s="6">
        <v>0</v>
      </c>
      <c r="D5" s="6">
        <f t="shared" ref="D5:I5" si="0">C11</f>
        <v>21888.48</v>
      </c>
      <c r="E5" s="15">
        <f t="shared" si="0"/>
        <v>52914.49</v>
      </c>
      <c r="F5" s="15">
        <f t="shared" si="0"/>
        <v>54673.489087036651</v>
      </c>
      <c r="G5" s="15">
        <f t="shared" si="0"/>
        <v>68952.514240276621</v>
      </c>
      <c r="H5" s="15">
        <f t="shared" si="0"/>
        <v>118293.25199272294</v>
      </c>
      <c r="I5" s="15">
        <f t="shared" si="0"/>
        <v>184805.58830074637</v>
      </c>
      <c r="J5" s="15">
        <f t="shared" ref="J5:P5" si="1">I11</f>
        <v>265351.54824569618</v>
      </c>
      <c r="K5" s="15">
        <f t="shared" si="1"/>
        <v>316091.86399821442</v>
      </c>
      <c r="L5" s="15">
        <f t="shared" si="1"/>
        <v>331360.76100246538</v>
      </c>
      <c r="M5" s="15">
        <f t="shared" si="1"/>
        <v>369651.67606963508</v>
      </c>
      <c r="N5" s="15">
        <f t="shared" si="1"/>
        <v>183080.60828332443</v>
      </c>
      <c r="O5" s="15">
        <f t="shared" si="1"/>
        <v>215629.36730509758</v>
      </c>
      <c r="P5" s="15">
        <f t="shared" si="1"/>
        <v>320738.29754685785</v>
      </c>
      <c r="Q5" s="15">
        <f t="shared" ref="Q5:W5" si="2">P11</f>
        <v>381941.07483278483</v>
      </c>
      <c r="R5" s="15">
        <f t="shared" si="2"/>
        <v>412191.66100534156</v>
      </c>
      <c r="S5" s="15">
        <f t="shared" si="2"/>
        <v>450145.55133221322</v>
      </c>
      <c r="T5" s="15">
        <f t="shared" si="2"/>
        <v>480685.71891578968</v>
      </c>
      <c r="U5" s="15">
        <f t="shared" si="2"/>
        <v>541508.8266178302</v>
      </c>
      <c r="V5" s="15">
        <f t="shared" si="2"/>
        <v>561909.83741499344</v>
      </c>
      <c r="W5" s="15">
        <f t="shared" si="2"/>
        <v>615385.84651561279</v>
      </c>
      <c r="X5" s="15">
        <f t="shared" ref="X5:AC5" si="3">W11</f>
        <v>685363.89284558839</v>
      </c>
      <c r="Y5" s="15">
        <f t="shared" si="3"/>
        <v>726160.08575171628</v>
      </c>
      <c r="Z5" s="15">
        <f t="shared" si="3"/>
        <v>770735.85158225882</v>
      </c>
      <c r="AA5" s="15">
        <f t="shared" si="3"/>
        <v>780659.54894832708</v>
      </c>
      <c r="AB5" s="15">
        <f t="shared" si="3"/>
        <v>800698.45677987696</v>
      </c>
      <c r="AC5" s="15">
        <f t="shared" si="3"/>
        <v>814182.7547070767</v>
      </c>
      <c r="AD5" s="15">
        <f>AC11</f>
        <v>827306.14447455411</v>
      </c>
      <c r="AE5" s="15">
        <f>AD11</f>
        <v>194342.81553892637</v>
      </c>
      <c r="AF5" s="15">
        <f>AE11</f>
        <v>252530.28392805366</v>
      </c>
      <c r="AG5" s="15">
        <f>AF11</f>
        <v>288511.0463102365</v>
      </c>
      <c r="AH5" s="15"/>
      <c r="AI5" s="15"/>
    </row>
    <row r="6" spans="2:35" x14ac:dyDescent="0.35">
      <c r="B6" s="7" t="s">
        <v>22</v>
      </c>
      <c r="C6" s="5">
        <f>'PAYS cost pivot'!B8+'PAYS cost pivot'!C8</f>
        <v>21888.48</v>
      </c>
      <c r="D6" s="5">
        <f>'PAYS cost pivot'!D8</f>
        <v>31026.01</v>
      </c>
      <c r="E6" s="5">
        <f>'PAYS cost pivot'!E8</f>
        <v>1912.94</v>
      </c>
      <c r="F6" s="5">
        <f>'PAYS cost pivot'!F8</f>
        <v>14641.79</v>
      </c>
      <c r="G6" s="5">
        <f>'PAYS cost pivot'!G8</f>
        <v>49815.66</v>
      </c>
      <c r="H6" s="5">
        <f>'PAYS cost pivot'!H8</f>
        <v>67154.759999999995</v>
      </c>
      <c r="I6" s="5">
        <f>'PAYS cost pivot'!I8</f>
        <v>81496.11</v>
      </c>
      <c r="J6" s="5">
        <f>'PAYS cost pivot'!J8</f>
        <v>52212.07</v>
      </c>
      <c r="K6" s="5">
        <f>'PAYS cost pivot'!K8</f>
        <v>17269.25</v>
      </c>
      <c r="L6" s="5">
        <f>'PAYS cost pivot'!L8</f>
        <v>40557.550000000003</v>
      </c>
      <c r="M6" s="5">
        <v>0</v>
      </c>
      <c r="N6" s="5">
        <f>'PAYS cost pivot'!M8</f>
        <v>42895.090000000004</v>
      </c>
      <c r="O6" s="5">
        <f>'PAYS cost pivot'!N8</f>
        <v>107235.82</v>
      </c>
      <c r="P6" s="5">
        <f>'PAYS cost pivot'!O8</f>
        <v>63735.03</v>
      </c>
      <c r="Q6" s="5">
        <f>'PAYS cost pivot'!P8</f>
        <v>33437.460000000006</v>
      </c>
      <c r="R6" s="5">
        <f>'PAYS cost pivot'!Q8</f>
        <v>41575.130000000005</v>
      </c>
      <c r="S6" s="5">
        <f>'PAYS cost pivot'!R8</f>
        <v>34435.99</v>
      </c>
      <c r="T6" s="5">
        <f>'PAYS cost pivot'!S8</f>
        <v>64925.100000000006</v>
      </c>
      <c r="U6" s="5">
        <f>'PAYS cost pivot'!T8</f>
        <v>24755.54</v>
      </c>
      <c r="V6" s="5">
        <f>'PAYS cost pivot'!U8</f>
        <v>58210.5</v>
      </c>
      <c r="W6" s="5">
        <f>'PAYS cost pivot'!V8</f>
        <v>75347.460000000006</v>
      </c>
      <c r="X6" s="5">
        <f>'PAYS cost pivot'!W8</f>
        <v>46190.57</v>
      </c>
      <c r="Y6" s="5">
        <f>'PAYS cost pivot'!X8</f>
        <v>50361.200000000004</v>
      </c>
      <c r="Z6" s="5">
        <f>'PAYS cost pivot'!Y8</f>
        <v>16097.5</v>
      </c>
      <c r="AA6" s="5">
        <f>'PAYS cost pivot'!Z8</f>
        <v>23110.13</v>
      </c>
      <c r="AB6" s="5">
        <f>'PAYS cost pivot'!AA8</f>
        <v>19987.060000000001</v>
      </c>
      <c r="AC6" s="5">
        <f>'PAYS cost pivot'!AB8</f>
        <v>19388.829999999998</v>
      </c>
      <c r="AD6" s="5">
        <f>'PAYS cost pivot'!AC8</f>
        <v>54028.06</v>
      </c>
      <c r="AE6" s="5">
        <f>'PAYS cost pivot'!AD8</f>
        <v>60059.490000000005</v>
      </c>
      <c r="AF6" s="5">
        <f>'PAYS cost pivot'!AE8</f>
        <v>38128.49</v>
      </c>
      <c r="AG6" s="5">
        <f>'PAYS cost pivot'!AF8</f>
        <v>61279.490000000005</v>
      </c>
      <c r="AH6" s="5"/>
      <c r="AI6" s="5"/>
    </row>
    <row r="7" spans="2:35" x14ac:dyDescent="0.35">
      <c r="B7" s="7" t="s">
        <v>333</v>
      </c>
      <c r="C7" s="5"/>
      <c r="D7" s="5"/>
      <c r="E7" s="5"/>
      <c r="F7" s="5"/>
      <c r="G7" s="5"/>
      <c r="H7" s="5"/>
      <c r="I7" s="5"/>
      <c r="J7" s="5"/>
      <c r="K7" s="5"/>
      <c r="L7" s="5"/>
      <c r="M7" s="5">
        <f>-H11</f>
        <v>-184805.58830074637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>
        <f>-W11</f>
        <v>-685363.89284558839</v>
      </c>
      <c r="AE7" s="5">
        <v>0</v>
      </c>
      <c r="AF7" s="5">
        <v>0</v>
      </c>
      <c r="AG7" s="5">
        <v>0</v>
      </c>
      <c r="AH7" s="5"/>
      <c r="AI7" s="5"/>
    </row>
    <row r="8" spans="2:35" x14ac:dyDescent="0.35">
      <c r="B8" s="7" t="s">
        <v>332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>-'PAYS balance write off '!K74</f>
        <v>-8404.8578125000004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f>'PAYS unpaid bal write off'!R11</f>
        <v>-692.5532558282822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53"/>
    </row>
    <row r="9" spans="2:35" x14ac:dyDescent="0.35">
      <c r="B9" s="7" t="s">
        <v>334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f>'PAYS unpaid bal write off'!R6</f>
        <v>387.15675951366387</v>
      </c>
      <c r="X9" s="5">
        <v>0</v>
      </c>
      <c r="Y9" s="5">
        <v>0</v>
      </c>
      <c r="Z9" s="5">
        <v>0</v>
      </c>
      <c r="AA9" s="5">
        <f>'PAYS Amort Crrtg Entries'!AE280</f>
        <v>2979.1408147609818</v>
      </c>
      <c r="AB9" s="5">
        <v>0</v>
      </c>
      <c r="AC9" s="5">
        <f>'PAYS Amort Crrtg Entries (2)'!AF2</f>
        <v>428.90625</v>
      </c>
      <c r="AD9" s="5">
        <v>0</v>
      </c>
      <c r="AE9" s="5">
        <v>0</v>
      </c>
      <c r="AF9" s="5">
        <v>0</v>
      </c>
      <c r="AG9" s="5">
        <v>0</v>
      </c>
      <c r="AH9" s="5"/>
      <c r="AI9" s="53"/>
    </row>
    <row r="10" spans="2:35" x14ac:dyDescent="0.35">
      <c r="B10" s="7" t="s">
        <v>20</v>
      </c>
      <c r="C10" s="12">
        <v>0</v>
      </c>
      <c r="D10" s="12">
        <v>0</v>
      </c>
      <c r="E10" s="12">
        <f>'PAYS Amort schedule'!H11</f>
        <v>153.94091296334616</v>
      </c>
      <c r="F10" s="12">
        <f>'PAYS Amort schedule'!I17</f>
        <v>362.76484676002565</v>
      </c>
      <c r="G10" s="12">
        <f>'PAYS Amort schedule'!J23</f>
        <v>474.92224755367641</v>
      </c>
      <c r="H10" s="12">
        <f>'PAYS Amort schedule'!K32</f>
        <v>642.42369197655432</v>
      </c>
      <c r="I10" s="12">
        <f>'PAYS Amort schedule'!L44</f>
        <v>950.150055050226</v>
      </c>
      <c r="J10" s="12">
        <f>'PAYS Amort schedule'!M61</f>
        <v>1471.7542474817876</v>
      </c>
      <c r="K10" s="12">
        <f>'PAYS Amort schedule'!N70</f>
        <v>2000.3529957490173</v>
      </c>
      <c r="L10" s="12">
        <f>'PAYS Amort schedule'!O80</f>
        <v>2266.6349328303177</v>
      </c>
      <c r="M10" s="12">
        <f>'PAYS Amort schedule'!P87</f>
        <v>1765.4794855642854</v>
      </c>
      <c r="N10" s="12">
        <f>'PAYS Amort schedule'!Q92</f>
        <v>1941.4731657268321</v>
      </c>
      <c r="O10" s="12">
        <f>'PAYS Amort schedule'!R99</f>
        <v>2126.8897582397071</v>
      </c>
      <c r="P10" s="12">
        <f>'PAYS Amort schedule'!S114</f>
        <v>2532.2527140730399</v>
      </c>
      <c r="Q10" s="12">
        <f>'PAYS Amort schedule'!T132</f>
        <v>3186.8738274432799</v>
      </c>
      <c r="R10" s="12">
        <f>'PAYS Amort schedule'!U141</f>
        <v>3621.2396731283361</v>
      </c>
      <c r="S10" s="12">
        <f>'PAYS Amort schedule'!V151</f>
        <v>3895.822416423543</v>
      </c>
      <c r="T10" s="12">
        <f>'PAYS Amort schedule'!W154</f>
        <v>4101.9922979594894</v>
      </c>
      <c r="U10" s="12">
        <f>'PAYS Amort schedule'!X169</f>
        <v>4354.5292028367503</v>
      </c>
      <c r="V10" s="12">
        <f>'PAYS Amort schedule'!Y187</f>
        <v>4734.4908993806794</v>
      </c>
      <c r="W10" s="12">
        <f>'PAYS Amort schedule'!Z200</f>
        <v>5064.0171737097062</v>
      </c>
      <c r="X10" s="12">
        <f>'PAYS Amort schedule'!AA210</f>
        <v>5394.3770938720654</v>
      </c>
      <c r="Y10" s="12">
        <f>'PAYS Amort schedule'!AB233</f>
        <v>5785.4341694574669</v>
      </c>
      <c r="Z10" s="12">
        <f>'PAYS Amort schedule'!AC255</f>
        <v>6173.8026339317557</v>
      </c>
      <c r="AA10" s="12">
        <f>'PAYS Amort schedule'!AD271</f>
        <v>6050.3629832110209</v>
      </c>
      <c r="AB10" s="12">
        <f>'PAYS Amort schedule'!AE284</f>
        <v>6502.762072800364</v>
      </c>
      <c r="AC10" s="12">
        <f>'PAYS Amort schedule'!AF297</f>
        <v>6694.3464825225892</v>
      </c>
      <c r="AD10" s="12">
        <f>'PAYS Amort schedule'!AG310</f>
        <v>1627.4960900394124</v>
      </c>
      <c r="AE10" s="12">
        <f>'PAYS Amort schedule'!AH326</f>
        <v>1872.0216108727459</v>
      </c>
      <c r="AF10" s="12">
        <f>'PAYS Amort schedule'!AI342</f>
        <v>2147.7276178171905</v>
      </c>
      <c r="AG10" s="12">
        <f>'PAYS Amort schedule'!AJ359</f>
        <v>2608.9357180156035</v>
      </c>
      <c r="AH10" s="5"/>
      <c r="AI10" s="53"/>
    </row>
    <row r="11" spans="2:35" x14ac:dyDescent="0.35">
      <c r="B11" s="7" t="s">
        <v>25</v>
      </c>
      <c r="C11" s="5">
        <f>C6-C10</f>
        <v>21888.48</v>
      </c>
      <c r="D11" s="5">
        <f t="shared" ref="D11:I11" si="4">D5+D6-D10</f>
        <v>52914.49</v>
      </c>
      <c r="E11" s="5">
        <f t="shared" si="4"/>
        <v>54673.489087036651</v>
      </c>
      <c r="F11" s="5">
        <f t="shared" si="4"/>
        <v>68952.514240276621</v>
      </c>
      <c r="G11" s="5">
        <f t="shared" si="4"/>
        <v>118293.25199272294</v>
      </c>
      <c r="H11" s="5">
        <f t="shared" si="4"/>
        <v>184805.58830074637</v>
      </c>
      <c r="I11" s="5">
        <f t="shared" si="4"/>
        <v>265351.54824569618</v>
      </c>
      <c r="J11" s="5">
        <f t="shared" ref="J11:K11" si="5">J5+J6-J10</f>
        <v>316091.86399821442</v>
      </c>
      <c r="K11" s="5">
        <f t="shared" si="5"/>
        <v>331360.76100246538</v>
      </c>
      <c r="L11" s="5">
        <f>L5+L6+L7-L10</f>
        <v>369651.67606963508</v>
      </c>
      <c r="M11" s="5">
        <f t="shared" ref="M11:R11" si="6">M5+M6+M7+M8-M10</f>
        <v>183080.60828332443</v>
      </c>
      <c r="N11" s="5">
        <f>N5+N6+N7+N8-N10</f>
        <v>215629.36730509758</v>
      </c>
      <c r="O11" s="5">
        <f t="shared" si="6"/>
        <v>320738.29754685785</v>
      </c>
      <c r="P11" s="5">
        <f t="shared" si="6"/>
        <v>381941.07483278483</v>
      </c>
      <c r="Q11" s="5">
        <f t="shared" si="6"/>
        <v>412191.66100534156</v>
      </c>
      <c r="R11" s="5">
        <f t="shared" si="6"/>
        <v>450145.55133221322</v>
      </c>
      <c r="S11" s="5">
        <f t="shared" ref="S11:T11" si="7">S5+S6+S7+S8-S10</f>
        <v>480685.71891578968</v>
      </c>
      <c r="T11" s="5">
        <f t="shared" si="7"/>
        <v>541508.8266178302</v>
      </c>
      <c r="U11" s="5">
        <f>U5+U6+U7+U8-U10</f>
        <v>561909.83741499344</v>
      </c>
      <c r="V11" s="5">
        <f>V5+V6+V7+V8-V10</f>
        <v>615385.84651561279</v>
      </c>
      <c r="W11" s="5">
        <f t="shared" ref="W11:AB11" si="8">W5+W6+W7+W8+W9-W10</f>
        <v>685363.89284558839</v>
      </c>
      <c r="X11" s="5">
        <f t="shared" si="8"/>
        <v>726160.08575171628</v>
      </c>
      <c r="Y11" s="5">
        <f t="shared" si="8"/>
        <v>770735.85158225882</v>
      </c>
      <c r="Z11" s="5">
        <f t="shared" si="8"/>
        <v>780659.54894832708</v>
      </c>
      <c r="AA11" s="5">
        <f>AA5+AA6+AA7+AA8+AA9-AA10</f>
        <v>800698.45677987696</v>
      </c>
      <c r="AB11" s="5">
        <f t="shared" si="8"/>
        <v>814182.7547070767</v>
      </c>
      <c r="AC11" s="5">
        <f>AC5+AC6+AC7+AC8+AC9-AC10</f>
        <v>827306.14447455411</v>
      </c>
      <c r="AD11" s="5">
        <f>AD5+AD6+AD7+AD8+AD9-AD10</f>
        <v>194342.81553892637</v>
      </c>
      <c r="AE11" s="5">
        <f>AE5+AE6+AE7+AE8+AE9-AE10</f>
        <v>252530.28392805366</v>
      </c>
      <c r="AF11" s="5">
        <f>AF5+AF6+AF7+AF8+AF9-AF10</f>
        <v>288511.0463102365</v>
      </c>
      <c r="AG11" s="5">
        <f>AG5+AG6+AG7+AG8+AG9-AG10</f>
        <v>347181.6005922209</v>
      </c>
      <c r="AH11" s="5"/>
      <c r="AI11" s="53"/>
    </row>
    <row r="12" spans="2:35" x14ac:dyDescent="0.35">
      <c r="B12" s="7" t="s">
        <v>18</v>
      </c>
      <c r="C12" s="9">
        <f t="shared" ref="C12:H12" si="9">-1*(C11*0.23716834)</f>
        <v>-5191.2544667231996</v>
      </c>
      <c r="D12" s="9">
        <f t="shared" si="9"/>
        <v>-12549.641755246599</v>
      </c>
      <c r="E12" s="16">
        <f t="shared" si="9"/>
        <v>-12966.820648780598</v>
      </c>
      <c r="F12" s="16">
        <f t="shared" si="9"/>
        <v>-16353.353341192767</v>
      </c>
      <c r="G12" s="16">
        <f t="shared" si="9"/>
        <v>-28055.414208315793</v>
      </c>
      <c r="H12" s="16">
        <f t="shared" si="9"/>
        <v>-43830.034600011437</v>
      </c>
      <c r="I12" s="16">
        <f>-1*(I11*0.23716834)</f>
        <v>-62932.986213861674</v>
      </c>
      <c r="J12" s="16">
        <f t="shared" ref="J12:O12" si="10">-1*(J11*0.237077)</f>
        <v>-74938.110841104688</v>
      </c>
      <c r="K12" s="16">
        <f t="shared" si="10"/>
        <v>-78558.015136181493</v>
      </c>
      <c r="L12" s="16">
        <f t="shared" si="10"/>
        <v>-87635.910407560878</v>
      </c>
      <c r="M12" s="16">
        <f t="shared" si="10"/>
        <v>-43404.201369985705</v>
      </c>
      <c r="N12" s="16">
        <f t="shared" si="10"/>
        <v>-51120.763512590624</v>
      </c>
      <c r="O12" s="16">
        <f t="shared" si="10"/>
        <v>-76039.673367516429</v>
      </c>
      <c r="P12" s="16">
        <f t="shared" ref="P12:U12" si="11">-1*(P11*0.237077)</f>
        <v>-90549.444198132129</v>
      </c>
      <c r="Q12" s="16">
        <f t="shared" si="11"/>
        <v>-97721.162416163366</v>
      </c>
      <c r="R12" s="16">
        <f t="shared" si="11"/>
        <v>-106719.15687318712</v>
      </c>
      <c r="S12" s="16">
        <f t="shared" si="11"/>
        <v>-113959.52818339868</v>
      </c>
      <c r="T12" s="16">
        <f t="shared" si="11"/>
        <v>-128379.28808807534</v>
      </c>
      <c r="U12" s="16">
        <f t="shared" si="11"/>
        <v>-133215.8985248344</v>
      </c>
      <c r="V12" s="16">
        <f>-1*(V11*0.236739)</f>
        <v>-145685.82991825967</v>
      </c>
      <c r="W12" s="16">
        <f>-1*(W11*0.236739)</f>
        <v>-162252.36262837175</v>
      </c>
      <c r="X12" s="16">
        <f>-1*(X11*0.236739)</f>
        <v>-171910.41254077558</v>
      </c>
      <c r="Y12" s="16">
        <f>-1*(Y11*0.236739)</f>
        <v>-182463.23476773239</v>
      </c>
      <c r="Z12" s="16">
        <f t="shared" ref="Z12:AE12" si="12">-1*(Z11*0.23733083)</f>
        <v>-185274.57869933208</v>
      </c>
      <c r="AA12" s="16">
        <f t="shared" si="12"/>
        <v>-190030.42932728733</v>
      </c>
      <c r="AB12" s="16">
        <f t="shared" si="12"/>
        <v>-193230.6689463169</v>
      </c>
      <c r="AC12" s="16">
        <f t="shared" si="12"/>
        <v>-196345.25393224583</v>
      </c>
      <c r="AD12" s="16">
        <f t="shared" si="12"/>
        <v>-46123.541716390289</v>
      </c>
      <c r="AE12" s="16">
        <f t="shared" si="12"/>
        <v>-59933.221884780636</v>
      </c>
      <c r="AF12" s="16">
        <f>-1*(AF11*0.23733083)</f>
        <v>-68472.566084976861</v>
      </c>
      <c r="AG12" s="16">
        <f>-1*(AG11*0.23733083)</f>
        <v>-82396.897429280274</v>
      </c>
      <c r="AH12" s="17"/>
      <c r="AI12" s="17"/>
    </row>
    <row r="13" spans="2:35" x14ac:dyDescent="0.35">
      <c r="B13" s="7" t="s">
        <v>26</v>
      </c>
      <c r="C13" s="14">
        <f t="shared" ref="C13:I13" si="13">C11+C12</f>
        <v>16697.2255332768</v>
      </c>
      <c r="D13" s="14">
        <f t="shared" si="13"/>
        <v>40364.848244753397</v>
      </c>
      <c r="E13" s="17">
        <f t="shared" si="13"/>
        <v>41706.668438256049</v>
      </c>
      <c r="F13" s="17">
        <f t="shared" si="13"/>
        <v>52599.160899083858</v>
      </c>
      <c r="G13" s="17">
        <f t="shared" si="13"/>
        <v>90237.837784407151</v>
      </c>
      <c r="H13" s="17">
        <f t="shared" si="13"/>
        <v>140975.55370073492</v>
      </c>
      <c r="I13" s="17">
        <f t="shared" si="13"/>
        <v>202418.5620318345</v>
      </c>
      <c r="J13" s="17">
        <f t="shared" ref="J13:K13" si="14">J11+J12</f>
        <v>241153.75315710972</v>
      </c>
      <c r="K13" s="17">
        <f t="shared" si="14"/>
        <v>252802.74586628389</v>
      </c>
      <c r="L13" s="17">
        <f t="shared" ref="L13:M13" si="15">L11+L12</f>
        <v>282015.76566207421</v>
      </c>
      <c r="M13" s="17">
        <f t="shared" si="15"/>
        <v>139676.40691333872</v>
      </c>
      <c r="N13" s="17">
        <f t="shared" ref="N13:S13" si="16">N11+N12</f>
        <v>164508.60379250697</v>
      </c>
      <c r="O13" s="17">
        <f t="shared" si="16"/>
        <v>244698.62417934142</v>
      </c>
      <c r="P13" s="17">
        <f t="shared" si="16"/>
        <v>291391.63063465268</v>
      </c>
      <c r="Q13" s="17">
        <f t="shared" si="16"/>
        <v>314470.4985891782</v>
      </c>
      <c r="R13" s="17">
        <f t="shared" si="16"/>
        <v>343426.39445902611</v>
      </c>
      <c r="S13" s="17">
        <f t="shared" si="16"/>
        <v>366726.19073239097</v>
      </c>
      <c r="T13" s="17">
        <f t="shared" ref="T13:U13" si="17">T11+T12</f>
        <v>413129.53852975485</v>
      </c>
      <c r="U13" s="17">
        <f t="shared" si="17"/>
        <v>428693.93889015901</v>
      </c>
      <c r="V13" s="17">
        <f t="shared" ref="V13:W13" si="18">V11+V12</f>
        <v>469700.01659735315</v>
      </c>
      <c r="W13" s="17">
        <f t="shared" si="18"/>
        <v>523111.53021721664</v>
      </c>
      <c r="X13" s="17">
        <f t="shared" ref="X13:Y13" si="19">X11+X12</f>
        <v>554249.67321094067</v>
      </c>
      <c r="Y13" s="17">
        <f t="shared" si="19"/>
        <v>588272.6168145265</v>
      </c>
      <c r="Z13" s="17">
        <f t="shared" ref="Z13:AA13" si="20">Z11+Z12</f>
        <v>595384.970248995</v>
      </c>
      <c r="AA13" s="17">
        <f t="shared" si="20"/>
        <v>610668.02745258959</v>
      </c>
      <c r="AB13" s="17">
        <f t="shared" ref="AB13:AC13" si="21">AB11+AB12</f>
        <v>620952.08576075977</v>
      </c>
      <c r="AC13" s="17">
        <f t="shared" si="21"/>
        <v>630960.89054230833</v>
      </c>
      <c r="AD13" s="17">
        <f t="shared" ref="AD13:AE13" si="22">AD11+AD12</f>
        <v>148219.27382253608</v>
      </c>
      <c r="AE13" s="17">
        <f t="shared" si="22"/>
        <v>192597.06204327301</v>
      </c>
      <c r="AF13" s="17">
        <f t="shared" ref="AF13:AG13" si="23">AF11+AF12</f>
        <v>220038.48022525964</v>
      </c>
      <c r="AG13" s="17">
        <f t="shared" si="23"/>
        <v>264784.70316294063</v>
      </c>
      <c r="AH13" s="17"/>
      <c r="AI13" s="17"/>
    </row>
    <row r="14" spans="2:35" x14ac:dyDescent="0.35">
      <c r="B14" s="7" t="s">
        <v>23</v>
      </c>
      <c r="C14" s="13">
        <v>9.0399999999999994E-2</v>
      </c>
      <c r="D14" s="13">
        <v>9.0399999999999994E-2</v>
      </c>
      <c r="E14" s="18">
        <v>9.0399999999999994E-2</v>
      </c>
      <c r="F14" s="18">
        <v>9.0399999999999994E-2</v>
      </c>
      <c r="G14" s="18">
        <v>9.0399999999999994E-2</v>
      </c>
      <c r="H14" s="18">
        <v>9.0399999999999994E-2</v>
      </c>
      <c r="I14" s="18">
        <v>9.0399999999999994E-2</v>
      </c>
      <c r="J14" s="18">
        <v>9.0399999999999994E-2</v>
      </c>
      <c r="K14" s="18">
        <v>9.0399999999999994E-2</v>
      </c>
      <c r="L14" s="18">
        <v>9.0399999999999994E-2</v>
      </c>
      <c r="M14" s="18">
        <v>9.0399999999999994E-2</v>
      </c>
      <c r="N14" s="73">
        <v>8.2900000000000001E-2</v>
      </c>
      <c r="O14" s="74">
        <v>8.2900000000000001E-2</v>
      </c>
      <c r="P14" s="74">
        <v>8.2900000000000001E-2</v>
      </c>
      <c r="Q14" s="74">
        <v>8.2900000000000001E-2</v>
      </c>
      <c r="R14" s="74">
        <v>8.2900000000000001E-2</v>
      </c>
      <c r="S14" s="74">
        <v>8.2900000000000001E-2</v>
      </c>
      <c r="T14" s="74">
        <v>8.2900000000000001E-2</v>
      </c>
      <c r="U14" s="74">
        <v>8.2900000000000001E-2</v>
      </c>
      <c r="V14" s="74">
        <v>8.2900000000000001E-2</v>
      </c>
      <c r="W14" s="74">
        <v>8.2900000000000001E-2</v>
      </c>
      <c r="X14" s="74">
        <v>8.2900000000000001E-2</v>
      </c>
      <c r="Y14" s="74">
        <v>8.2900000000000001E-2</v>
      </c>
      <c r="Z14" s="74">
        <v>8.2900000000000001E-2</v>
      </c>
      <c r="AA14" s="74">
        <v>8.2900000000000001E-2</v>
      </c>
      <c r="AB14" s="74">
        <v>8.2900000000000001E-2</v>
      </c>
      <c r="AC14" s="74">
        <v>8.2900000000000001E-2</v>
      </c>
      <c r="AD14" s="73">
        <v>7.6300000000000007E-2</v>
      </c>
      <c r="AE14" s="74">
        <v>7.6300000000000007E-2</v>
      </c>
      <c r="AF14" s="74">
        <v>7.6300000000000007E-2</v>
      </c>
      <c r="AG14" s="73">
        <v>8.3599999999999994E-2</v>
      </c>
      <c r="AH14" s="73"/>
      <c r="AI14" s="18"/>
    </row>
    <row r="15" spans="2:35" x14ac:dyDescent="0.35">
      <c r="B15" s="7" t="s">
        <v>24</v>
      </c>
      <c r="C15" s="11">
        <v>0.04</v>
      </c>
      <c r="D15" s="11">
        <v>0.04</v>
      </c>
      <c r="E15" s="11">
        <v>0.04</v>
      </c>
      <c r="F15" s="11">
        <v>0.04</v>
      </c>
      <c r="G15" s="11">
        <v>0.04</v>
      </c>
      <c r="H15" s="11">
        <v>0.04</v>
      </c>
      <c r="I15" s="11">
        <v>0.04</v>
      </c>
      <c r="J15" s="11">
        <v>0.03</v>
      </c>
      <c r="K15" s="11">
        <v>0.03</v>
      </c>
      <c r="L15" s="11">
        <v>0.03</v>
      </c>
      <c r="M15" s="11">
        <v>0.03</v>
      </c>
      <c r="N15" s="11">
        <v>0.03</v>
      </c>
      <c r="O15" s="11">
        <v>0.03</v>
      </c>
      <c r="P15" s="11">
        <v>0.03</v>
      </c>
      <c r="Q15" s="11">
        <v>0.03</v>
      </c>
      <c r="R15" s="11">
        <v>0.03</v>
      </c>
      <c r="S15" s="11">
        <v>0.03</v>
      </c>
      <c r="T15" s="11">
        <v>0.03</v>
      </c>
      <c r="U15" s="11">
        <v>0.03</v>
      </c>
      <c r="V15" s="11">
        <v>0.03</v>
      </c>
      <c r="W15" s="11">
        <v>0.03</v>
      </c>
      <c r="X15" s="11">
        <v>0.03</v>
      </c>
      <c r="Y15" s="11">
        <v>0.03</v>
      </c>
      <c r="Z15" s="11">
        <v>0.03</v>
      </c>
      <c r="AA15" s="11">
        <v>0.03</v>
      </c>
      <c r="AB15" s="11">
        <v>0.03</v>
      </c>
      <c r="AC15" s="11">
        <v>0.03</v>
      </c>
      <c r="AD15" s="11">
        <v>0.03</v>
      </c>
      <c r="AE15" s="11">
        <v>0.03</v>
      </c>
      <c r="AF15" s="11">
        <v>0.03</v>
      </c>
      <c r="AG15" s="11">
        <v>0.03</v>
      </c>
      <c r="AH15" s="50"/>
      <c r="AI15" s="50"/>
    </row>
    <row r="16" spans="2:35" x14ac:dyDescent="0.35">
      <c r="B16" s="7" t="s">
        <v>14</v>
      </c>
      <c r="C16" s="11">
        <f t="shared" ref="C16:I16" si="24">C14-C15</f>
        <v>5.0399999999999993E-2</v>
      </c>
      <c r="D16" s="11">
        <f t="shared" si="24"/>
        <v>5.0399999999999993E-2</v>
      </c>
      <c r="E16" s="11">
        <f t="shared" si="24"/>
        <v>5.0399999999999993E-2</v>
      </c>
      <c r="F16" s="11">
        <f t="shared" si="24"/>
        <v>5.0399999999999993E-2</v>
      </c>
      <c r="G16" s="11">
        <f t="shared" si="24"/>
        <v>5.0399999999999993E-2</v>
      </c>
      <c r="H16" s="11">
        <f t="shared" si="24"/>
        <v>5.0399999999999993E-2</v>
      </c>
      <c r="I16" s="11">
        <f t="shared" si="24"/>
        <v>5.0399999999999993E-2</v>
      </c>
      <c r="J16" s="11">
        <f t="shared" ref="J16:K16" si="25">J14-J15</f>
        <v>6.0399999999999995E-2</v>
      </c>
      <c r="K16" s="11">
        <f t="shared" si="25"/>
        <v>6.0399999999999995E-2</v>
      </c>
      <c r="L16" s="11">
        <f t="shared" ref="L16:M16" si="26">L14-L15</f>
        <v>6.0399999999999995E-2</v>
      </c>
      <c r="M16" s="11">
        <f t="shared" si="26"/>
        <v>6.0399999999999995E-2</v>
      </c>
      <c r="N16" s="11">
        <f t="shared" ref="N16:O16" si="27">N14-N15</f>
        <v>5.2900000000000003E-2</v>
      </c>
      <c r="O16" s="11">
        <f t="shared" si="27"/>
        <v>5.2900000000000003E-2</v>
      </c>
      <c r="P16" s="11">
        <f t="shared" ref="P16:Q16" si="28">P14-P15</f>
        <v>5.2900000000000003E-2</v>
      </c>
      <c r="Q16" s="11">
        <f t="shared" si="28"/>
        <v>5.2900000000000003E-2</v>
      </c>
      <c r="R16" s="11">
        <f t="shared" ref="R16:S16" si="29">R14-R15</f>
        <v>5.2900000000000003E-2</v>
      </c>
      <c r="S16" s="11">
        <f t="shared" si="29"/>
        <v>5.2900000000000003E-2</v>
      </c>
      <c r="T16" s="11">
        <f t="shared" ref="T16:U16" si="30">T14-T15</f>
        <v>5.2900000000000003E-2</v>
      </c>
      <c r="U16" s="11">
        <f t="shared" si="30"/>
        <v>5.2900000000000003E-2</v>
      </c>
      <c r="V16" s="11">
        <f t="shared" ref="V16:W16" si="31">V14-V15</f>
        <v>5.2900000000000003E-2</v>
      </c>
      <c r="W16" s="11">
        <f t="shared" si="31"/>
        <v>5.2900000000000003E-2</v>
      </c>
      <c r="X16" s="11">
        <f t="shared" ref="X16:Y16" si="32">X14-X15</f>
        <v>5.2900000000000003E-2</v>
      </c>
      <c r="Y16" s="11">
        <f t="shared" si="32"/>
        <v>5.2900000000000003E-2</v>
      </c>
      <c r="Z16" s="11">
        <f t="shared" ref="Z16:AA16" si="33">Z14-Z15</f>
        <v>5.2900000000000003E-2</v>
      </c>
      <c r="AA16" s="11">
        <f t="shared" si="33"/>
        <v>5.2900000000000003E-2</v>
      </c>
      <c r="AB16" s="11">
        <f t="shared" ref="AB16:AC16" si="34">AB14-AB15</f>
        <v>5.2900000000000003E-2</v>
      </c>
      <c r="AC16" s="11">
        <f t="shared" si="34"/>
        <v>5.2900000000000003E-2</v>
      </c>
      <c r="AD16" s="11">
        <f t="shared" ref="AD16:AE16" si="35">AD14-AD15</f>
        <v>4.6300000000000008E-2</v>
      </c>
      <c r="AE16" s="11">
        <f t="shared" si="35"/>
        <v>4.6300000000000008E-2</v>
      </c>
      <c r="AF16" s="11">
        <f t="shared" ref="AF16:AG16" si="36">AF14-AF15</f>
        <v>4.6300000000000008E-2</v>
      </c>
      <c r="AG16" s="11">
        <f t="shared" si="36"/>
        <v>5.3599999999999995E-2</v>
      </c>
      <c r="AH16" s="50"/>
      <c r="AI16" s="50"/>
    </row>
    <row r="17" spans="2:35" x14ac:dyDescent="0.35">
      <c r="B17" s="7" t="s">
        <v>15</v>
      </c>
      <c r="C17" s="6">
        <f t="shared" ref="C17:I17" si="37">C13*(C16/12)</f>
        <v>70.128347239762562</v>
      </c>
      <c r="D17" s="6">
        <f t="shared" si="37"/>
        <v>169.53236262796426</v>
      </c>
      <c r="E17" s="15">
        <f t="shared" si="37"/>
        <v>175.16800744067538</v>
      </c>
      <c r="F17" s="15">
        <f t="shared" si="37"/>
        <v>220.9164757761522</v>
      </c>
      <c r="G17" s="15">
        <f t="shared" si="37"/>
        <v>378.99891869451</v>
      </c>
      <c r="H17" s="15">
        <f t="shared" si="37"/>
        <v>592.09732554308664</v>
      </c>
      <c r="I17" s="15">
        <f t="shared" si="37"/>
        <v>850.15796053370491</v>
      </c>
      <c r="J17" s="15">
        <f t="shared" ref="J17" si="38">J13*(J16/12)</f>
        <v>1213.807224224119</v>
      </c>
      <c r="K17" s="15">
        <f t="shared" ref="K17:Q17" si="39">K13*(K16/12)</f>
        <v>1272.4404875269622</v>
      </c>
      <c r="L17" s="15">
        <f t="shared" si="39"/>
        <v>1419.4793538324402</v>
      </c>
      <c r="M17" s="15">
        <f t="shared" si="39"/>
        <v>703.03791479713823</v>
      </c>
      <c r="N17" s="15">
        <f t="shared" si="39"/>
        <v>725.20876171863495</v>
      </c>
      <c r="O17" s="15">
        <f t="shared" si="39"/>
        <v>1078.7131015905968</v>
      </c>
      <c r="P17" s="15">
        <f t="shared" si="39"/>
        <v>1284.5514383810939</v>
      </c>
      <c r="Q17" s="15">
        <f t="shared" si="39"/>
        <v>1386.2907812806272</v>
      </c>
      <c r="R17" s="15">
        <f t="shared" ref="R17:W17" si="40">R13*(R16/12)</f>
        <v>1513.9380222402069</v>
      </c>
      <c r="S17" s="15">
        <f t="shared" si="40"/>
        <v>1616.6512908119569</v>
      </c>
      <c r="T17" s="15">
        <f t="shared" si="40"/>
        <v>1821.212715685336</v>
      </c>
      <c r="U17" s="15">
        <f t="shared" si="40"/>
        <v>1889.8257806074512</v>
      </c>
      <c r="V17" s="15">
        <f t="shared" si="40"/>
        <v>2070.5942398333318</v>
      </c>
      <c r="W17" s="15">
        <f t="shared" si="40"/>
        <v>2306.0499957075635</v>
      </c>
      <c r="X17" s="15">
        <f t="shared" ref="X17:Y17" si="41">X13*(X16/12)</f>
        <v>2443.3173094048971</v>
      </c>
      <c r="Y17" s="15">
        <f t="shared" si="41"/>
        <v>2593.3017857907043</v>
      </c>
      <c r="Z17" s="15">
        <f t="shared" ref="Z17:AA17" si="42">Z13*(Z16/12)</f>
        <v>2624.6554105143196</v>
      </c>
      <c r="AA17" s="15">
        <f t="shared" si="42"/>
        <v>2692.0282210201658</v>
      </c>
      <c r="AB17" s="15">
        <f t="shared" ref="AB17:AC17" si="43">AB13*(AB16/12)</f>
        <v>2737.3637780620161</v>
      </c>
      <c r="AC17" s="15">
        <f t="shared" si="43"/>
        <v>2781.4859258073425</v>
      </c>
      <c r="AD17" s="131">
        <f t="shared" ref="AD17:AE17" si="44">AD13*(AD16/12)</f>
        <v>571.87936483195176</v>
      </c>
      <c r="AE17" s="131">
        <f t="shared" si="44"/>
        <v>743.10366438362848</v>
      </c>
      <c r="AF17" s="131">
        <f t="shared" ref="AF17:AG17" si="45">AF13*(AF16/12)</f>
        <v>848.98180286912691</v>
      </c>
      <c r="AG17" s="131">
        <f t="shared" si="45"/>
        <v>1182.7050074611348</v>
      </c>
      <c r="AH17" s="130"/>
      <c r="AI17" s="15"/>
    </row>
    <row r="18" spans="2:35" x14ac:dyDescent="0.35">
      <c r="AC18" s="41" t="s">
        <v>471</v>
      </c>
      <c r="AD18" s="134">
        <v>662.04608974066116</v>
      </c>
      <c r="AE18" s="134">
        <v>860.26687712661942</v>
      </c>
      <c r="AF18" s="134">
        <v>982.83854500615973</v>
      </c>
      <c r="AG18" s="17"/>
    </row>
    <row r="19" spans="2:35" x14ac:dyDescent="0.35">
      <c r="D19" s="5"/>
      <c r="AC19" s="41" t="s">
        <v>468</v>
      </c>
      <c r="AD19" s="53">
        <f>AD17-AD18</f>
        <v>-90.166724908709398</v>
      </c>
      <c r="AE19" s="53">
        <f>AE17-AE18</f>
        <v>-117.16321274299094</v>
      </c>
      <c r="AF19" s="53">
        <f>AF17-AF18</f>
        <v>-133.85674213703282</v>
      </c>
      <c r="AG19" s="135">
        <f>-1*SUM(AD19:AF19)</f>
        <v>341.18667978873316</v>
      </c>
      <c r="AH19" s="8" t="s">
        <v>469</v>
      </c>
    </row>
    <row r="20" spans="2:35" x14ac:dyDescent="0.35">
      <c r="D20" s="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8" t="s">
        <v>470</v>
      </c>
      <c r="AI20" s="5"/>
    </row>
    <row r="21" spans="2:35" x14ac:dyDescent="0.35">
      <c r="AH21" s="8" t="s">
        <v>752</v>
      </c>
    </row>
    <row r="22" spans="2:35" x14ac:dyDescent="0.35">
      <c r="AH22" s="8" t="s">
        <v>753</v>
      </c>
    </row>
    <row r="23" spans="2:35" x14ac:dyDescent="0.35">
      <c r="AH23" s="145" t="s">
        <v>751</v>
      </c>
    </row>
  </sheetData>
  <pageMargins left="0.7" right="0.7" top="0.75" bottom="0.75" header="0.3" footer="0.3"/>
  <pageSetup orientation="portrait" r:id="rId1"/>
  <headerFooter>
    <oddFooter>&amp;RSchedule JNG-D3.A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8"/>
  <sheetViews>
    <sheetView workbookViewId="0">
      <selection activeCell="G21" sqref="G21"/>
    </sheetView>
  </sheetViews>
  <sheetFormatPr defaultRowHeight="14.5" x14ac:dyDescent="0.35"/>
  <cols>
    <col min="1" max="1" width="14.81640625" bestFit="1" customWidth="1"/>
    <col min="2" max="2" width="16.26953125" customWidth="1"/>
    <col min="3" max="3" width="14.54296875" bestFit="1" customWidth="1"/>
    <col min="4" max="4" width="11.54296875" bestFit="1" customWidth="1"/>
    <col min="5" max="5" width="10.54296875" bestFit="1" customWidth="1"/>
    <col min="6" max="13" width="11.54296875" bestFit="1" customWidth="1"/>
    <col min="14" max="14" width="12.54296875" bestFit="1" customWidth="1"/>
    <col min="15" max="32" width="11.54296875" bestFit="1" customWidth="1"/>
    <col min="33" max="33" width="14.26953125" bestFit="1" customWidth="1"/>
  </cols>
  <sheetData>
    <row r="1" spans="1:33" x14ac:dyDescent="0.35">
      <c r="A1" t="s">
        <v>12</v>
      </c>
    </row>
    <row r="2" spans="1:33" x14ac:dyDescent="0.35">
      <c r="A2" s="2" t="s">
        <v>425</v>
      </c>
      <c r="B2" t="s">
        <v>8</v>
      </c>
      <c r="C2" t="s">
        <v>19</v>
      </c>
    </row>
    <row r="4" spans="1:33" x14ac:dyDescent="0.35">
      <c r="A4" s="2" t="s">
        <v>748</v>
      </c>
      <c r="B4" s="2" t="s">
        <v>11</v>
      </c>
    </row>
    <row r="5" spans="1:33" x14ac:dyDescent="0.35">
      <c r="A5" s="2" t="s">
        <v>9</v>
      </c>
      <c r="B5">
        <v>202103</v>
      </c>
      <c r="C5">
        <v>202104</v>
      </c>
      <c r="D5">
        <v>202105</v>
      </c>
      <c r="E5">
        <v>202106</v>
      </c>
      <c r="F5">
        <v>202107</v>
      </c>
      <c r="G5">
        <v>202108</v>
      </c>
      <c r="H5">
        <v>202109</v>
      </c>
      <c r="I5">
        <v>202110</v>
      </c>
      <c r="J5">
        <v>202111</v>
      </c>
      <c r="K5">
        <v>202112</v>
      </c>
      <c r="L5">
        <v>202201</v>
      </c>
      <c r="M5">
        <v>202203</v>
      </c>
      <c r="N5">
        <v>202204</v>
      </c>
      <c r="O5">
        <v>202205</v>
      </c>
      <c r="P5">
        <v>202206</v>
      </c>
      <c r="Q5">
        <v>202207</v>
      </c>
      <c r="R5">
        <v>202208</v>
      </c>
      <c r="S5">
        <v>202209</v>
      </c>
      <c r="T5">
        <v>202210</v>
      </c>
      <c r="U5">
        <v>202211</v>
      </c>
      <c r="V5">
        <v>202212</v>
      </c>
      <c r="W5">
        <v>202301</v>
      </c>
      <c r="X5">
        <v>202302</v>
      </c>
      <c r="Y5">
        <v>202303</v>
      </c>
      <c r="Z5">
        <v>202304</v>
      </c>
      <c r="AA5">
        <v>202305</v>
      </c>
      <c r="AB5">
        <v>202306</v>
      </c>
      <c r="AC5">
        <v>202307</v>
      </c>
      <c r="AD5">
        <v>202308</v>
      </c>
      <c r="AE5">
        <v>202309</v>
      </c>
      <c r="AF5">
        <v>202310</v>
      </c>
      <c r="AG5" t="s">
        <v>10</v>
      </c>
    </row>
    <row r="6" spans="1:33" x14ac:dyDescent="0.35">
      <c r="A6" s="3" t="s">
        <v>3</v>
      </c>
      <c r="B6" s="5">
        <v>3156.78</v>
      </c>
      <c r="C6" s="5">
        <v>18731.7</v>
      </c>
      <c r="D6" s="5">
        <v>31026.01</v>
      </c>
      <c r="E6" s="5">
        <v>1912.94</v>
      </c>
      <c r="F6" s="5">
        <v>14641.79</v>
      </c>
      <c r="G6" s="5">
        <v>49815.66</v>
      </c>
      <c r="H6" s="5">
        <v>67154.759999999995</v>
      </c>
      <c r="I6" s="5">
        <v>81496.11</v>
      </c>
      <c r="J6" s="5">
        <v>52212.07</v>
      </c>
      <c r="K6" s="5">
        <v>17269.25</v>
      </c>
      <c r="L6" s="5">
        <v>40557.550000000003</v>
      </c>
      <c r="M6" s="5">
        <v>42895.090000000004</v>
      </c>
      <c r="N6" s="5">
        <v>107235.82</v>
      </c>
      <c r="O6" s="5">
        <v>63735.03</v>
      </c>
      <c r="P6" s="5">
        <v>33437.460000000006</v>
      </c>
      <c r="Q6" s="5">
        <v>41575.130000000005</v>
      </c>
      <c r="R6" s="5">
        <v>34435.99</v>
      </c>
      <c r="S6" s="5">
        <v>64925.100000000006</v>
      </c>
      <c r="T6" s="5">
        <v>24755.54</v>
      </c>
      <c r="U6" s="5">
        <v>58210.5</v>
      </c>
      <c r="V6" s="5">
        <v>75347.460000000006</v>
      </c>
      <c r="W6" s="5">
        <v>46190.57</v>
      </c>
      <c r="X6" s="5">
        <v>50361.200000000004</v>
      </c>
      <c r="Y6" s="5">
        <v>16097.5</v>
      </c>
      <c r="Z6" s="5">
        <v>23110.13</v>
      </c>
      <c r="AA6" s="5">
        <v>19987.060000000001</v>
      </c>
      <c r="AB6" s="5">
        <v>19388.829999999998</v>
      </c>
      <c r="AC6" s="5">
        <v>54028.06</v>
      </c>
      <c r="AD6" s="5">
        <v>60059.490000000005</v>
      </c>
      <c r="AE6" s="5">
        <v>38128.49</v>
      </c>
      <c r="AF6" s="5">
        <v>61279.490000000005</v>
      </c>
      <c r="AG6" s="5">
        <v>1313158.56</v>
      </c>
    </row>
    <row r="7" spans="1:33" x14ac:dyDescent="0.35">
      <c r="A7" s="4" t="s">
        <v>4</v>
      </c>
      <c r="B7" s="5">
        <v>3156.78</v>
      </c>
      <c r="C7" s="5">
        <v>18731.7</v>
      </c>
      <c r="D7" s="5">
        <v>31026.01</v>
      </c>
      <c r="E7" s="5">
        <v>1912.94</v>
      </c>
      <c r="F7" s="5">
        <v>14641.79</v>
      </c>
      <c r="G7" s="5">
        <v>49815.66</v>
      </c>
      <c r="H7" s="5">
        <v>67154.759999999995</v>
      </c>
      <c r="I7" s="5">
        <v>81496.11</v>
      </c>
      <c r="J7" s="5">
        <v>52212.07</v>
      </c>
      <c r="K7" s="5">
        <v>17269.25</v>
      </c>
      <c r="L7" s="5">
        <v>40557.550000000003</v>
      </c>
      <c r="M7" s="5">
        <v>42895.090000000004</v>
      </c>
      <c r="N7" s="5">
        <v>107235.82</v>
      </c>
      <c r="O7" s="5">
        <v>63735.03</v>
      </c>
      <c r="P7" s="5">
        <v>33437.460000000006</v>
      </c>
      <c r="Q7" s="5">
        <v>41575.130000000005</v>
      </c>
      <c r="R7" s="5">
        <v>34435.99</v>
      </c>
      <c r="S7" s="5">
        <v>64925.100000000006</v>
      </c>
      <c r="T7" s="5">
        <v>24755.54</v>
      </c>
      <c r="U7" s="5">
        <v>58210.5</v>
      </c>
      <c r="V7" s="5">
        <v>75347.460000000006</v>
      </c>
      <c r="W7" s="5">
        <v>46190.57</v>
      </c>
      <c r="X7" s="5">
        <v>50361.200000000004</v>
      </c>
      <c r="Y7" s="5">
        <v>16097.5</v>
      </c>
      <c r="Z7" s="5">
        <v>23110.13</v>
      </c>
      <c r="AA7" s="5">
        <v>19987.060000000001</v>
      </c>
      <c r="AB7" s="5">
        <v>19388.829999999998</v>
      </c>
      <c r="AC7" s="5">
        <v>54028.06</v>
      </c>
      <c r="AD7" s="5">
        <v>60059.490000000005</v>
      </c>
      <c r="AE7" s="5">
        <v>38128.49</v>
      </c>
      <c r="AF7" s="5">
        <v>61279.490000000005</v>
      </c>
      <c r="AG7" s="5">
        <v>1313158.56</v>
      </c>
    </row>
    <row r="8" spans="1:33" x14ac:dyDescent="0.35">
      <c r="A8" s="3" t="s">
        <v>10</v>
      </c>
      <c r="B8" s="5">
        <v>3156.78</v>
      </c>
      <c r="C8" s="5">
        <v>18731.7</v>
      </c>
      <c r="D8" s="5">
        <v>31026.01</v>
      </c>
      <c r="E8" s="5">
        <v>1912.94</v>
      </c>
      <c r="F8" s="5">
        <v>14641.79</v>
      </c>
      <c r="G8" s="5">
        <v>49815.66</v>
      </c>
      <c r="H8" s="5">
        <v>67154.759999999995</v>
      </c>
      <c r="I8" s="5">
        <v>81496.11</v>
      </c>
      <c r="J8" s="5">
        <v>52212.07</v>
      </c>
      <c r="K8" s="5">
        <v>17269.25</v>
      </c>
      <c r="L8" s="5">
        <v>40557.550000000003</v>
      </c>
      <c r="M8" s="5">
        <v>42895.090000000004</v>
      </c>
      <c r="N8" s="5">
        <v>107235.82</v>
      </c>
      <c r="O8" s="5">
        <v>63735.03</v>
      </c>
      <c r="P8" s="5">
        <v>33437.460000000006</v>
      </c>
      <c r="Q8" s="5">
        <v>41575.130000000005</v>
      </c>
      <c r="R8" s="5">
        <v>34435.99</v>
      </c>
      <c r="S8" s="5">
        <v>64925.100000000006</v>
      </c>
      <c r="T8" s="5">
        <v>24755.54</v>
      </c>
      <c r="U8" s="5">
        <v>58210.5</v>
      </c>
      <c r="V8" s="5">
        <v>75347.460000000006</v>
      </c>
      <c r="W8" s="5">
        <v>46190.57</v>
      </c>
      <c r="X8" s="5">
        <v>50361.200000000004</v>
      </c>
      <c r="Y8" s="5">
        <v>16097.5</v>
      </c>
      <c r="Z8" s="5">
        <v>23110.13</v>
      </c>
      <c r="AA8" s="5">
        <v>19987.060000000001</v>
      </c>
      <c r="AB8" s="5">
        <v>19388.829999999998</v>
      </c>
      <c r="AC8" s="5">
        <v>54028.06</v>
      </c>
      <c r="AD8" s="5">
        <v>60059.490000000005</v>
      </c>
      <c r="AE8" s="5">
        <v>38128.49</v>
      </c>
      <c r="AF8" s="5">
        <v>61279.490000000005</v>
      </c>
      <c r="AG8" s="5">
        <v>1313158.56</v>
      </c>
    </row>
  </sheetData>
  <pageMargins left="0.7" right="0.7" top="0.75" bottom="0.75" header="0.3" footer="0.3"/>
  <pageSetup orientation="portrait" r:id="rId2"/>
  <headerFooter>
    <oddFooter>&amp;RSchedule JNG-D3.A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Z83"/>
  <sheetViews>
    <sheetView zoomScaleNormal="100" workbookViewId="0">
      <selection activeCell="F72" sqref="F72"/>
    </sheetView>
  </sheetViews>
  <sheetFormatPr defaultRowHeight="14.5" x14ac:dyDescent="0.35"/>
  <cols>
    <col min="1" max="1" width="11.54296875" customWidth="1"/>
    <col min="2" max="2" width="12.7265625" style="3" bestFit="1" customWidth="1"/>
    <col min="3" max="3" width="10" hidden="1" customWidth="1"/>
    <col min="4" max="4" width="11.26953125" style="6" bestFit="1" customWidth="1"/>
    <col min="5" max="5" width="11.54296875" style="6" bestFit="1" customWidth="1"/>
    <col min="6" max="6" width="13.453125" style="6" bestFit="1" customWidth="1"/>
    <col min="7" max="7" width="7.81640625" bestFit="1" customWidth="1"/>
    <col min="8" max="8" width="12.1796875" customWidth="1"/>
    <col min="9" max="9" width="10.7265625" customWidth="1"/>
    <col min="10" max="10" width="36" bestFit="1" customWidth="1"/>
    <col min="11" max="11" width="10.7265625" customWidth="1"/>
    <col min="12" max="12" width="11.26953125" bestFit="1" customWidth="1"/>
    <col min="13" max="15" width="10.7265625" customWidth="1"/>
    <col min="16" max="16" width="11.1796875" customWidth="1"/>
    <col min="17" max="17" width="10.81640625" customWidth="1"/>
    <col min="18" max="18" width="11.54296875" bestFit="1" customWidth="1"/>
    <col min="20" max="21" width="10.54296875" bestFit="1" customWidth="1"/>
    <col min="23" max="23" width="9.7265625" bestFit="1" customWidth="1"/>
    <col min="25" max="25" width="9.7265625" bestFit="1" customWidth="1"/>
  </cols>
  <sheetData>
    <row r="1" spans="1:26" ht="44" thickBot="1" x14ac:dyDescent="0.4">
      <c r="A1" s="20" t="s">
        <v>27</v>
      </c>
      <c r="B1" s="38" t="s">
        <v>28</v>
      </c>
      <c r="C1" s="20" t="s">
        <v>29</v>
      </c>
      <c r="D1" s="21" t="s">
        <v>30</v>
      </c>
      <c r="E1" s="21" t="s">
        <v>31</v>
      </c>
      <c r="F1" s="22" t="s">
        <v>32</v>
      </c>
      <c r="G1" s="20" t="s">
        <v>33</v>
      </c>
      <c r="H1" s="32" t="s">
        <v>34</v>
      </c>
      <c r="I1" s="34" t="s">
        <v>35</v>
      </c>
      <c r="J1" s="35" t="s">
        <v>67</v>
      </c>
      <c r="K1" s="35" t="s">
        <v>73</v>
      </c>
      <c r="L1" s="35" t="s">
        <v>87</v>
      </c>
      <c r="M1" s="35" t="s">
        <v>105</v>
      </c>
      <c r="N1" s="35" t="s">
        <v>119</v>
      </c>
      <c r="O1" s="35" t="s">
        <v>140</v>
      </c>
      <c r="P1" s="20" t="s">
        <v>36</v>
      </c>
      <c r="Q1" s="20" t="s">
        <v>37</v>
      </c>
      <c r="R1" s="20" t="s">
        <v>38</v>
      </c>
      <c r="S1" s="20" t="s">
        <v>39</v>
      </c>
      <c r="T1" s="20" t="s">
        <v>40</v>
      </c>
      <c r="U1" s="20" t="s">
        <v>41</v>
      </c>
      <c r="V1" s="20" t="s">
        <v>42</v>
      </c>
      <c r="W1" s="20" t="s">
        <v>43</v>
      </c>
      <c r="Z1" s="29"/>
    </row>
    <row r="2" spans="1:26" hidden="1" x14ac:dyDescent="0.35">
      <c r="A2" s="23">
        <v>44348</v>
      </c>
      <c r="B2" s="39" t="s">
        <v>44</v>
      </c>
      <c r="C2" s="25">
        <v>902280001</v>
      </c>
      <c r="D2" s="26">
        <v>3538.95</v>
      </c>
      <c r="E2" s="26">
        <v>3156.78</v>
      </c>
      <c r="F2" s="52">
        <v>49.96</v>
      </c>
      <c r="G2" s="24">
        <v>69</v>
      </c>
      <c r="H2" s="31">
        <f>(E2/G2)*0.5</f>
        <v>22.87521739130435</v>
      </c>
      <c r="I2" s="31">
        <f>$E$2/$G$2</f>
        <v>45.7504347826087</v>
      </c>
      <c r="J2" s="31">
        <f t="shared" ref="J2:O2" si="0">$E$2/$G$2</f>
        <v>45.7504347826087</v>
      </c>
      <c r="K2" s="31">
        <f t="shared" si="0"/>
        <v>45.7504347826087</v>
      </c>
      <c r="L2" s="31">
        <f t="shared" si="0"/>
        <v>45.7504347826087</v>
      </c>
      <c r="M2" s="31">
        <f t="shared" si="0"/>
        <v>45.7504347826087</v>
      </c>
      <c r="N2" s="31">
        <f t="shared" si="0"/>
        <v>45.7504347826087</v>
      </c>
      <c r="O2" s="31">
        <f t="shared" si="0"/>
        <v>45.7504347826087</v>
      </c>
      <c r="P2" s="25"/>
      <c r="Q2" s="25"/>
      <c r="R2" s="25"/>
      <c r="S2" s="25"/>
      <c r="T2" s="25"/>
      <c r="U2" s="25"/>
      <c r="V2" s="25"/>
      <c r="W2" s="25"/>
    </row>
    <row r="3" spans="1:26" hidden="1" x14ac:dyDescent="0.35">
      <c r="A3" s="23">
        <v>44348</v>
      </c>
      <c r="B3" s="39" t="s">
        <v>45</v>
      </c>
      <c r="C3" s="42" t="s">
        <v>46</v>
      </c>
      <c r="D3" s="26">
        <v>2064.7600000000002</v>
      </c>
      <c r="E3" s="26">
        <v>1660.5</v>
      </c>
      <c r="F3" s="52">
        <v>14.53</v>
      </c>
      <c r="G3" s="24">
        <v>135</v>
      </c>
      <c r="H3" s="31">
        <f t="shared" ref="H3:H10" si="1">(E3/G3)*0.5</f>
        <v>6.15</v>
      </c>
      <c r="I3" s="31">
        <f t="shared" ref="I3:O3" si="2">$E$3/$G$3</f>
        <v>12.3</v>
      </c>
      <c r="J3" s="31">
        <f t="shared" si="2"/>
        <v>12.3</v>
      </c>
      <c r="K3" s="31">
        <f t="shared" si="2"/>
        <v>12.3</v>
      </c>
      <c r="L3" s="31">
        <f t="shared" si="2"/>
        <v>12.3</v>
      </c>
      <c r="M3" s="31">
        <f t="shared" si="2"/>
        <v>12.3</v>
      </c>
      <c r="N3" s="31">
        <f t="shared" si="2"/>
        <v>12.3</v>
      </c>
      <c r="O3" s="31">
        <f t="shared" si="2"/>
        <v>12.3</v>
      </c>
      <c r="P3" s="25"/>
      <c r="Q3" s="25"/>
      <c r="R3" s="54"/>
      <c r="S3" s="25"/>
      <c r="T3" s="25"/>
      <c r="U3" s="25"/>
      <c r="V3" s="25"/>
      <c r="W3" s="25"/>
    </row>
    <row r="4" spans="1:26" hidden="1" x14ac:dyDescent="0.35">
      <c r="A4" s="23">
        <v>44354</v>
      </c>
      <c r="B4" s="39" t="s">
        <v>47</v>
      </c>
      <c r="C4" s="42" t="s">
        <v>48</v>
      </c>
      <c r="D4" s="26">
        <v>8286.73</v>
      </c>
      <c r="E4" s="26">
        <v>6572.8</v>
      </c>
      <c r="F4" s="52">
        <v>54.53</v>
      </c>
      <c r="G4" s="24">
        <v>144</v>
      </c>
      <c r="H4" s="31">
        <f t="shared" si="1"/>
        <v>22.822222222222223</v>
      </c>
      <c r="I4" s="31">
        <f t="shared" ref="I4:O4" si="3">$E$4/$G$4</f>
        <v>45.644444444444446</v>
      </c>
      <c r="J4" s="31">
        <f t="shared" si="3"/>
        <v>45.644444444444446</v>
      </c>
      <c r="K4" s="31">
        <f t="shared" si="3"/>
        <v>45.644444444444446</v>
      </c>
      <c r="L4" s="31">
        <f t="shared" si="3"/>
        <v>45.644444444444446</v>
      </c>
      <c r="M4" s="31">
        <f t="shared" si="3"/>
        <v>45.644444444444446</v>
      </c>
      <c r="N4" s="31">
        <f t="shared" si="3"/>
        <v>45.644444444444446</v>
      </c>
      <c r="O4" s="31">
        <f t="shared" si="3"/>
        <v>45.644444444444446</v>
      </c>
      <c r="P4" s="25"/>
      <c r="Q4" s="25"/>
      <c r="R4" s="25"/>
      <c r="S4" s="25"/>
      <c r="T4" s="25"/>
      <c r="U4" s="25"/>
      <c r="V4" s="25"/>
      <c r="W4" s="25"/>
    </row>
    <row r="5" spans="1:26" hidden="1" x14ac:dyDescent="0.35">
      <c r="A5" s="23">
        <v>44354</v>
      </c>
      <c r="B5" s="39" t="s">
        <v>120</v>
      </c>
      <c r="C5" s="42" t="s">
        <v>49</v>
      </c>
      <c r="D5" s="26">
        <v>6949.48</v>
      </c>
      <c r="E5" s="26">
        <v>5512.13</v>
      </c>
      <c r="F5" s="52">
        <v>45.71</v>
      </c>
      <c r="G5" s="24">
        <v>144</v>
      </c>
      <c r="H5" s="31">
        <f t="shared" si="1"/>
        <v>19.139340277777777</v>
      </c>
      <c r="I5" s="31">
        <f t="shared" ref="I5:O5" si="4">$E$5/$G$5</f>
        <v>38.278680555555553</v>
      </c>
      <c r="J5" s="31">
        <f t="shared" si="4"/>
        <v>38.278680555555553</v>
      </c>
      <c r="K5" s="31">
        <f t="shared" si="4"/>
        <v>38.278680555555553</v>
      </c>
      <c r="L5" s="31">
        <f t="shared" si="4"/>
        <v>38.278680555555553</v>
      </c>
      <c r="M5" s="31">
        <f t="shared" si="4"/>
        <v>38.278680555555553</v>
      </c>
      <c r="N5" s="31">
        <f t="shared" si="4"/>
        <v>38.278680555555553</v>
      </c>
      <c r="O5" s="31">
        <f t="shared" si="4"/>
        <v>38.278680555555553</v>
      </c>
      <c r="P5" s="25"/>
      <c r="Q5" s="25"/>
      <c r="R5" s="25"/>
      <c r="S5" s="25"/>
      <c r="T5" s="25"/>
      <c r="U5" s="25"/>
      <c r="V5" s="25"/>
      <c r="W5" s="25"/>
    </row>
    <row r="6" spans="1:26" hidden="1" x14ac:dyDescent="0.35">
      <c r="A6" s="23">
        <v>44354</v>
      </c>
      <c r="B6" s="39">
        <v>9403806138</v>
      </c>
      <c r="C6" s="42" t="s">
        <v>50</v>
      </c>
      <c r="D6" s="26">
        <v>6257.65</v>
      </c>
      <c r="E6" s="26">
        <v>4986.2700000000004</v>
      </c>
      <c r="F6" s="48">
        <v>40.590000000000003</v>
      </c>
      <c r="G6" s="24">
        <v>141</v>
      </c>
      <c r="H6" s="31">
        <f t="shared" si="1"/>
        <v>17.681808510638298</v>
      </c>
      <c r="I6" s="31">
        <f t="shared" ref="I6:O6" si="5">$E$6/$G$6</f>
        <v>35.363617021276596</v>
      </c>
      <c r="J6" s="31">
        <f t="shared" si="5"/>
        <v>35.363617021276596</v>
      </c>
      <c r="K6" s="31">
        <f t="shared" si="5"/>
        <v>35.363617021276596</v>
      </c>
      <c r="L6" s="31">
        <f t="shared" si="5"/>
        <v>35.363617021276596</v>
      </c>
      <c r="M6" s="31">
        <f t="shared" si="5"/>
        <v>35.363617021276596</v>
      </c>
      <c r="N6" s="31">
        <f t="shared" si="5"/>
        <v>35.363617021276596</v>
      </c>
      <c r="O6" s="31">
        <f t="shared" si="5"/>
        <v>35.363617021276596</v>
      </c>
      <c r="P6" s="25"/>
      <c r="Q6" s="25"/>
      <c r="R6" s="25"/>
      <c r="S6" s="25"/>
      <c r="T6" s="25"/>
      <c r="U6" s="25"/>
      <c r="V6" s="25"/>
      <c r="W6" s="25"/>
    </row>
    <row r="7" spans="1:26" hidden="1" x14ac:dyDescent="0.35">
      <c r="A7" s="23">
        <v>44368</v>
      </c>
      <c r="B7" s="39" t="s">
        <v>51</v>
      </c>
      <c r="C7" s="42">
        <v>514130101</v>
      </c>
      <c r="D7" s="26">
        <v>6990.28</v>
      </c>
      <c r="E7" s="26">
        <v>5544.49</v>
      </c>
      <c r="F7" s="52">
        <v>45.98</v>
      </c>
      <c r="G7" s="24">
        <v>144</v>
      </c>
      <c r="H7" s="31">
        <f t="shared" si="1"/>
        <v>19.25170138888889</v>
      </c>
      <c r="I7" s="31">
        <f t="shared" ref="I7:O7" si="6">$E$7/$G$7</f>
        <v>38.503402777777779</v>
      </c>
      <c r="J7" s="31">
        <f t="shared" si="6"/>
        <v>38.503402777777779</v>
      </c>
      <c r="K7" s="31">
        <f t="shared" si="6"/>
        <v>38.503402777777779</v>
      </c>
      <c r="L7" s="31">
        <f t="shared" si="6"/>
        <v>38.503402777777779</v>
      </c>
      <c r="M7" s="31">
        <f t="shared" si="6"/>
        <v>38.503402777777779</v>
      </c>
      <c r="N7" s="31">
        <f t="shared" si="6"/>
        <v>38.503402777777779</v>
      </c>
      <c r="O7" s="31">
        <f t="shared" si="6"/>
        <v>38.503402777777779</v>
      </c>
    </row>
    <row r="8" spans="1:26" hidden="1" x14ac:dyDescent="0.35">
      <c r="A8" s="23">
        <v>44368</v>
      </c>
      <c r="B8" s="39" t="s">
        <v>52</v>
      </c>
      <c r="C8" s="42" t="s">
        <v>53</v>
      </c>
      <c r="D8" s="26">
        <v>4030.84</v>
      </c>
      <c r="E8" s="26">
        <v>3197.15</v>
      </c>
      <c r="F8" s="52">
        <v>26.51</v>
      </c>
      <c r="G8" s="24">
        <v>144</v>
      </c>
      <c r="H8" s="31">
        <f t="shared" si="1"/>
        <v>11.101215277777778</v>
      </c>
      <c r="I8" s="31">
        <f t="shared" ref="I8:O8" si="7">$E$8/$G$8</f>
        <v>22.202430555555555</v>
      </c>
      <c r="J8" s="31">
        <f t="shared" si="7"/>
        <v>22.202430555555555</v>
      </c>
      <c r="K8" s="31">
        <f t="shared" si="7"/>
        <v>22.202430555555555</v>
      </c>
      <c r="L8" s="31">
        <f t="shared" si="7"/>
        <v>22.202430555555555</v>
      </c>
      <c r="M8" s="31">
        <f t="shared" si="7"/>
        <v>22.202430555555555</v>
      </c>
      <c r="N8" s="31">
        <f t="shared" si="7"/>
        <v>22.202430555555555</v>
      </c>
      <c r="O8" s="31">
        <f t="shared" si="7"/>
        <v>22.202430555555555</v>
      </c>
      <c r="S8" s="5"/>
    </row>
    <row r="9" spans="1:26" hidden="1" x14ac:dyDescent="0.35">
      <c r="A9" s="23">
        <v>44368</v>
      </c>
      <c r="B9" s="39" t="s">
        <v>54</v>
      </c>
      <c r="C9" s="42" t="s">
        <v>55</v>
      </c>
      <c r="D9" s="26">
        <v>2598.4299999999998</v>
      </c>
      <c r="E9" s="26">
        <v>2061</v>
      </c>
      <c r="F9" s="52">
        <v>17.09</v>
      </c>
      <c r="G9" s="24">
        <v>144</v>
      </c>
      <c r="H9" s="31">
        <f t="shared" si="1"/>
        <v>7.15625</v>
      </c>
      <c r="I9" s="31">
        <f t="shared" ref="I9:O9" si="8">$E$9/$G$9</f>
        <v>14.3125</v>
      </c>
      <c r="J9" s="31">
        <f t="shared" si="8"/>
        <v>14.3125</v>
      </c>
      <c r="K9" s="31">
        <f t="shared" si="8"/>
        <v>14.3125</v>
      </c>
      <c r="L9" s="31">
        <f t="shared" si="8"/>
        <v>14.3125</v>
      </c>
      <c r="M9" s="31">
        <f t="shared" si="8"/>
        <v>14.3125</v>
      </c>
      <c r="N9" s="31">
        <f t="shared" si="8"/>
        <v>14.3125</v>
      </c>
      <c r="O9" s="31">
        <f t="shared" si="8"/>
        <v>14.3125</v>
      </c>
      <c r="S9" s="55"/>
    </row>
    <row r="10" spans="1:26" hidden="1" x14ac:dyDescent="0.35">
      <c r="A10" s="23">
        <v>44375</v>
      </c>
      <c r="B10" s="39" t="s">
        <v>56</v>
      </c>
      <c r="C10" s="42" t="s">
        <v>57</v>
      </c>
      <c r="D10" s="26">
        <v>7619.11</v>
      </c>
      <c r="E10" s="26">
        <v>6330</v>
      </c>
      <c r="F10" s="52">
        <v>63.98</v>
      </c>
      <c r="G10" s="24">
        <v>114</v>
      </c>
      <c r="H10" s="36">
        <f t="shared" si="1"/>
        <v>27.763157894736842</v>
      </c>
      <c r="I10" s="31">
        <f t="shared" ref="I10:O10" si="9">$E$10/$G$10</f>
        <v>55.526315789473685</v>
      </c>
      <c r="J10" s="31">
        <f t="shared" si="9"/>
        <v>55.526315789473685</v>
      </c>
      <c r="K10" s="31">
        <f t="shared" si="9"/>
        <v>55.526315789473685</v>
      </c>
      <c r="L10" s="31">
        <f t="shared" si="9"/>
        <v>55.526315789473685</v>
      </c>
      <c r="M10" s="31">
        <f t="shared" si="9"/>
        <v>55.526315789473685</v>
      </c>
      <c r="N10" s="31">
        <f t="shared" si="9"/>
        <v>55.526315789473685</v>
      </c>
      <c r="O10" s="31">
        <f t="shared" si="9"/>
        <v>55.526315789473685</v>
      </c>
      <c r="T10" s="5"/>
    </row>
    <row r="11" spans="1:26" hidden="1" x14ac:dyDescent="0.35">
      <c r="C11" s="42"/>
      <c r="H11" s="33">
        <f>SUM(H2:H10)</f>
        <v>153.94091296334616</v>
      </c>
    </row>
    <row r="12" spans="1:26" hidden="1" x14ac:dyDescent="0.35">
      <c r="C12" s="42"/>
    </row>
    <row r="13" spans="1:26" hidden="1" x14ac:dyDescent="0.35">
      <c r="A13" s="27">
        <v>44383</v>
      </c>
      <c r="B13" s="24" t="s">
        <v>121</v>
      </c>
      <c r="C13" s="42" t="s">
        <v>58</v>
      </c>
      <c r="D13" s="26">
        <v>6458.66</v>
      </c>
      <c r="E13" s="6">
        <v>5122.83</v>
      </c>
      <c r="F13" s="51">
        <v>42.47</v>
      </c>
      <c r="G13" s="24">
        <v>144</v>
      </c>
      <c r="I13" s="31">
        <f>($E$13/$G$13)*0.5</f>
        <v>17.787604166666668</v>
      </c>
      <c r="J13" s="31">
        <f t="shared" ref="J13:O13" si="10">($E$13/$G$13)</f>
        <v>35.575208333333336</v>
      </c>
      <c r="K13" s="31">
        <f t="shared" si="10"/>
        <v>35.575208333333336</v>
      </c>
      <c r="L13" s="31">
        <f t="shared" si="10"/>
        <v>35.575208333333336</v>
      </c>
      <c r="M13" s="31">
        <f t="shared" si="10"/>
        <v>35.575208333333336</v>
      </c>
      <c r="N13" s="31">
        <f t="shared" si="10"/>
        <v>35.575208333333336</v>
      </c>
      <c r="O13" s="31">
        <f t="shared" si="10"/>
        <v>35.575208333333336</v>
      </c>
    </row>
    <row r="14" spans="1:26" hidden="1" x14ac:dyDescent="0.35">
      <c r="A14" s="27">
        <v>44383</v>
      </c>
      <c r="B14" s="24" t="s">
        <v>59</v>
      </c>
      <c r="C14" s="42" t="s">
        <v>60</v>
      </c>
      <c r="D14" s="26">
        <v>7759.93</v>
      </c>
      <c r="E14" s="6">
        <v>6154.96</v>
      </c>
      <c r="F14" s="51">
        <v>51.04</v>
      </c>
      <c r="G14" s="24">
        <v>144</v>
      </c>
      <c r="I14" s="31">
        <f>($E$14/$G$14)*0.5</f>
        <v>21.371388888888887</v>
      </c>
      <c r="J14" s="31">
        <f t="shared" ref="J14:O14" si="11">($E$14/$G$14)</f>
        <v>42.742777777777775</v>
      </c>
      <c r="K14" s="31">
        <f t="shared" si="11"/>
        <v>42.742777777777775</v>
      </c>
      <c r="L14" s="31">
        <f t="shared" si="11"/>
        <v>42.742777777777775</v>
      </c>
      <c r="M14" s="31">
        <f t="shared" si="11"/>
        <v>42.742777777777775</v>
      </c>
      <c r="N14" s="31">
        <f t="shared" si="11"/>
        <v>42.742777777777775</v>
      </c>
      <c r="O14" s="31">
        <f t="shared" si="11"/>
        <v>42.742777777777775</v>
      </c>
    </row>
    <row r="15" spans="1:26" hidden="1" x14ac:dyDescent="0.35">
      <c r="A15" s="27">
        <v>44389</v>
      </c>
      <c r="B15" s="24" t="s">
        <v>65</v>
      </c>
      <c r="C15" s="42" t="s">
        <v>66</v>
      </c>
      <c r="D15" s="26">
        <v>3297.62</v>
      </c>
      <c r="E15" s="6">
        <v>2615.58</v>
      </c>
      <c r="F15" s="51">
        <v>21.67</v>
      </c>
      <c r="G15" s="24">
        <v>144</v>
      </c>
      <c r="I15" s="31">
        <f>($E$15/$G$15)*0.5</f>
        <v>9.0818750000000001</v>
      </c>
      <c r="J15" s="31">
        <f t="shared" ref="J15:O15" si="12">($E$15/$G$15)</f>
        <v>18.16375</v>
      </c>
      <c r="K15" s="31">
        <f t="shared" si="12"/>
        <v>18.16375</v>
      </c>
      <c r="L15" s="31">
        <f t="shared" si="12"/>
        <v>18.16375</v>
      </c>
      <c r="M15" s="31">
        <f t="shared" si="12"/>
        <v>18.16375</v>
      </c>
      <c r="N15" s="31">
        <f t="shared" si="12"/>
        <v>18.16375</v>
      </c>
      <c r="O15" s="31">
        <f t="shared" si="12"/>
        <v>18.16375</v>
      </c>
    </row>
    <row r="16" spans="1:26" hidden="1" x14ac:dyDescent="0.35">
      <c r="A16" s="27">
        <v>44403</v>
      </c>
      <c r="B16" s="24" t="s">
        <v>61</v>
      </c>
      <c r="C16" s="42" t="s">
        <v>62</v>
      </c>
      <c r="D16" s="26">
        <v>2411.7600000000002</v>
      </c>
      <c r="E16" s="6">
        <v>1912.94</v>
      </c>
      <c r="F16" s="51">
        <v>15.85</v>
      </c>
      <c r="G16" s="24">
        <v>144</v>
      </c>
      <c r="I16" s="36">
        <f>($E$16/$G$16)*0.5</f>
        <v>6.6421527777777776</v>
      </c>
      <c r="J16" s="31">
        <f t="shared" ref="J16:O16" si="13">($E$16/$G$16)</f>
        <v>13.284305555555555</v>
      </c>
      <c r="K16" s="31">
        <f t="shared" si="13"/>
        <v>13.284305555555555</v>
      </c>
      <c r="L16" s="31">
        <f t="shared" si="13"/>
        <v>13.284305555555555</v>
      </c>
      <c r="M16" s="31">
        <f t="shared" si="13"/>
        <v>13.284305555555555</v>
      </c>
      <c r="N16" s="31">
        <f t="shared" si="13"/>
        <v>13.284305555555555</v>
      </c>
      <c r="O16" s="31">
        <f t="shared" si="13"/>
        <v>13.284305555555555</v>
      </c>
    </row>
    <row r="17" spans="1:15" hidden="1" x14ac:dyDescent="0.35">
      <c r="A17" s="27"/>
      <c r="C17" s="42"/>
      <c r="D17" s="26"/>
      <c r="I17" s="30">
        <f>SUM(I2:I16)</f>
        <v>362.76484676002565</v>
      </c>
      <c r="J17" s="30"/>
      <c r="K17" s="30"/>
      <c r="L17" s="30"/>
      <c r="M17" s="30"/>
      <c r="N17" s="30"/>
      <c r="O17" s="30"/>
    </row>
    <row r="18" spans="1:15" hidden="1" x14ac:dyDescent="0.35">
      <c r="A18" s="27"/>
      <c r="C18" s="42"/>
      <c r="D18" s="26"/>
      <c r="I18" s="31"/>
      <c r="J18" s="31"/>
      <c r="K18" s="31"/>
      <c r="L18" s="31"/>
      <c r="M18" s="31"/>
      <c r="N18" s="31"/>
      <c r="O18" s="31"/>
    </row>
    <row r="19" spans="1:15" hidden="1" x14ac:dyDescent="0.35">
      <c r="A19" s="27">
        <v>44420</v>
      </c>
      <c r="B19" s="39" t="s">
        <v>68</v>
      </c>
      <c r="C19" s="42" t="s">
        <v>69</v>
      </c>
      <c r="D19" s="26">
        <v>1459.46</v>
      </c>
      <c r="E19" s="6">
        <v>1157.5999999999999</v>
      </c>
      <c r="F19" s="51">
        <v>9.59</v>
      </c>
      <c r="G19" s="24">
        <v>144</v>
      </c>
      <c r="I19" s="31"/>
      <c r="J19" s="31">
        <f>($E$19/$G$19)*0.5</f>
        <v>4.0194444444444439</v>
      </c>
      <c r="K19" s="31">
        <f>($E$19/$G$19)</f>
        <v>8.0388888888888879</v>
      </c>
      <c r="L19" s="31">
        <f>($E$19/$G$19)</f>
        <v>8.0388888888888879</v>
      </c>
      <c r="M19" s="31">
        <f>($E$19/$G$19)</f>
        <v>8.0388888888888879</v>
      </c>
      <c r="N19" s="31">
        <f>($E$19/$G$19)</f>
        <v>8.0388888888888879</v>
      </c>
      <c r="O19" s="31">
        <f>($E$19/$G$19)</f>
        <v>8.0388888888888879</v>
      </c>
    </row>
    <row r="20" spans="1:15" hidden="1" x14ac:dyDescent="0.35">
      <c r="A20" s="27">
        <v>44428</v>
      </c>
      <c r="B20" s="39" t="s">
        <v>122</v>
      </c>
      <c r="C20" s="42" t="s">
        <v>70</v>
      </c>
      <c r="D20" s="26">
        <v>6686.68</v>
      </c>
      <c r="E20" s="6">
        <v>5303.69</v>
      </c>
      <c r="F20" s="51">
        <v>43.92</v>
      </c>
      <c r="G20" s="24">
        <v>144</v>
      </c>
      <c r="I20" s="31"/>
      <c r="J20" s="31">
        <f>($E$20/$G$20)*0.5</f>
        <v>18.415590277777778</v>
      </c>
      <c r="K20" s="31">
        <f>($E$20/$G$20)</f>
        <v>36.831180555555555</v>
      </c>
      <c r="L20" s="31">
        <f>($E$20/$G$20)</f>
        <v>36.831180555555555</v>
      </c>
      <c r="M20" s="31">
        <f>($E$20/$G$20)</f>
        <v>36.831180555555555</v>
      </c>
      <c r="N20" s="31">
        <f>($E$20/$G$20)</f>
        <v>36.831180555555555</v>
      </c>
      <c r="O20" s="31">
        <f>($E$20/$G$20)</f>
        <v>36.831180555555555</v>
      </c>
    </row>
    <row r="21" spans="1:15" hidden="1" x14ac:dyDescent="0.35">
      <c r="A21" s="27">
        <v>44438</v>
      </c>
      <c r="B21" s="39" t="s">
        <v>71</v>
      </c>
      <c r="C21" s="42" t="s">
        <v>72</v>
      </c>
      <c r="D21" s="26">
        <v>7974.11</v>
      </c>
      <c r="E21" s="6">
        <v>6363.75</v>
      </c>
      <c r="F21" s="51">
        <v>53.97</v>
      </c>
      <c r="G21" s="24">
        <v>140</v>
      </c>
      <c r="I21" s="31"/>
      <c r="J21" s="31">
        <f>($E$21/$G$21)*0.5</f>
        <v>22.727678571428573</v>
      </c>
      <c r="K21" s="31">
        <f>($E$21/$G$21)</f>
        <v>45.455357142857146</v>
      </c>
      <c r="L21" s="31">
        <f>($E$21/$G$21)</f>
        <v>45.455357142857146</v>
      </c>
      <c r="M21" s="31">
        <f>($E$21/$G$21)</f>
        <v>45.455357142857146</v>
      </c>
      <c r="N21" s="31">
        <f>($E$21/$G$21)</f>
        <v>45.455357142857146</v>
      </c>
      <c r="O21" s="31">
        <f>($E$21/$G$21)</f>
        <v>45.455357142857146</v>
      </c>
    </row>
    <row r="22" spans="1:15" hidden="1" x14ac:dyDescent="0.35">
      <c r="A22" s="27">
        <v>44438</v>
      </c>
      <c r="B22" s="39">
        <v>4714218340</v>
      </c>
      <c r="C22" s="42">
        <v>471421801</v>
      </c>
      <c r="D22" s="26">
        <v>2056.31</v>
      </c>
      <c r="E22" s="6">
        <v>1816.75</v>
      </c>
      <c r="F22" s="51">
        <v>26.62</v>
      </c>
      <c r="G22" s="24">
        <v>75</v>
      </c>
      <c r="I22" s="31"/>
      <c r="J22" s="36">
        <f>($E$22/$G$22)*0.5</f>
        <v>12.111666666666666</v>
      </c>
      <c r="K22" s="31">
        <f>($E$22/$G$22)</f>
        <v>24.223333333333333</v>
      </c>
      <c r="L22" s="31">
        <f>($E$22/$G$22)</f>
        <v>24.223333333333333</v>
      </c>
      <c r="M22" s="31">
        <f>($E$22/$G$22)</f>
        <v>24.223333333333333</v>
      </c>
      <c r="N22" s="31">
        <f>($E$22/$G$22)</f>
        <v>24.223333333333333</v>
      </c>
      <c r="O22" s="31">
        <f>($E$22/$G$22)</f>
        <v>24.223333333333333</v>
      </c>
    </row>
    <row r="23" spans="1:15" hidden="1" x14ac:dyDescent="0.35">
      <c r="C23" s="42"/>
      <c r="J23" s="33">
        <f>SUM(J2:J22)</f>
        <v>474.92224755367641</v>
      </c>
      <c r="K23" s="33"/>
      <c r="L23" s="33"/>
      <c r="M23" s="33"/>
      <c r="N23" s="33"/>
      <c r="O23" s="33"/>
    </row>
    <row r="24" spans="1:15" hidden="1" x14ac:dyDescent="0.35">
      <c r="C24" s="42"/>
    </row>
    <row r="25" spans="1:15" hidden="1" x14ac:dyDescent="0.35">
      <c r="A25" s="27">
        <v>44452</v>
      </c>
      <c r="B25" s="24" t="s">
        <v>74</v>
      </c>
      <c r="C25" s="42" t="s">
        <v>75</v>
      </c>
      <c r="D25" s="26">
        <v>10051.09</v>
      </c>
      <c r="E25" s="6">
        <v>7972.24</v>
      </c>
      <c r="F25" s="51">
        <v>66.02</v>
      </c>
      <c r="G25" s="24">
        <v>144</v>
      </c>
      <c r="I25" s="31"/>
      <c r="J25" s="31"/>
      <c r="K25" s="31">
        <f>($E$25/$G$25)*0.5</f>
        <v>27.68138888888889</v>
      </c>
      <c r="L25" s="31">
        <f>($E$25/$G$25)</f>
        <v>55.362777777777779</v>
      </c>
      <c r="M25" s="31">
        <f>($E$25/$G$25)</f>
        <v>55.362777777777779</v>
      </c>
      <c r="N25" s="31">
        <f>($E$25/$G$25)</f>
        <v>55.362777777777779</v>
      </c>
      <c r="O25" s="31">
        <f>($E$25/$G$25)</f>
        <v>55.362777777777779</v>
      </c>
    </row>
    <row r="26" spans="1:15" hidden="1" x14ac:dyDescent="0.35">
      <c r="A26" s="27">
        <v>44452</v>
      </c>
      <c r="B26" s="24" t="s">
        <v>76</v>
      </c>
      <c r="C26" s="42" t="s">
        <v>77</v>
      </c>
      <c r="D26" s="26">
        <v>7066.36</v>
      </c>
      <c r="E26" s="6">
        <v>5604.84</v>
      </c>
      <c r="F26" s="51">
        <v>46.43</v>
      </c>
      <c r="G26" s="24">
        <v>144</v>
      </c>
      <c r="I26" s="31"/>
      <c r="J26" s="31"/>
      <c r="K26" s="31">
        <f>($E$26/$G$26)*0.5</f>
        <v>19.46125</v>
      </c>
      <c r="L26" s="31">
        <f>($E$26/$G$26)</f>
        <v>38.922499999999999</v>
      </c>
      <c r="M26" s="31">
        <f>($E$26/$G$26)</f>
        <v>38.922499999999999</v>
      </c>
      <c r="N26" s="31">
        <f>($E$26/$G$26)</f>
        <v>38.922499999999999</v>
      </c>
      <c r="O26" s="31">
        <f>($E$26/$G$26)</f>
        <v>38.922499999999999</v>
      </c>
    </row>
    <row r="27" spans="1:15" hidden="1" x14ac:dyDescent="0.35">
      <c r="A27" s="27">
        <v>44452</v>
      </c>
      <c r="B27" s="24" t="s">
        <v>78</v>
      </c>
      <c r="C27" s="42" t="s">
        <v>79</v>
      </c>
      <c r="D27" s="26">
        <v>8572.69</v>
      </c>
      <c r="E27" s="6">
        <v>6862.5</v>
      </c>
      <c r="F27" s="51">
        <v>58.9</v>
      </c>
      <c r="G27" s="24">
        <v>138</v>
      </c>
      <c r="I27" s="31"/>
      <c r="J27" s="31"/>
      <c r="K27" s="31">
        <f>($E$27/$G$27)*0.5</f>
        <v>24.864130434782609</v>
      </c>
      <c r="L27" s="31">
        <f>($E$27/$G$27)</f>
        <v>49.728260869565219</v>
      </c>
      <c r="M27" s="31">
        <f>($E$27/$G$27)</f>
        <v>49.728260869565219</v>
      </c>
      <c r="N27" s="31">
        <f>($E$27/$G$27)</f>
        <v>49.728260869565219</v>
      </c>
      <c r="O27" s="31">
        <f>($E$27/$G$27)</f>
        <v>49.728260869565219</v>
      </c>
    </row>
    <row r="28" spans="1:15" hidden="1" x14ac:dyDescent="0.35">
      <c r="A28" s="27">
        <v>44459</v>
      </c>
      <c r="B28" s="24" t="s">
        <v>80</v>
      </c>
      <c r="C28" s="42" t="s">
        <v>81</v>
      </c>
      <c r="D28" s="26">
        <v>1641.07</v>
      </c>
      <c r="E28" s="6">
        <v>1301.6500000000001</v>
      </c>
      <c r="F28" s="47">
        <v>10.78</v>
      </c>
      <c r="G28" s="24">
        <v>144</v>
      </c>
      <c r="I28" s="31"/>
      <c r="J28" s="31"/>
      <c r="K28" s="31">
        <f>($E$28/$G$28)*0.5</f>
        <v>4.5196180555555561</v>
      </c>
      <c r="L28" s="31">
        <f>($E$28/$G$28)</f>
        <v>9.0392361111111121</v>
      </c>
      <c r="M28" s="31">
        <f>($E$28/$G$28)</f>
        <v>9.0392361111111121</v>
      </c>
      <c r="N28" s="31">
        <f>($E$28/$G$28)</f>
        <v>9.0392361111111121</v>
      </c>
      <c r="O28" s="31">
        <f>($E$28/$G$28)</f>
        <v>9.0392361111111121</v>
      </c>
    </row>
    <row r="29" spans="1:15" hidden="1" x14ac:dyDescent="0.35">
      <c r="A29" s="27">
        <v>44459</v>
      </c>
      <c r="B29" s="24" t="s">
        <v>123</v>
      </c>
      <c r="C29" s="42" t="s">
        <v>82</v>
      </c>
      <c r="D29" s="26">
        <v>6329.44</v>
      </c>
      <c r="E29" s="6">
        <v>5020.33</v>
      </c>
      <c r="F29" s="51">
        <v>41.59</v>
      </c>
      <c r="G29" s="24">
        <v>144</v>
      </c>
      <c r="I29" s="31"/>
      <c r="J29" s="31"/>
      <c r="K29" s="31">
        <f>($E$29/$G$29)*0.5</f>
        <v>17.431701388888889</v>
      </c>
      <c r="L29" s="31">
        <f>($E$29/$G$29)</f>
        <v>34.863402777777779</v>
      </c>
      <c r="M29" s="31">
        <f>($E$29/$G$29)</f>
        <v>34.863402777777779</v>
      </c>
      <c r="N29" s="31">
        <f>($E$29/$G$29)</f>
        <v>34.863402777777779</v>
      </c>
      <c r="O29" s="31">
        <f>($E$29/$G$29)</f>
        <v>34.863402777777779</v>
      </c>
    </row>
    <row r="30" spans="1:15" hidden="1" x14ac:dyDescent="0.35">
      <c r="A30" s="27">
        <v>44466</v>
      </c>
      <c r="B30" s="24" t="s">
        <v>83</v>
      </c>
      <c r="C30" s="42" t="s">
        <v>84</v>
      </c>
      <c r="D30" s="26">
        <v>674.6</v>
      </c>
      <c r="E30" s="6">
        <v>535.07000000000005</v>
      </c>
      <c r="F30" s="51">
        <v>4.43</v>
      </c>
      <c r="G30" s="24">
        <v>144</v>
      </c>
      <c r="I30" s="31"/>
      <c r="J30" s="31"/>
      <c r="K30" s="31">
        <f>($E$30/$G$30)*0.5</f>
        <v>1.8578819444444445</v>
      </c>
      <c r="L30" s="31">
        <f>($E$30/$G$30)</f>
        <v>3.7157638888888891</v>
      </c>
      <c r="M30" s="31">
        <f>($E$30/$G$30)</f>
        <v>3.7157638888888891</v>
      </c>
      <c r="N30" s="31">
        <f>($E$30/$G$30)</f>
        <v>3.7157638888888891</v>
      </c>
      <c r="O30" s="31">
        <f>($E$30/$G$30)</f>
        <v>3.7157638888888891</v>
      </c>
    </row>
    <row r="31" spans="1:15" hidden="1" x14ac:dyDescent="0.35">
      <c r="A31" s="27">
        <v>44466</v>
      </c>
      <c r="B31" s="24" t="s">
        <v>85</v>
      </c>
      <c r="C31" s="42" t="s">
        <v>86</v>
      </c>
      <c r="D31" s="26">
        <v>4538.13</v>
      </c>
      <c r="E31" s="6">
        <v>3689.24</v>
      </c>
      <c r="F31" s="51">
        <v>33.729999999999997</v>
      </c>
      <c r="G31" s="24">
        <v>128</v>
      </c>
      <c r="I31" s="31"/>
      <c r="J31" s="31"/>
      <c r="K31" s="31">
        <f>($E$31/$G$31)*0.5</f>
        <v>14.411093749999999</v>
      </c>
      <c r="L31" s="31">
        <f>($E$31/$G$31)</f>
        <v>28.822187499999998</v>
      </c>
      <c r="M31" s="31">
        <f>($E$31/$G$31)</f>
        <v>28.822187499999998</v>
      </c>
      <c r="N31" s="31">
        <f>($E$31/$G$31)</f>
        <v>28.822187499999998</v>
      </c>
      <c r="O31" s="31">
        <f>($E$31/$G$31)</f>
        <v>28.822187499999998</v>
      </c>
    </row>
    <row r="32" spans="1:15" hidden="1" x14ac:dyDescent="0.35">
      <c r="C32" s="42"/>
      <c r="J32" s="33"/>
      <c r="K32" s="37">
        <f>SUM(K2:K31)</f>
        <v>642.42369197655432</v>
      </c>
      <c r="L32" s="33"/>
      <c r="M32" s="33"/>
      <c r="N32" s="33"/>
      <c r="O32" s="33"/>
    </row>
    <row r="33" spans="1:25" hidden="1" x14ac:dyDescent="0.35">
      <c r="A33" s="27"/>
      <c r="B33" s="40"/>
      <c r="C33" s="42"/>
      <c r="D33" s="26"/>
      <c r="F33" s="15"/>
      <c r="G33" s="24"/>
      <c r="I33" s="31"/>
      <c r="J33" s="31"/>
      <c r="K33" s="31"/>
      <c r="L33" s="31"/>
      <c r="M33" s="31"/>
      <c r="N33" s="31"/>
      <c r="O33" s="31"/>
    </row>
    <row r="34" spans="1:25" hidden="1" x14ac:dyDescent="0.35">
      <c r="A34" s="27">
        <v>44473</v>
      </c>
      <c r="B34" s="24" t="s">
        <v>104</v>
      </c>
      <c r="C34" s="42" t="s">
        <v>88</v>
      </c>
      <c r="D34" s="26">
        <v>7913.04</v>
      </c>
      <c r="E34" s="6">
        <v>6363.75</v>
      </c>
      <c r="F34" s="51">
        <v>55.62</v>
      </c>
      <c r="G34" s="24">
        <v>135</v>
      </c>
      <c r="I34" s="31"/>
      <c r="J34" s="31"/>
      <c r="K34" s="31"/>
      <c r="L34" s="31">
        <f>($E$34/$G$34)*0.5</f>
        <v>23.569444444444443</v>
      </c>
      <c r="M34" s="31">
        <f>($E$34/$G$34)</f>
        <v>47.138888888888886</v>
      </c>
      <c r="N34" s="31">
        <f>($E$34/$G$34)</f>
        <v>47.138888888888886</v>
      </c>
      <c r="O34" s="31">
        <f>($E$34/$G$34)</f>
        <v>47.138888888888886</v>
      </c>
    </row>
    <row r="35" spans="1:25" hidden="1" x14ac:dyDescent="0.35">
      <c r="A35" s="27">
        <v>44473</v>
      </c>
      <c r="B35" s="24" t="s">
        <v>89</v>
      </c>
      <c r="C35" s="42" t="s">
        <v>90</v>
      </c>
      <c r="D35" s="26">
        <v>2384.89</v>
      </c>
      <c r="E35" s="6">
        <v>1891.63</v>
      </c>
      <c r="F35" s="51">
        <v>15.66</v>
      </c>
      <c r="G35" s="24">
        <v>144</v>
      </c>
      <c r="L35" s="31">
        <f>($E$35/$G$35)*0.5</f>
        <v>6.568159722222223</v>
      </c>
      <c r="M35" s="31">
        <f>($E$35/$G$35)</f>
        <v>13.136319444444446</v>
      </c>
      <c r="N35" s="31">
        <f>($E$35/$G$35)</f>
        <v>13.136319444444446</v>
      </c>
      <c r="O35" s="31">
        <f>($E$35/$G$35)</f>
        <v>13.136319444444446</v>
      </c>
    </row>
    <row r="36" spans="1:25" hidden="1" x14ac:dyDescent="0.35">
      <c r="A36" s="27">
        <v>44473</v>
      </c>
      <c r="B36" s="24" t="s">
        <v>91</v>
      </c>
      <c r="C36" s="42" t="s">
        <v>92</v>
      </c>
      <c r="D36" s="26">
        <v>8651.9699999999993</v>
      </c>
      <c r="E36" s="6">
        <v>6862.5</v>
      </c>
      <c r="F36" s="51">
        <v>56.85</v>
      </c>
      <c r="G36" s="24">
        <v>144</v>
      </c>
      <c r="L36" s="31">
        <f>($E$36/$G$36)*0.5</f>
        <v>23.828125</v>
      </c>
      <c r="M36" s="31">
        <f>($E$36/$G$36)</f>
        <v>47.65625</v>
      </c>
      <c r="N36" s="31">
        <f>($E$36/$G$36)</f>
        <v>47.65625</v>
      </c>
      <c r="O36" s="31">
        <f>($E$36/$G$36)</f>
        <v>47.65625</v>
      </c>
    </row>
    <row r="37" spans="1:25" hidden="1" x14ac:dyDescent="0.35">
      <c r="A37" s="27">
        <v>44480</v>
      </c>
      <c r="B37" s="24" t="s">
        <v>93</v>
      </c>
      <c r="C37" s="42" t="s">
        <v>94</v>
      </c>
      <c r="D37" s="26">
        <v>2245.3000000000002</v>
      </c>
      <c r="E37" s="6">
        <v>1780.91</v>
      </c>
      <c r="F37" s="51">
        <v>14.75</v>
      </c>
      <c r="G37" s="24">
        <v>144</v>
      </c>
      <c r="L37" s="31">
        <f>($E$37/$G$37)*0.5</f>
        <v>6.183715277777778</v>
      </c>
      <c r="M37" s="31">
        <f>($E$37/$G$37)</f>
        <v>12.367430555555556</v>
      </c>
      <c r="N37" s="31">
        <f>($E$37/$G$37)</f>
        <v>12.367430555555556</v>
      </c>
      <c r="O37" s="31">
        <f>($E$37/$G$37)</f>
        <v>12.367430555555556</v>
      </c>
    </row>
    <row r="38" spans="1:25" hidden="1" x14ac:dyDescent="0.35">
      <c r="A38" s="27">
        <v>44487</v>
      </c>
      <c r="B38" s="24" t="s">
        <v>124</v>
      </c>
      <c r="C38" s="42" t="s">
        <v>95</v>
      </c>
      <c r="D38" s="26">
        <v>2434.5300000000002</v>
      </c>
      <c r="E38" s="6">
        <v>1931</v>
      </c>
      <c r="F38" s="51">
        <v>15.98</v>
      </c>
      <c r="G38" s="24">
        <v>144</v>
      </c>
      <c r="L38" s="31">
        <f>($E$38/$G$38)*0.5</f>
        <v>6.7048611111111107</v>
      </c>
      <c r="M38" s="31">
        <f>($E$38/$G$38)</f>
        <v>13.409722222222221</v>
      </c>
      <c r="N38" s="31">
        <f>($E$38/$G$38)</f>
        <v>13.409722222222221</v>
      </c>
      <c r="O38" s="31">
        <f>($E$38/$G$38)</f>
        <v>13.409722222222221</v>
      </c>
    </row>
    <row r="39" spans="1:25" hidden="1" x14ac:dyDescent="0.35">
      <c r="A39" s="27">
        <v>44487</v>
      </c>
      <c r="B39" s="24" t="s">
        <v>96</v>
      </c>
      <c r="C39" s="42" t="s">
        <v>97</v>
      </c>
      <c r="D39" s="26">
        <v>8568.16</v>
      </c>
      <c r="E39" s="6">
        <v>6796.02</v>
      </c>
      <c r="F39" s="51">
        <v>56.26</v>
      </c>
      <c r="G39" s="24">
        <v>144</v>
      </c>
      <c r="L39" s="31">
        <f>($E$39/$G$39)*0.5</f>
        <v>23.597291666666667</v>
      </c>
      <c r="M39" s="31">
        <f>($E$39/$G$39)</f>
        <v>47.194583333333334</v>
      </c>
      <c r="N39" s="31">
        <f>($E$39/$G$39)</f>
        <v>47.194583333333334</v>
      </c>
      <c r="O39" s="31">
        <f>($E$39/$G$39)</f>
        <v>47.194583333333334</v>
      </c>
      <c r="T39" s="5"/>
      <c r="Y39" s="5"/>
    </row>
    <row r="40" spans="1:25" hidden="1" x14ac:dyDescent="0.35">
      <c r="A40" s="27">
        <v>44487</v>
      </c>
      <c r="B40" s="24" t="s">
        <v>125</v>
      </c>
      <c r="C40" s="42" t="s">
        <v>98</v>
      </c>
      <c r="D40" s="26">
        <v>9399.84</v>
      </c>
      <c r="E40" s="6">
        <v>8238.91</v>
      </c>
      <c r="F40" s="51">
        <v>113.8</v>
      </c>
      <c r="G40" s="24">
        <v>80</v>
      </c>
      <c r="L40" s="31">
        <f>($E$40/$G$40)*0.5</f>
        <v>51.493187499999998</v>
      </c>
      <c r="M40" s="31">
        <f>($E$40/$G$40)</f>
        <v>102.986375</v>
      </c>
      <c r="N40" s="31">
        <f>($E$40/$G$40)</f>
        <v>102.986375</v>
      </c>
      <c r="O40" s="31">
        <f>($E$40/$G$40)</f>
        <v>102.986375</v>
      </c>
    </row>
    <row r="41" spans="1:25" hidden="1" x14ac:dyDescent="0.35">
      <c r="A41" s="27">
        <v>44487</v>
      </c>
      <c r="B41" s="24" t="s">
        <v>99</v>
      </c>
      <c r="C41" s="42" t="s">
        <v>100</v>
      </c>
      <c r="D41" s="26">
        <v>5800.84</v>
      </c>
      <c r="E41" s="6">
        <v>4601.0600000000004</v>
      </c>
      <c r="F41" s="51">
        <v>38.1</v>
      </c>
      <c r="G41" s="24">
        <v>144</v>
      </c>
      <c r="L41" s="31">
        <f>($E$41/$G$41)*0.5</f>
        <v>15.97590277777778</v>
      </c>
      <c r="M41" s="31">
        <f>($E$41/$G$41)</f>
        <v>31.951805555555559</v>
      </c>
      <c r="N41" s="31">
        <f>($E$41/$G$41)</f>
        <v>31.951805555555559</v>
      </c>
      <c r="O41" s="31">
        <f>($E$41/$G$41)</f>
        <v>31.951805555555559</v>
      </c>
      <c r="T41" s="5"/>
      <c r="W41" s="5"/>
    </row>
    <row r="42" spans="1:25" hidden="1" x14ac:dyDescent="0.35">
      <c r="A42" s="27">
        <v>44487</v>
      </c>
      <c r="B42" s="24" t="s">
        <v>101</v>
      </c>
      <c r="C42" s="42" t="s">
        <v>102</v>
      </c>
      <c r="D42" s="26">
        <v>5095.38</v>
      </c>
      <c r="E42" s="6">
        <v>4041.51</v>
      </c>
      <c r="F42" s="51">
        <v>33.46</v>
      </c>
      <c r="G42" s="24">
        <v>144</v>
      </c>
      <c r="L42" s="31">
        <f>($E$42/$G$42)*0.5</f>
        <v>14.033020833333333</v>
      </c>
      <c r="M42" s="31">
        <f>($E$42/$G$42)</f>
        <v>28.066041666666667</v>
      </c>
      <c r="N42" s="31">
        <f>($E$42/$G$42)</f>
        <v>28.066041666666667</v>
      </c>
      <c r="O42" s="31">
        <f>($E$42/$G$42)</f>
        <v>28.066041666666667</v>
      </c>
      <c r="T42" s="5"/>
      <c r="W42" s="5"/>
    </row>
    <row r="43" spans="1:25" hidden="1" x14ac:dyDescent="0.35">
      <c r="A43" s="27">
        <v>44494</v>
      </c>
      <c r="B43" s="24" t="s">
        <v>103</v>
      </c>
      <c r="C43" s="42">
        <v>913480901</v>
      </c>
      <c r="D43" s="26">
        <v>9275.58</v>
      </c>
      <c r="E43" s="6">
        <v>7357.13</v>
      </c>
      <c r="F43" s="51">
        <v>60.9</v>
      </c>
      <c r="G43" s="24">
        <v>144</v>
      </c>
      <c r="L43" s="36">
        <f>($E$43/$G$43)*0.5</f>
        <v>25.545590277777777</v>
      </c>
      <c r="M43" s="31">
        <f>($E$43/$G$43)</f>
        <v>51.091180555555553</v>
      </c>
      <c r="N43" s="31">
        <f>($E$43/$G$43)</f>
        <v>51.091180555555553</v>
      </c>
      <c r="O43" s="31">
        <f>($E$43/$G$43)</f>
        <v>51.091180555555553</v>
      </c>
    </row>
    <row r="44" spans="1:25" hidden="1" x14ac:dyDescent="0.35">
      <c r="C44" s="42"/>
      <c r="L44" s="33">
        <f>SUM(L2:L43)</f>
        <v>950.150055050226</v>
      </c>
      <c r="M44" s="33"/>
      <c r="N44" s="33"/>
      <c r="O44" s="33"/>
    </row>
    <row r="45" spans="1:25" hidden="1" x14ac:dyDescent="0.35">
      <c r="C45" s="42"/>
    </row>
    <row r="46" spans="1:25" hidden="1" x14ac:dyDescent="0.35">
      <c r="A46" s="27">
        <v>44501</v>
      </c>
      <c r="B46" s="39" t="s">
        <v>106</v>
      </c>
      <c r="C46" s="42" t="s">
        <v>107</v>
      </c>
      <c r="D46" s="26">
        <v>11096.97</v>
      </c>
      <c r="E46" s="6">
        <v>8883.2000000000007</v>
      </c>
      <c r="F46" s="51">
        <v>76.19</v>
      </c>
      <c r="G46" s="24">
        <v>138</v>
      </c>
      <c r="I46" s="31"/>
      <c r="J46" s="31"/>
      <c r="K46" s="31"/>
      <c r="L46" s="31"/>
      <c r="M46" s="31">
        <f>($E$46/$G$46)*0.5</f>
        <v>32.185507246376815</v>
      </c>
      <c r="N46" s="31">
        <f>($E$46/$G$46)</f>
        <v>64.371014492753631</v>
      </c>
      <c r="O46" s="31">
        <f>($E$46/$G$46)</f>
        <v>64.371014492753631</v>
      </c>
      <c r="Q46" s="5"/>
      <c r="R46" s="5"/>
    </row>
    <row r="47" spans="1:25" hidden="1" x14ac:dyDescent="0.35">
      <c r="A47" s="27">
        <v>44522</v>
      </c>
      <c r="B47" s="39" t="s">
        <v>108</v>
      </c>
      <c r="C47" s="42" t="s">
        <v>109</v>
      </c>
      <c r="D47" s="26">
        <v>8221.09</v>
      </c>
      <c r="E47" s="6">
        <v>6896.81</v>
      </c>
      <c r="F47" s="51">
        <v>57.09</v>
      </c>
      <c r="G47" s="24">
        <v>144</v>
      </c>
      <c r="L47" s="31"/>
      <c r="M47" s="31">
        <f>($E$47/$G$47)*0.5</f>
        <v>23.947256944444447</v>
      </c>
      <c r="N47" s="31">
        <f>($E$47/$G$47)</f>
        <v>47.894513888888895</v>
      </c>
      <c r="O47" s="31">
        <f>($E$47/$G$47)</f>
        <v>47.894513888888895</v>
      </c>
    </row>
    <row r="48" spans="1:25" hidden="1" x14ac:dyDescent="0.35">
      <c r="A48" s="27">
        <v>44522</v>
      </c>
      <c r="B48" s="39" t="s">
        <v>110</v>
      </c>
      <c r="C48" s="42">
        <v>81514310</v>
      </c>
      <c r="D48" s="26">
        <v>8180.19</v>
      </c>
      <c r="E48" s="6">
        <v>6862.5</v>
      </c>
      <c r="F48" s="51">
        <v>56.81</v>
      </c>
      <c r="G48" s="24">
        <v>144</v>
      </c>
      <c r="L48" s="31"/>
      <c r="M48" s="31">
        <f>($E$48/$G$48)*0.5</f>
        <v>23.828125</v>
      </c>
      <c r="N48" s="31">
        <f>($E$48/$G$48)</f>
        <v>47.65625</v>
      </c>
      <c r="O48" s="31">
        <f>($E$48/$G$48)</f>
        <v>47.65625</v>
      </c>
    </row>
    <row r="49" spans="1:26" hidden="1" x14ac:dyDescent="0.35">
      <c r="A49" s="27">
        <v>44522</v>
      </c>
      <c r="B49" s="39" t="s">
        <v>111</v>
      </c>
      <c r="C49" s="42" t="s">
        <v>112</v>
      </c>
      <c r="D49" s="26">
        <v>726.48</v>
      </c>
      <c r="E49" s="6">
        <v>609.46</v>
      </c>
      <c r="F49" s="51">
        <v>5.04</v>
      </c>
      <c r="G49" s="24">
        <v>144</v>
      </c>
      <c r="L49" s="31"/>
      <c r="M49" s="31">
        <f>($E$49/$G$49)*0.5</f>
        <v>2.1161805555555557</v>
      </c>
      <c r="N49" s="31">
        <f>($E$49/$G$49)</f>
        <v>4.2323611111111115</v>
      </c>
      <c r="O49" s="31">
        <f>($E$49/$G$49)</f>
        <v>4.2323611111111115</v>
      </c>
    </row>
    <row r="50" spans="1:26" hidden="1" x14ac:dyDescent="0.35">
      <c r="A50" s="27">
        <v>44522</v>
      </c>
      <c r="B50" s="39" t="s">
        <v>113</v>
      </c>
      <c r="C50" s="42" t="s">
        <v>114</v>
      </c>
      <c r="D50" s="26">
        <v>4806.7299999999996</v>
      </c>
      <c r="E50" s="6">
        <v>4032.45</v>
      </c>
      <c r="F50" s="51">
        <v>33.380000000000003</v>
      </c>
      <c r="G50" s="24">
        <v>144</v>
      </c>
      <c r="L50" s="31"/>
      <c r="M50" s="31">
        <f>($E$50/$G$50)*0.5</f>
        <v>14.001562499999999</v>
      </c>
      <c r="N50" s="31">
        <f>($E$50/$G$50)</f>
        <v>28.003124999999997</v>
      </c>
      <c r="O50" s="31">
        <f>($E$50/$G$50)</f>
        <v>28.003124999999997</v>
      </c>
    </row>
    <row r="51" spans="1:26" hidden="1" x14ac:dyDescent="0.35">
      <c r="A51" s="27">
        <v>44522</v>
      </c>
      <c r="B51" s="39" t="s">
        <v>115</v>
      </c>
      <c r="C51" s="42">
        <v>831350601</v>
      </c>
      <c r="D51" s="26">
        <v>118.46</v>
      </c>
      <c r="E51" s="6">
        <v>99.38</v>
      </c>
      <c r="F51" s="51">
        <v>0.82</v>
      </c>
      <c r="G51" s="24">
        <v>144</v>
      </c>
      <c r="L51" s="31"/>
      <c r="M51" s="31">
        <f>($E$51/$G$51)*0.5</f>
        <v>0.34506944444444443</v>
      </c>
      <c r="N51" s="31">
        <f>($E$51/$G$51)</f>
        <v>0.69013888888888886</v>
      </c>
      <c r="O51" s="31">
        <f>($E$51/$G$51)</f>
        <v>0.69013888888888886</v>
      </c>
    </row>
    <row r="52" spans="1:26" hidden="1" x14ac:dyDescent="0.35">
      <c r="A52" s="27">
        <v>44522</v>
      </c>
      <c r="B52" s="39">
        <v>9431217169</v>
      </c>
      <c r="C52" s="42" t="s">
        <v>116</v>
      </c>
      <c r="D52" s="26">
        <v>8878.2900000000009</v>
      </c>
      <c r="E52" s="6">
        <v>7448.15</v>
      </c>
      <c r="F52" s="51">
        <v>61.65</v>
      </c>
      <c r="G52" s="24">
        <v>144</v>
      </c>
      <c r="L52" s="31"/>
      <c r="M52" s="31">
        <f>($E$52/$G$52)*0.5</f>
        <v>25.861631944444444</v>
      </c>
      <c r="N52" s="31">
        <f>($E$52/$G$52)</f>
        <v>51.723263888888887</v>
      </c>
      <c r="O52" s="31">
        <f>($E$52/$G$52)</f>
        <v>51.723263888888887</v>
      </c>
    </row>
    <row r="53" spans="1:26" hidden="1" x14ac:dyDescent="0.35">
      <c r="A53" s="27">
        <v>44522</v>
      </c>
      <c r="B53" s="39">
        <v>5055500120</v>
      </c>
      <c r="C53" s="42">
        <v>505550001</v>
      </c>
      <c r="D53" s="26">
        <v>8659.7099999999991</v>
      </c>
      <c r="E53" s="6">
        <v>7746</v>
      </c>
      <c r="F53" s="51">
        <v>96.22</v>
      </c>
      <c r="G53" s="24">
        <v>90</v>
      </c>
      <c r="L53" s="31"/>
      <c r="M53" s="31">
        <f>($E$53/$G$53)*0.5</f>
        <v>43.033333333333331</v>
      </c>
      <c r="N53" s="31">
        <f>($E$53/$G$53)</f>
        <v>86.066666666666663</v>
      </c>
      <c r="O53" s="31">
        <f>($E$53/$G$53)</f>
        <v>86.066666666666663</v>
      </c>
    </row>
    <row r="54" spans="1:26" hidden="1" x14ac:dyDescent="0.35">
      <c r="A54" s="27">
        <v>44522</v>
      </c>
      <c r="B54" s="39">
        <v>9211507119</v>
      </c>
      <c r="C54" s="42">
        <v>921150701</v>
      </c>
      <c r="D54" s="26">
        <v>5598.19</v>
      </c>
      <c r="E54" s="6">
        <v>4696.42</v>
      </c>
      <c r="F54" s="51">
        <v>32.61</v>
      </c>
      <c r="G54" s="24">
        <v>144</v>
      </c>
      <c r="L54" s="31"/>
      <c r="M54" s="31">
        <f>($E$54/$G$54)*0.5</f>
        <v>16.307013888888889</v>
      </c>
      <c r="N54" s="31">
        <f>($E$54/$G$54)</f>
        <v>32.614027777777778</v>
      </c>
      <c r="O54" s="31">
        <f>($E$54/$G$54)</f>
        <v>32.614027777777778</v>
      </c>
    </row>
    <row r="55" spans="1:26" hidden="1" x14ac:dyDescent="0.35">
      <c r="A55" s="27">
        <v>44522</v>
      </c>
      <c r="B55" s="39">
        <v>4072112126</v>
      </c>
      <c r="C55" s="42">
        <v>407211201</v>
      </c>
      <c r="D55" s="26">
        <v>9677.99</v>
      </c>
      <c r="E55" s="6">
        <v>8119.03</v>
      </c>
      <c r="F55" s="51">
        <v>67.209999999999994</v>
      </c>
      <c r="G55" s="24">
        <v>144</v>
      </c>
      <c r="L55" s="31"/>
      <c r="M55" s="31">
        <f>($E$55/$G$55)*0.5</f>
        <v>28.191076388888888</v>
      </c>
      <c r="N55" s="31">
        <f>($E$55/$G$55)</f>
        <v>56.382152777777776</v>
      </c>
      <c r="O55" s="31">
        <f>($E$55/$G$55)</f>
        <v>56.382152777777776</v>
      </c>
    </row>
    <row r="56" spans="1:26" hidden="1" x14ac:dyDescent="0.35">
      <c r="A56" s="27">
        <v>44522</v>
      </c>
      <c r="B56" s="39">
        <v>5126109115</v>
      </c>
      <c r="C56" s="42">
        <v>512610901</v>
      </c>
      <c r="D56" s="6">
        <v>2952.04</v>
      </c>
      <c r="E56" s="6">
        <v>2476.52</v>
      </c>
      <c r="F56" s="51">
        <v>17.2</v>
      </c>
      <c r="G56">
        <v>144</v>
      </c>
      <c r="L56" s="33"/>
      <c r="M56" s="31">
        <f>($E$56/$G$56)*0.5</f>
        <v>8.5990277777777777</v>
      </c>
      <c r="N56" s="31">
        <f>($E$56/$G$56)</f>
        <v>17.198055555555555</v>
      </c>
      <c r="O56" s="31">
        <f>($E$56/$G$56)</f>
        <v>17.198055555555555</v>
      </c>
    </row>
    <row r="57" spans="1:26" hidden="1" x14ac:dyDescent="0.35">
      <c r="A57" s="27">
        <v>44522</v>
      </c>
      <c r="B57" s="39" t="s">
        <v>117</v>
      </c>
      <c r="C57" s="42">
        <v>867741301</v>
      </c>
      <c r="D57" s="6">
        <v>12532.14</v>
      </c>
      <c r="E57" s="6">
        <v>10625.3</v>
      </c>
      <c r="F57" s="51">
        <v>92.83</v>
      </c>
      <c r="G57">
        <v>135</v>
      </c>
      <c r="M57" s="31">
        <f>($E$57/$G$57)*0.5</f>
        <v>39.352962962962962</v>
      </c>
      <c r="N57" s="31">
        <f>($E$57/$G$57)</f>
        <v>78.705925925925925</v>
      </c>
      <c r="O57" s="31">
        <f>($E$57/$G$57)</f>
        <v>78.705925925925925</v>
      </c>
    </row>
    <row r="58" spans="1:26" hidden="1" x14ac:dyDescent="0.35">
      <c r="A58" s="27">
        <v>44522</v>
      </c>
      <c r="B58" s="39" t="s">
        <v>118</v>
      </c>
      <c r="C58" s="42">
        <v>773721201</v>
      </c>
      <c r="D58" s="6">
        <v>9768.75</v>
      </c>
      <c r="E58" s="6">
        <v>8195.17</v>
      </c>
      <c r="F58" s="51">
        <v>67.84</v>
      </c>
      <c r="G58">
        <v>144</v>
      </c>
      <c r="M58" s="31">
        <f>($E$58/$G$58)*0.5</f>
        <v>28.455451388888889</v>
      </c>
      <c r="N58" s="31">
        <f>($E$58/$G$58)</f>
        <v>56.910902777777778</v>
      </c>
      <c r="O58" s="31">
        <f>($E$58/$G$58)</f>
        <v>56.910902777777778</v>
      </c>
    </row>
    <row r="59" spans="1:26" x14ac:dyDescent="0.35">
      <c r="A59" s="56">
        <v>44529</v>
      </c>
      <c r="B59" s="39">
        <v>5177216181</v>
      </c>
      <c r="C59" s="42">
        <v>517721601</v>
      </c>
      <c r="D59" s="15">
        <v>10124.16</v>
      </c>
      <c r="E59" s="15">
        <v>8493.33</v>
      </c>
      <c r="F59" s="15">
        <v>70.31</v>
      </c>
      <c r="G59">
        <v>144</v>
      </c>
      <c r="M59" s="31">
        <f>($E$59/$G$59)*0.5</f>
        <v>29.490729166666668</v>
      </c>
      <c r="N59" s="31">
        <f>($E$59/$G$59)</f>
        <v>58.981458333333336</v>
      </c>
      <c r="O59" s="31"/>
      <c r="P59" s="19"/>
      <c r="R59" s="53"/>
      <c r="S59" s="8"/>
      <c r="T59" s="53"/>
      <c r="U59" s="8"/>
    </row>
    <row r="60" spans="1:26" x14ac:dyDescent="0.35">
      <c r="A60" s="27"/>
      <c r="B60" s="39"/>
      <c r="C60" s="42"/>
      <c r="D60" s="15"/>
      <c r="E60" s="15"/>
      <c r="F60" s="15"/>
      <c r="M60" s="31"/>
      <c r="N60" s="31"/>
      <c r="O60" s="31"/>
      <c r="R60" s="53"/>
      <c r="S60" s="8"/>
      <c r="U60" s="5"/>
    </row>
    <row r="61" spans="1:26" x14ac:dyDescent="0.35">
      <c r="C61" s="42"/>
      <c r="D61" s="15"/>
      <c r="E61" s="15"/>
      <c r="F61" s="15"/>
      <c r="J61" s="17"/>
      <c r="M61" s="33"/>
      <c r="N61" s="33"/>
      <c r="O61" s="33"/>
      <c r="S61" s="8"/>
    </row>
    <row r="62" spans="1:26" x14ac:dyDescent="0.35">
      <c r="C62" s="42"/>
      <c r="D62" s="15"/>
      <c r="E62" s="15"/>
      <c r="F62" s="15"/>
      <c r="J62" s="5"/>
      <c r="S62" s="8"/>
      <c r="T62" s="8"/>
      <c r="U62" s="8"/>
      <c r="V62" s="8"/>
      <c r="W62" s="8"/>
      <c r="X62" s="8"/>
      <c r="Y62" s="8"/>
      <c r="Z62" s="8"/>
    </row>
    <row r="63" spans="1:26" x14ac:dyDescent="0.35">
      <c r="A63" s="27"/>
      <c r="B63" s="24"/>
      <c r="C63" s="57"/>
      <c r="D63" s="44"/>
      <c r="E63" s="58"/>
      <c r="F63" s="44"/>
      <c r="G63" s="24"/>
      <c r="I63" s="31"/>
      <c r="J63" s="59"/>
      <c r="K63" s="31"/>
      <c r="L63" s="31"/>
      <c r="M63" s="31"/>
      <c r="N63" s="31"/>
      <c r="O63" s="31"/>
      <c r="S63" s="8"/>
      <c r="T63" s="8"/>
      <c r="U63" s="8"/>
      <c r="V63" s="8"/>
      <c r="W63" s="8"/>
      <c r="X63" s="8"/>
      <c r="Y63" s="8"/>
      <c r="Z63" s="8"/>
    </row>
    <row r="64" spans="1:26" x14ac:dyDescent="0.35">
      <c r="A64" s="27"/>
      <c r="B64" s="24"/>
      <c r="C64" s="57"/>
      <c r="D64" s="46"/>
      <c r="E64" s="58"/>
      <c r="F64" s="46"/>
      <c r="G64" s="24"/>
      <c r="L64" s="31"/>
      <c r="M64" s="31"/>
      <c r="N64" s="31"/>
      <c r="O64" s="31"/>
    </row>
    <row r="65" spans="1:19" x14ac:dyDescent="0.35">
      <c r="A65" s="27"/>
      <c r="B65" s="24"/>
      <c r="C65" s="57"/>
      <c r="D65" s="44"/>
      <c r="E65" s="58"/>
      <c r="F65" s="44"/>
      <c r="G65" s="24"/>
      <c r="L65" s="31"/>
      <c r="M65" s="31"/>
      <c r="N65" s="31"/>
      <c r="O65" s="31"/>
      <c r="R65" s="53">
        <f>E59-M59-N59</f>
        <v>8404.8578125000004</v>
      </c>
      <c r="S65" s="8" t="s">
        <v>170</v>
      </c>
    </row>
    <row r="66" spans="1:19" x14ac:dyDescent="0.35">
      <c r="A66" s="27"/>
      <c r="B66" s="24"/>
      <c r="C66" s="57"/>
      <c r="D66" s="44"/>
      <c r="E66" s="58"/>
      <c r="F66" s="44"/>
      <c r="G66" s="24"/>
      <c r="J66" s="5"/>
      <c r="M66" s="31"/>
      <c r="N66" s="31"/>
      <c r="O66" s="31"/>
      <c r="S66" s="8"/>
    </row>
    <row r="67" spans="1:19" x14ac:dyDescent="0.35">
      <c r="A67" s="27"/>
      <c r="B67" s="24"/>
      <c r="C67" s="57"/>
      <c r="D67" s="44"/>
      <c r="E67" s="58"/>
      <c r="F67" s="44"/>
      <c r="G67" s="24"/>
      <c r="L67" s="31"/>
      <c r="M67" s="31"/>
      <c r="N67" s="31"/>
      <c r="O67" s="31"/>
      <c r="S67" s="8"/>
    </row>
    <row r="68" spans="1:19" x14ac:dyDescent="0.35">
      <c r="A68" s="27"/>
      <c r="B68" s="24"/>
      <c r="C68" s="57"/>
      <c r="D68" s="44"/>
      <c r="E68" s="58"/>
      <c r="F68" s="44"/>
      <c r="G68" s="24"/>
      <c r="L68" s="31"/>
      <c r="M68" s="31"/>
      <c r="N68" s="31"/>
      <c r="O68" s="31"/>
      <c r="S68" s="8"/>
    </row>
    <row r="69" spans="1:19" x14ac:dyDescent="0.35">
      <c r="A69" s="27"/>
      <c r="B69" s="24"/>
      <c r="C69" s="57"/>
      <c r="D69" s="44"/>
      <c r="E69" s="58"/>
      <c r="F69" s="44"/>
      <c r="G69" s="24"/>
      <c r="M69" s="31"/>
      <c r="N69" s="31"/>
      <c r="O69" s="31"/>
      <c r="S69" s="8"/>
    </row>
    <row r="70" spans="1:19" x14ac:dyDescent="0.35">
      <c r="A70" s="27"/>
      <c r="B70" s="39"/>
      <c r="C70" s="42"/>
      <c r="D70" s="43"/>
      <c r="E70" s="15"/>
      <c r="F70" s="15"/>
      <c r="G70" s="24"/>
      <c r="H70" s="7"/>
      <c r="I70" s="7"/>
      <c r="L70" s="31"/>
      <c r="M70" s="31"/>
      <c r="N70" s="30"/>
      <c r="O70" s="30"/>
      <c r="S70" s="8"/>
    </row>
    <row r="71" spans="1:19" x14ac:dyDescent="0.35">
      <c r="A71" s="27"/>
      <c r="B71" s="39"/>
      <c r="C71" s="42"/>
      <c r="D71" s="43"/>
      <c r="E71" s="15"/>
      <c r="F71" s="15"/>
      <c r="G71" s="24"/>
      <c r="K71" s="5"/>
      <c r="L71" s="31"/>
      <c r="M71" s="31"/>
      <c r="N71" s="31"/>
      <c r="O71" s="31"/>
    </row>
    <row r="72" spans="1:19" ht="15" thickBot="1" x14ac:dyDescent="0.4">
      <c r="A72" s="27"/>
      <c r="B72" s="24"/>
      <c r="C72" s="57"/>
      <c r="D72" s="44"/>
      <c r="E72" s="46"/>
      <c r="F72" s="44"/>
      <c r="G72" s="24"/>
      <c r="I72" s="31"/>
      <c r="K72" s="31"/>
      <c r="L72" s="5"/>
      <c r="M72" s="31"/>
      <c r="N72" s="31"/>
      <c r="O72" s="31"/>
      <c r="P72" s="31"/>
    </row>
    <row r="73" spans="1:19" x14ac:dyDescent="0.35">
      <c r="A73" s="27"/>
      <c r="B73" s="24"/>
      <c r="C73" s="57"/>
      <c r="D73" s="44"/>
      <c r="E73" s="46"/>
      <c r="F73" s="44"/>
      <c r="G73" s="24"/>
      <c r="I73" s="7"/>
      <c r="J73" s="60" t="s">
        <v>171</v>
      </c>
      <c r="K73" s="61"/>
      <c r="L73" s="67"/>
      <c r="M73" s="67"/>
      <c r="N73" s="67"/>
      <c r="O73" s="62"/>
      <c r="P73" s="31"/>
    </row>
    <row r="74" spans="1:19" x14ac:dyDescent="0.35">
      <c r="A74" s="27"/>
      <c r="B74" s="24"/>
      <c r="C74" s="57"/>
      <c r="D74" s="44"/>
      <c r="E74" s="46"/>
      <c r="F74" s="44"/>
      <c r="G74" s="24"/>
      <c r="H74" s="8"/>
      <c r="I74" s="8"/>
      <c r="J74" s="72" t="s">
        <v>173</v>
      </c>
      <c r="K74" s="5">
        <f>R65</f>
        <v>8404.8578125000004</v>
      </c>
      <c r="L74" s="68" t="s">
        <v>172</v>
      </c>
      <c r="M74" s="31"/>
      <c r="N74" s="31"/>
      <c r="O74" s="64"/>
      <c r="P74" s="31"/>
    </row>
    <row r="75" spans="1:19" ht="15" thickBot="1" x14ac:dyDescent="0.4">
      <c r="A75" s="27"/>
      <c r="B75" s="24"/>
      <c r="C75" s="57"/>
      <c r="D75" s="44"/>
      <c r="E75" s="46"/>
      <c r="F75" s="44"/>
      <c r="G75" s="24"/>
      <c r="J75" s="66" t="s">
        <v>16</v>
      </c>
      <c r="K75" s="65"/>
      <c r="L75" s="69">
        <f>K74</f>
        <v>8404.8578125000004</v>
      </c>
      <c r="M75" s="70"/>
      <c r="N75" s="70"/>
      <c r="O75" s="71"/>
      <c r="P75" s="31"/>
    </row>
    <row r="76" spans="1:19" x14ac:dyDescent="0.35">
      <c r="A76" s="27"/>
      <c r="B76" s="24"/>
      <c r="C76" s="57"/>
      <c r="D76" s="44"/>
      <c r="E76" s="46"/>
      <c r="F76" s="44"/>
      <c r="G76" s="24"/>
      <c r="L76" s="31"/>
      <c r="M76" s="31"/>
      <c r="N76" s="31"/>
      <c r="O76" s="31"/>
      <c r="P76" s="31"/>
    </row>
    <row r="77" spans="1:19" x14ac:dyDescent="0.35">
      <c r="A77" s="27"/>
      <c r="B77" s="24"/>
      <c r="C77" s="57"/>
      <c r="D77" s="44"/>
      <c r="E77" s="46"/>
      <c r="F77" s="44"/>
      <c r="G77" s="24"/>
      <c r="L77" s="31"/>
      <c r="M77" s="31"/>
      <c r="N77" s="31"/>
      <c r="O77" s="31"/>
      <c r="P77" s="31"/>
    </row>
    <row r="78" spans="1:19" x14ac:dyDescent="0.35">
      <c r="A78" s="27"/>
      <c r="B78" s="24"/>
      <c r="C78" s="57"/>
      <c r="D78" s="44"/>
      <c r="E78" s="46"/>
      <c r="F78" s="44"/>
      <c r="G78" s="24"/>
      <c r="L78" s="31"/>
      <c r="M78" s="31"/>
      <c r="N78" s="31"/>
      <c r="O78" s="31"/>
      <c r="P78" s="31"/>
    </row>
    <row r="79" spans="1:19" x14ac:dyDescent="0.35">
      <c r="A79" s="27"/>
      <c r="B79" s="24"/>
      <c r="C79" s="57"/>
      <c r="D79" s="44"/>
      <c r="E79" s="46"/>
      <c r="F79" s="44"/>
      <c r="G79" s="24"/>
      <c r="L79" s="31"/>
      <c r="M79" s="31"/>
      <c r="N79" s="31"/>
      <c r="O79" s="31"/>
      <c r="P79" s="31"/>
    </row>
    <row r="80" spans="1:19" x14ac:dyDescent="0.35">
      <c r="A80" s="27"/>
      <c r="B80" s="24"/>
      <c r="C80" s="57"/>
      <c r="D80" s="44"/>
      <c r="E80" s="46"/>
      <c r="F80" s="44"/>
      <c r="G80" s="24"/>
      <c r="L80" s="31"/>
      <c r="M80" s="31"/>
      <c r="N80" s="30"/>
      <c r="O80" s="30"/>
      <c r="P80" s="30"/>
    </row>
    <row r="81" spans="4:13" x14ac:dyDescent="0.35">
      <c r="D81" s="15"/>
      <c r="E81" s="15"/>
      <c r="F81" s="15"/>
    </row>
    <row r="82" spans="4:13" x14ac:dyDescent="0.35">
      <c r="D82" s="15"/>
      <c r="E82" s="15"/>
      <c r="F82" s="15"/>
    </row>
    <row r="83" spans="4:13" x14ac:dyDescent="0.35">
      <c r="D83" s="15"/>
      <c r="E83" s="15"/>
      <c r="F83" s="15"/>
      <c r="M83" s="5"/>
    </row>
  </sheetData>
  <pageMargins left="0.7" right="0.7" top="0.75" bottom="0.75" header="0.3" footer="0.3"/>
  <pageSetup orientation="portrait" r:id="rId1"/>
  <headerFooter>
    <oddFooter>&amp;RSchedule JNG-D3.A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32"/>
  <sheetViews>
    <sheetView zoomScaleNormal="100" workbookViewId="0">
      <selection activeCell="B7" sqref="B7"/>
    </sheetView>
  </sheetViews>
  <sheetFormatPr defaultRowHeight="14.5" x14ac:dyDescent="0.35"/>
  <cols>
    <col min="1" max="1" width="11.54296875" customWidth="1"/>
    <col min="2" max="2" width="12.7265625" style="3" bestFit="1" customWidth="1"/>
    <col min="3" max="3" width="10.26953125" bestFit="1" customWidth="1"/>
    <col min="4" max="5" width="16.7265625" style="6" bestFit="1" customWidth="1"/>
    <col min="6" max="6" width="13.453125" style="6" bestFit="1" customWidth="1"/>
    <col min="7" max="7" width="8.7265625" bestFit="1" customWidth="1"/>
    <col min="8" max="8" width="12.1796875" customWidth="1"/>
    <col min="9" max="9" width="10.7265625" customWidth="1"/>
    <col min="10" max="10" width="13.7265625" bestFit="1" customWidth="1"/>
    <col min="11" max="11" width="10.7265625" customWidth="1"/>
    <col min="12" max="12" width="11.26953125" bestFit="1" customWidth="1"/>
    <col min="13" max="14" width="10.7265625" customWidth="1"/>
    <col min="15" max="15" width="13.54296875" bestFit="1" customWidth="1"/>
    <col min="16" max="16" width="11.81640625" bestFit="1" customWidth="1"/>
    <col min="17" max="17" width="19" customWidth="1"/>
    <col min="18" max="18" width="11.54296875" bestFit="1" customWidth="1"/>
    <col min="19" max="20" width="11.81640625" bestFit="1" customWidth="1"/>
    <col min="21" max="21" width="15.26953125" customWidth="1"/>
    <col min="22" max="25" width="11.81640625" bestFit="1" customWidth="1"/>
  </cols>
  <sheetData>
    <row r="1" spans="1:26" ht="44" thickBot="1" x14ac:dyDescent="0.4">
      <c r="A1" s="20" t="s">
        <v>27</v>
      </c>
      <c r="B1" s="38" t="s">
        <v>28</v>
      </c>
      <c r="C1" s="20" t="s">
        <v>29</v>
      </c>
      <c r="D1" s="21" t="s">
        <v>30</v>
      </c>
      <c r="E1" s="21" t="s">
        <v>31</v>
      </c>
      <c r="F1" s="22" t="s">
        <v>32</v>
      </c>
      <c r="G1" s="20" t="s">
        <v>33</v>
      </c>
      <c r="H1" s="93" t="s">
        <v>34</v>
      </c>
      <c r="I1" s="93" t="s">
        <v>35</v>
      </c>
      <c r="J1" s="35" t="s">
        <v>67</v>
      </c>
      <c r="K1" s="35" t="s">
        <v>73</v>
      </c>
      <c r="L1" s="35" t="s">
        <v>87</v>
      </c>
      <c r="M1" s="35" t="s">
        <v>105</v>
      </c>
      <c r="N1" s="35" t="s">
        <v>119</v>
      </c>
      <c r="O1" s="35" t="s">
        <v>140</v>
      </c>
      <c r="P1" s="35" t="s">
        <v>157</v>
      </c>
      <c r="Q1" s="35" t="s">
        <v>169</v>
      </c>
      <c r="R1" s="35" t="s">
        <v>179</v>
      </c>
      <c r="S1" s="35" t="s">
        <v>186</v>
      </c>
      <c r="T1" s="35" t="s">
        <v>209</v>
      </c>
      <c r="U1" s="35" t="s">
        <v>239</v>
      </c>
      <c r="V1" s="35" t="s">
        <v>253</v>
      </c>
      <c r="W1" s="35" t="s">
        <v>263</v>
      </c>
      <c r="X1" s="35" t="s">
        <v>265</v>
      </c>
      <c r="Y1" s="35" t="s">
        <v>292</v>
      </c>
      <c r="Z1" s="29"/>
    </row>
    <row r="2" spans="1:26" x14ac:dyDescent="0.35">
      <c r="A2" s="27">
        <v>44375</v>
      </c>
      <c r="B2" s="24">
        <v>5473412140</v>
      </c>
      <c r="C2" s="57" t="s">
        <v>57</v>
      </c>
      <c r="D2" s="43">
        <v>7619.11</v>
      </c>
      <c r="E2" s="43">
        <v>6330</v>
      </c>
      <c r="F2" s="43">
        <v>63.98</v>
      </c>
      <c r="G2" s="24">
        <v>114</v>
      </c>
      <c r="H2" s="96">
        <v>27.763157894736842</v>
      </c>
      <c r="I2" s="96">
        <v>55.526315789473685</v>
      </c>
      <c r="J2" s="96">
        <v>55.526315789473685</v>
      </c>
      <c r="K2" s="96">
        <v>55.526315789473685</v>
      </c>
      <c r="L2" s="30">
        <v>55.526315789473685</v>
      </c>
      <c r="M2" s="30">
        <v>55.526315789473685</v>
      </c>
      <c r="N2" s="30">
        <v>55.526315789473685</v>
      </c>
      <c r="O2" s="30">
        <v>55.526315789473685</v>
      </c>
      <c r="P2" s="94" t="s">
        <v>321</v>
      </c>
      <c r="Q2" s="94" t="s">
        <v>321</v>
      </c>
      <c r="R2" s="94" t="s">
        <v>321</v>
      </c>
      <c r="S2" s="94" t="s">
        <v>321</v>
      </c>
      <c r="T2" s="94" t="s">
        <v>321</v>
      </c>
      <c r="U2" s="94" t="s">
        <v>321</v>
      </c>
      <c r="V2" s="94" t="s">
        <v>321</v>
      </c>
      <c r="W2" s="94" t="s">
        <v>321</v>
      </c>
      <c r="X2" s="94" t="s">
        <v>321</v>
      </c>
      <c r="Y2" s="94" t="s">
        <v>321</v>
      </c>
    </row>
    <row r="3" spans="1:26" x14ac:dyDescent="0.35">
      <c r="A3" s="27"/>
      <c r="B3" s="24"/>
      <c r="C3" s="57"/>
      <c r="D3" s="44"/>
      <c r="E3" s="46"/>
      <c r="F3" s="44"/>
      <c r="G3" s="24"/>
      <c r="H3" s="105" t="s">
        <v>322</v>
      </c>
      <c r="I3" s="105" t="s">
        <v>322</v>
      </c>
      <c r="J3" s="105" t="s">
        <v>322</v>
      </c>
      <c r="K3" s="105" t="s">
        <v>322</v>
      </c>
      <c r="L3" s="105" t="s">
        <v>322</v>
      </c>
      <c r="M3" s="105" t="s">
        <v>322</v>
      </c>
      <c r="N3" s="105" t="s">
        <v>322</v>
      </c>
      <c r="O3" s="94" t="s">
        <v>323</v>
      </c>
      <c r="P3" s="31"/>
    </row>
    <row r="4" spans="1:26" ht="15" thickBot="1" x14ac:dyDescent="0.4">
      <c r="A4" s="27"/>
      <c r="B4" s="7"/>
      <c r="C4" s="7" t="s">
        <v>320</v>
      </c>
      <c r="D4" s="7" t="s">
        <v>318</v>
      </c>
      <c r="E4" s="7" t="s">
        <v>319</v>
      </c>
      <c r="F4" s="89" t="s">
        <v>317</v>
      </c>
      <c r="L4" s="31"/>
      <c r="M4" s="31"/>
      <c r="N4" s="31"/>
      <c r="O4" s="30">
        <f>N25*O2</f>
        <v>26.235706882084862</v>
      </c>
      <c r="P4" s="31"/>
    </row>
    <row r="5" spans="1:26" ht="15" thickBot="1" x14ac:dyDescent="0.4">
      <c r="A5" s="27"/>
      <c r="B5" s="24"/>
      <c r="C5" s="57"/>
      <c r="D5" s="90">
        <f>D2</f>
        <v>7619.11</v>
      </c>
      <c r="E5" s="90">
        <f>E2</f>
        <v>6330</v>
      </c>
      <c r="F5" s="91">
        <f>E5/D5</f>
        <v>0.83080569777834945</v>
      </c>
      <c r="G5" s="24"/>
      <c r="L5" s="31"/>
      <c r="M5" s="31"/>
      <c r="N5" s="30"/>
      <c r="O5" s="30"/>
      <c r="P5" s="30"/>
      <c r="Q5" s="150" t="s">
        <v>328</v>
      </c>
      <c r="R5" s="151"/>
      <c r="S5" s="151"/>
      <c r="T5" s="151"/>
      <c r="U5" s="152"/>
    </row>
    <row r="6" spans="1:26" x14ac:dyDescent="0.35">
      <c r="D6" s="15" t="s">
        <v>336</v>
      </c>
      <c r="E6" s="51">
        <f>I2*4</f>
        <v>222.10526315789474</v>
      </c>
      <c r="F6" s="51"/>
      <c r="N6" s="7" t="s">
        <v>326</v>
      </c>
      <c r="O6" s="33">
        <f>SUM(H2:N2)+O4</f>
        <v>387.15675951366387</v>
      </c>
      <c r="Q6" s="72" t="s">
        <v>17</v>
      </c>
      <c r="R6" s="5">
        <f>O6</f>
        <v>387.15675951366387</v>
      </c>
      <c r="U6" s="97"/>
    </row>
    <row r="7" spans="1:26" x14ac:dyDescent="0.35">
      <c r="C7" s="7" t="s">
        <v>337</v>
      </c>
      <c r="D7" s="51">
        <v>7037.56</v>
      </c>
      <c r="E7" s="51">
        <f>E5-E6</f>
        <v>6107.894736842105</v>
      </c>
      <c r="F7" s="100">
        <f>E7/D7</f>
        <v>0.86789949028386326</v>
      </c>
      <c r="H7" s="99">
        <f>267.32*F5</f>
        <v>222.09097913010837</v>
      </c>
      <c r="N7" s="7" t="s">
        <v>327</v>
      </c>
      <c r="O7" s="102">
        <f>O8-O6</f>
        <v>305.39649631461833</v>
      </c>
      <c r="Q7" s="63" t="s">
        <v>329</v>
      </c>
      <c r="R7" s="5">
        <f>-1*R6</f>
        <v>-387.15675951366387</v>
      </c>
      <c r="U7" s="97"/>
    </row>
    <row r="8" spans="1:26" x14ac:dyDescent="0.35">
      <c r="D8" s="15"/>
      <c r="E8" s="18"/>
      <c r="F8" s="15"/>
      <c r="H8" s="101">
        <f>542.07*F7</f>
        <v>470.46227669817381</v>
      </c>
      <c r="M8" s="5"/>
      <c r="O8" s="104">
        <f>H9</f>
        <v>692.5532558282822</v>
      </c>
      <c r="Q8" s="146" t="s">
        <v>330</v>
      </c>
      <c r="R8" s="147"/>
      <c r="U8" s="97"/>
    </row>
    <row r="9" spans="1:26" x14ac:dyDescent="0.35">
      <c r="D9" s="13"/>
      <c r="H9" s="103">
        <f>H7+H8</f>
        <v>692.5532558282822</v>
      </c>
      <c r="I9" s="49" t="s">
        <v>338</v>
      </c>
      <c r="Q9" s="63"/>
      <c r="U9" s="97"/>
    </row>
    <row r="10" spans="1:26" x14ac:dyDescent="0.35">
      <c r="G10" s="5"/>
      <c r="Q10" s="72" t="s">
        <v>173</v>
      </c>
      <c r="R10" s="5">
        <f>R6+O7</f>
        <v>692.5532558282822</v>
      </c>
      <c r="S10" s="68" t="s">
        <v>172</v>
      </c>
      <c r="U10" s="97"/>
    </row>
    <row r="11" spans="1:26" x14ac:dyDescent="0.35">
      <c r="B11" s="8" t="s">
        <v>314</v>
      </c>
      <c r="Q11" s="63" t="s">
        <v>16</v>
      </c>
      <c r="R11" s="5">
        <f>-1*R10</f>
        <v>-692.5532558282822</v>
      </c>
      <c r="U11" s="97"/>
    </row>
    <row r="12" spans="1:26" ht="15" thickBot="1" x14ac:dyDescent="0.4">
      <c r="Q12" s="148" t="s">
        <v>331</v>
      </c>
      <c r="R12" s="149"/>
      <c r="S12" s="65"/>
      <c r="T12" s="65"/>
      <c r="U12" s="98"/>
    </row>
    <row r="21" spans="1:15" x14ac:dyDescent="0.35">
      <c r="M21" t="s">
        <v>315</v>
      </c>
    </row>
    <row r="23" spans="1:15" x14ac:dyDescent="0.35">
      <c r="N23" t="s">
        <v>324</v>
      </c>
    </row>
    <row r="24" spans="1:15" x14ac:dyDescent="0.35">
      <c r="N24" s="14">
        <f>63.98-30.23</f>
        <v>33.75</v>
      </c>
    </row>
    <row r="25" spans="1:15" x14ac:dyDescent="0.35">
      <c r="N25" s="95">
        <f>30.23/63.98</f>
        <v>0.47249140356361363</v>
      </c>
      <c r="O25" t="s">
        <v>325</v>
      </c>
    </row>
    <row r="29" spans="1:15" x14ac:dyDescent="0.35">
      <c r="J29" s="7" t="s">
        <v>13</v>
      </c>
      <c r="K29" s="92">
        <v>809.39</v>
      </c>
      <c r="L29" s="49" t="s">
        <v>316</v>
      </c>
      <c r="M29" s="6"/>
    </row>
    <row r="30" spans="1:15" x14ac:dyDescent="0.35">
      <c r="J30" s="106"/>
      <c r="K30" s="107"/>
    </row>
    <row r="32" spans="1:15" x14ac:dyDescent="0.35">
      <c r="A32" s="19" t="s">
        <v>339</v>
      </c>
    </row>
  </sheetData>
  <mergeCells count="3">
    <mergeCell ref="Q8:R8"/>
    <mergeCell ref="Q12:R12"/>
    <mergeCell ref="Q5:U5"/>
  </mergeCells>
  <pageMargins left="0.7" right="0.7" top="0.75" bottom="0.75" header="0.3" footer="0.3"/>
  <pageSetup orientation="portrait" r:id="rId1"/>
  <headerFooter>
    <oddFooter>&amp;RSchedule JNG-D3.A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280"/>
  <sheetViews>
    <sheetView topLeftCell="E155" zoomScaleNormal="100" workbookViewId="0">
      <selection activeCell="AJ177" sqref="AJ177"/>
    </sheetView>
  </sheetViews>
  <sheetFormatPr defaultRowHeight="14.5" x14ac:dyDescent="0.35"/>
  <cols>
    <col min="1" max="1" width="11.54296875" customWidth="1"/>
    <col min="2" max="2" width="12.81640625" style="3" bestFit="1" customWidth="1"/>
    <col min="3" max="3" width="11.1796875" style="3" bestFit="1" customWidth="1"/>
    <col min="4" max="4" width="11.54296875" style="6" bestFit="1" customWidth="1"/>
    <col min="5" max="5" width="11.7265625" style="6" bestFit="1" customWidth="1"/>
    <col min="6" max="6" width="13.54296875" style="6" bestFit="1" customWidth="1"/>
    <col min="7" max="7" width="8" bestFit="1" customWidth="1"/>
    <col min="8" max="8" width="12.1796875" customWidth="1"/>
    <col min="9" max="10" width="10.7265625" customWidth="1"/>
    <col min="11" max="20" width="10.7265625" hidden="1" customWidth="1"/>
    <col min="21" max="22" width="11.1796875" hidden="1" customWidth="1"/>
    <col min="23" max="25" width="11.1796875" customWidth="1"/>
    <col min="26" max="30" width="11.54296875" bestFit="1" customWidth="1"/>
    <col min="31" max="31" width="10.81640625" customWidth="1"/>
    <col min="32" max="32" width="10.54296875" bestFit="1" customWidth="1"/>
    <col min="34" max="34" width="10.54296875" bestFit="1" customWidth="1"/>
    <col min="37" max="37" width="9.7265625" bestFit="1" customWidth="1"/>
    <col min="39" max="39" width="9.7265625" bestFit="1" customWidth="1"/>
  </cols>
  <sheetData>
    <row r="1" spans="1:41" ht="44" thickBot="1" x14ac:dyDescent="0.4">
      <c r="A1" s="20" t="s">
        <v>27</v>
      </c>
      <c r="B1" s="38" t="s">
        <v>28</v>
      </c>
      <c r="C1" s="38" t="s">
        <v>29</v>
      </c>
      <c r="D1" s="21" t="s">
        <v>30</v>
      </c>
      <c r="E1" s="21" t="s">
        <v>31</v>
      </c>
      <c r="F1" s="22" t="s">
        <v>32</v>
      </c>
      <c r="G1" s="20" t="s">
        <v>33</v>
      </c>
      <c r="H1" s="32" t="s">
        <v>34</v>
      </c>
      <c r="I1" s="34" t="s">
        <v>35</v>
      </c>
      <c r="J1" s="35" t="s">
        <v>67</v>
      </c>
      <c r="K1" s="35" t="s">
        <v>73</v>
      </c>
      <c r="L1" s="35" t="s">
        <v>87</v>
      </c>
      <c r="M1" s="35" t="s">
        <v>105</v>
      </c>
      <c r="N1" s="35" t="s">
        <v>119</v>
      </c>
      <c r="O1" s="35" t="s">
        <v>140</v>
      </c>
      <c r="P1" s="35" t="s">
        <v>157</v>
      </c>
      <c r="Q1" s="35" t="s">
        <v>169</v>
      </c>
      <c r="R1" s="35" t="s">
        <v>179</v>
      </c>
      <c r="S1" s="35" t="s">
        <v>186</v>
      </c>
      <c r="T1" s="35" t="s">
        <v>209</v>
      </c>
      <c r="U1" s="35" t="s">
        <v>239</v>
      </c>
      <c r="V1" s="35" t="s">
        <v>253</v>
      </c>
      <c r="W1" s="35" t="s">
        <v>263</v>
      </c>
      <c r="X1" s="35" t="s">
        <v>265</v>
      </c>
      <c r="Y1" s="35" t="s">
        <v>292</v>
      </c>
      <c r="Z1" s="35" t="s">
        <v>335</v>
      </c>
      <c r="AA1" s="35" t="s">
        <v>350</v>
      </c>
      <c r="AB1" s="35" t="s">
        <v>351</v>
      </c>
      <c r="AC1" s="35" t="s">
        <v>363</v>
      </c>
      <c r="AD1" s="35" t="s">
        <v>376</v>
      </c>
      <c r="AE1" s="20" t="s">
        <v>36</v>
      </c>
      <c r="AF1" s="20" t="s">
        <v>37</v>
      </c>
      <c r="AG1" s="20" t="s">
        <v>38</v>
      </c>
      <c r="AH1" s="20" t="s">
        <v>39</v>
      </c>
      <c r="AI1" s="20" t="s">
        <v>40</v>
      </c>
      <c r="AJ1" s="20" t="s">
        <v>41</v>
      </c>
      <c r="AK1" s="20" t="s">
        <v>42</v>
      </c>
      <c r="AL1" s="20" t="s">
        <v>43</v>
      </c>
      <c r="AO1" s="29"/>
    </row>
    <row r="2" spans="1:41" hidden="1" x14ac:dyDescent="0.35">
      <c r="A2" s="23">
        <v>44348</v>
      </c>
      <c r="B2" s="39" t="s">
        <v>44</v>
      </c>
      <c r="C2" s="42">
        <v>902280001</v>
      </c>
      <c r="D2" s="26">
        <v>3538.95</v>
      </c>
      <c r="E2" s="26">
        <v>3156.78</v>
      </c>
      <c r="F2" s="52">
        <v>49.96</v>
      </c>
      <c r="G2" s="24">
        <v>69</v>
      </c>
      <c r="H2" s="31">
        <f>(E2/G2)*0.5</f>
        <v>22.87521739130435</v>
      </c>
      <c r="I2" s="31">
        <f t="shared" ref="I2:O2" si="0">$E$2/$G$2</f>
        <v>45.7504347826087</v>
      </c>
      <c r="J2" s="31">
        <f t="shared" si="0"/>
        <v>45.7504347826087</v>
      </c>
      <c r="K2" s="31">
        <f t="shared" si="0"/>
        <v>45.7504347826087</v>
      </c>
      <c r="L2" s="31">
        <f t="shared" si="0"/>
        <v>45.7504347826087</v>
      </c>
      <c r="M2" s="31">
        <f t="shared" si="0"/>
        <v>45.7504347826087</v>
      </c>
      <c r="N2" s="31">
        <f t="shared" si="0"/>
        <v>45.7504347826087</v>
      </c>
      <c r="O2" s="31">
        <f t="shared" si="0"/>
        <v>45.7504347826087</v>
      </c>
      <c r="P2" s="30" t="s">
        <v>158</v>
      </c>
      <c r="Q2" s="30" t="s">
        <v>158</v>
      </c>
      <c r="R2" s="30" t="s">
        <v>158</v>
      </c>
      <c r="S2" s="30" t="s">
        <v>158</v>
      </c>
      <c r="T2" s="30" t="s">
        <v>158</v>
      </c>
      <c r="U2" s="30" t="s">
        <v>158</v>
      </c>
      <c r="V2" s="30" t="s">
        <v>158</v>
      </c>
      <c r="W2" s="30" t="s">
        <v>158</v>
      </c>
      <c r="X2" s="30" t="s">
        <v>158</v>
      </c>
      <c r="Y2" s="30" t="s">
        <v>158</v>
      </c>
      <c r="Z2" s="30" t="s">
        <v>158</v>
      </c>
      <c r="AA2" s="30" t="s">
        <v>158</v>
      </c>
      <c r="AB2" s="30" t="s">
        <v>158</v>
      </c>
      <c r="AC2" s="30" t="s">
        <v>158</v>
      </c>
      <c r="AD2" s="30" t="s">
        <v>158</v>
      </c>
      <c r="AE2" s="25"/>
      <c r="AF2" s="25"/>
      <c r="AG2" s="25"/>
      <c r="AH2" s="25"/>
      <c r="AI2" s="25"/>
      <c r="AJ2" s="25"/>
      <c r="AK2" s="25"/>
    </row>
    <row r="3" spans="1:41" hidden="1" x14ac:dyDescent="0.35">
      <c r="A3" s="23">
        <v>44348</v>
      </c>
      <c r="B3" s="39" t="s">
        <v>45</v>
      </c>
      <c r="C3" s="42" t="s">
        <v>46</v>
      </c>
      <c r="D3" s="26">
        <v>2064.7600000000002</v>
      </c>
      <c r="E3" s="26">
        <v>1660.5</v>
      </c>
      <c r="F3" s="52">
        <v>14.53</v>
      </c>
      <c r="G3" s="24">
        <v>135</v>
      </c>
      <c r="H3" s="31">
        <f t="shared" ref="H3:H10" si="1">(E3/G3)*0.5</f>
        <v>6.15</v>
      </c>
      <c r="I3" s="31">
        <f t="shared" ref="I3:O3" si="2">$E$3/$G$3</f>
        <v>12.3</v>
      </c>
      <c r="J3" s="31">
        <f t="shared" si="2"/>
        <v>12.3</v>
      </c>
      <c r="K3" s="31">
        <f t="shared" si="2"/>
        <v>12.3</v>
      </c>
      <c r="L3" s="31">
        <f t="shared" si="2"/>
        <v>12.3</v>
      </c>
      <c r="M3" s="31">
        <f t="shared" si="2"/>
        <v>12.3</v>
      </c>
      <c r="N3" s="31">
        <f t="shared" si="2"/>
        <v>12.3</v>
      </c>
      <c r="O3" s="31">
        <f t="shared" si="2"/>
        <v>12.3</v>
      </c>
      <c r="P3" s="30" t="s">
        <v>158</v>
      </c>
      <c r="Q3" s="30" t="s">
        <v>158</v>
      </c>
      <c r="R3" s="30" t="s">
        <v>158</v>
      </c>
      <c r="S3" s="30" t="s">
        <v>158</v>
      </c>
      <c r="T3" s="30" t="s">
        <v>158</v>
      </c>
      <c r="U3" s="30" t="s">
        <v>158</v>
      </c>
      <c r="V3" s="30" t="s">
        <v>158</v>
      </c>
      <c r="W3" s="30" t="s">
        <v>158</v>
      </c>
      <c r="X3" s="30" t="s">
        <v>158</v>
      </c>
      <c r="Y3" s="30" t="s">
        <v>158</v>
      </c>
      <c r="Z3" s="30" t="s">
        <v>158</v>
      </c>
      <c r="AA3" s="30" t="s">
        <v>158</v>
      </c>
      <c r="AB3" s="30" t="s">
        <v>158</v>
      </c>
      <c r="AC3" s="30" t="s">
        <v>158</v>
      </c>
      <c r="AD3" s="30" t="s">
        <v>158</v>
      </c>
      <c r="AE3" s="25"/>
      <c r="AF3" s="25"/>
      <c r="AG3" s="25"/>
      <c r="AH3" s="25"/>
      <c r="AI3" s="25"/>
      <c r="AJ3" s="25"/>
      <c r="AK3" s="25"/>
    </row>
    <row r="4" spans="1:41" hidden="1" x14ac:dyDescent="0.35">
      <c r="A4" s="23">
        <v>44354</v>
      </c>
      <c r="B4" s="39" t="s">
        <v>47</v>
      </c>
      <c r="C4" s="42" t="s">
        <v>267</v>
      </c>
      <c r="D4" s="26">
        <v>8286.73</v>
      </c>
      <c r="E4" s="26">
        <v>6572.8</v>
      </c>
      <c r="F4" s="52">
        <v>54.53</v>
      </c>
      <c r="G4" s="24">
        <v>144</v>
      </c>
      <c r="H4" s="31">
        <f t="shared" si="1"/>
        <v>22.822222222222223</v>
      </c>
      <c r="I4" s="31">
        <f t="shared" ref="I4:O4" si="3">$E$4/$G$4</f>
        <v>45.644444444444446</v>
      </c>
      <c r="J4" s="31">
        <f t="shared" si="3"/>
        <v>45.644444444444446</v>
      </c>
      <c r="K4" s="31">
        <f t="shared" si="3"/>
        <v>45.644444444444446</v>
      </c>
      <c r="L4" s="31">
        <f t="shared" si="3"/>
        <v>45.644444444444446</v>
      </c>
      <c r="M4" s="31">
        <f t="shared" si="3"/>
        <v>45.644444444444446</v>
      </c>
      <c r="N4" s="31">
        <f t="shared" si="3"/>
        <v>45.644444444444446</v>
      </c>
      <c r="O4" s="31">
        <f t="shared" si="3"/>
        <v>45.644444444444446</v>
      </c>
      <c r="P4" s="30" t="s">
        <v>158</v>
      </c>
      <c r="Q4" s="30" t="s">
        <v>158</v>
      </c>
      <c r="R4" s="30" t="s">
        <v>158</v>
      </c>
      <c r="S4" s="30" t="s">
        <v>158</v>
      </c>
      <c r="T4" s="30" t="s">
        <v>158</v>
      </c>
      <c r="U4" s="30" t="s">
        <v>158</v>
      </c>
      <c r="V4" s="30" t="s">
        <v>158</v>
      </c>
      <c r="W4" s="30" t="s">
        <v>158</v>
      </c>
      <c r="X4" s="30" t="s">
        <v>158</v>
      </c>
      <c r="Y4" s="30" t="s">
        <v>158</v>
      </c>
      <c r="Z4" s="30" t="s">
        <v>158</v>
      </c>
      <c r="AA4" s="30" t="s">
        <v>158</v>
      </c>
      <c r="AB4" s="30" t="s">
        <v>158</v>
      </c>
      <c r="AC4" s="30" t="s">
        <v>158</v>
      </c>
      <c r="AD4" s="30" t="s">
        <v>158</v>
      </c>
      <c r="AE4" s="25"/>
      <c r="AF4" s="25"/>
      <c r="AG4" s="25"/>
      <c r="AH4" s="25"/>
      <c r="AI4" s="25"/>
      <c r="AJ4" s="25"/>
      <c r="AK4" s="25"/>
    </row>
    <row r="5" spans="1:41" hidden="1" x14ac:dyDescent="0.35">
      <c r="A5" s="23">
        <v>44354</v>
      </c>
      <c r="B5" s="39" t="s">
        <v>120</v>
      </c>
      <c r="C5" s="42" t="s">
        <v>49</v>
      </c>
      <c r="D5" s="26">
        <v>6949.48</v>
      </c>
      <c r="E5" s="26">
        <v>5512.13</v>
      </c>
      <c r="F5" s="52">
        <v>45.71</v>
      </c>
      <c r="G5" s="24">
        <v>144</v>
      </c>
      <c r="H5" s="31">
        <f t="shared" si="1"/>
        <v>19.139340277777777</v>
      </c>
      <c r="I5" s="31">
        <f t="shared" ref="I5:O5" si="4">$E$5/$G$5</f>
        <v>38.278680555555553</v>
      </c>
      <c r="J5" s="31">
        <f t="shared" si="4"/>
        <v>38.278680555555553</v>
      </c>
      <c r="K5" s="31">
        <f t="shared" si="4"/>
        <v>38.278680555555553</v>
      </c>
      <c r="L5" s="31">
        <f t="shared" si="4"/>
        <v>38.278680555555553</v>
      </c>
      <c r="M5" s="31">
        <f t="shared" si="4"/>
        <v>38.278680555555553</v>
      </c>
      <c r="N5" s="31">
        <f t="shared" si="4"/>
        <v>38.278680555555553</v>
      </c>
      <c r="O5" s="31">
        <f t="shared" si="4"/>
        <v>38.278680555555553</v>
      </c>
      <c r="P5" s="30" t="s">
        <v>158</v>
      </c>
      <c r="Q5" s="30" t="s">
        <v>158</v>
      </c>
      <c r="R5" s="30" t="s">
        <v>158</v>
      </c>
      <c r="S5" s="30" t="s">
        <v>158</v>
      </c>
      <c r="T5" s="30" t="s">
        <v>158</v>
      </c>
      <c r="U5" s="30" t="s">
        <v>158</v>
      </c>
      <c r="V5" s="30" t="s">
        <v>158</v>
      </c>
      <c r="W5" s="30" t="s">
        <v>158</v>
      </c>
      <c r="X5" s="30" t="s">
        <v>158</v>
      </c>
      <c r="Y5" s="30" t="s">
        <v>158</v>
      </c>
      <c r="Z5" s="30" t="s">
        <v>158</v>
      </c>
      <c r="AA5" s="30" t="s">
        <v>158</v>
      </c>
      <c r="AB5" s="30" t="s">
        <v>158</v>
      </c>
      <c r="AC5" s="30" t="s">
        <v>158</v>
      </c>
      <c r="AD5" s="30" t="s">
        <v>158</v>
      </c>
      <c r="AE5" s="25"/>
      <c r="AF5" s="25"/>
      <c r="AG5" s="25"/>
      <c r="AH5" s="25"/>
      <c r="AI5" s="25"/>
      <c r="AJ5" s="25"/>
      <c r="AK5" s="25"/>
    </row>
    <row r="6" spans="1:41" hidden="1" x14ac:dyDescent="0.35">
      <c r="A6" s="23">
        <v>44354</v>
      </c>
      <c r="B6" s="39">
        <v>9403806147</v>
      </c>
      <c r="C6" s="42" t="s">
        <v>50</v>
      </c>
      <c r="D6" s="43">
        <v>6257.65</v>
      </c>
      <c r="E6" s="43">
        <v>4986.2700000000004</v>
      </c>
      <c r="F6" s="113">
        <v>40.590000000000003</v>
      </c>
      <c r="G6" s="24">
        <v>141</v>
      </c>
      <c r="H6" s="31">
        <f t="shared" si="1"/>
        <v>17.681808510638298</v>
      </c>
      <c r="I6" s="31">
        <f t="shared" ref="I6:O6" si="5">$E$6/$G$6</f>
        <v>35.363617021276596</v>
      </c>
      <c r="J6" s="31">
        <f t="shared" si="5"/>
        <v>35.363617021276596</v>
      </c>
      <c r="K6" s="31">
        <f t="shared" si="5"/>
        <v>35.363617021276596</v>
      </c>
      <c r="L6" s="31">
        <f t="shared" si="5"/>
        <v>35.363617021276596</v>
      </c>
      <c r="M6" s="31">
        <f t="shared" si="5"/>
        <v>35.363617021276596</v>
      </c>
      <c r="N6" s="31">
        <f t="shared" si="5"/>
        <v>35.363617021276596</v>
      </c>
      <c r="O6" s="31">
        <f t="shared" si="5"/>
        <v>35.363617021276596</v>
      </c>
      <c r="P6" s="30" t="s">
        <v>158</v>
      </c>
      <c r="Q6" s="30" t="s">
        <v>158</v>
      </c>
      <c r="R6" s="30" t="s">
        <v>158</v>
      </c>
      <c r="S6" s="30" t="s">
        <v>158</v>
      </c>
      <c r="T6" s="30" t="s">
        <v>158</v>
      </c>
      <c r="U6" s="30" t="s">
        <v>158</v>
      </c>
      <c r="V6" s="30" t="s">
        <v>158</v>
      </c>
      <c r="W6" s="30" t="s">
        <v>158</v>
      </c>
      <c r="X6" s="30" t="s">
        <v>158</v>
      </c>
      <c r="Y6" s="30" t="s">
        <v>158</v>
      </c>
      <c r="Z6" s="30" t="s">
        <v>158</v>
      </c>
      <c r="AA6" s="30" t="s">
        <v>158</v>
      </c>
      <c r="AB6" s="30" t="s">
        <v>158</v>
      </c>
      <c r="AC6" s="30" t="s">
        <v>158</v>
      </c>
      <c r="AD6" s="30" t="s">
        <v>158</v>
      </c>
      <c r="AE6" s="25"/>
      <c r="AF6" s="25"/>
      <c r="AG6" s="25"/>
      <c r="AH6" s="25"/>
      <c r="AI6" s="25"/>
      <c r="AJ6" s="25"/>
      <c r="AK6" s="25"/>
    </row>
    <row r="7" spans="1:41" hidden="1" x14ac:dyDescent="0.35">
      <c r="A7" s="23">
        <v>44368</v>
      </c>
      <c r="B7" s="39" t="s">
        <v>51</v>
      </c>
      <c r="C7" s="42">
        <v>514130101</v>
      </c>
      <c r="D7" s="26">
        <v>6990.28</v>
      </c>
      <c r="E7" s="26">
        <v>5544.49</v>
      </c>
      <c r="F7" s="52">
        <v>45.98</v>
      </c>
      <c r="G7" s="24">
        <v>144</v>
      </c>
      <c r="H7" s="31">
        <f t="shared" si="1"/>
        <v>19.25170138888889</v>
      </c>
      <c r="I7" s="31">
        <f t="shared" ref="I7:O7" si="6">$E$7/$G$7</f>
        <v>38.503402777777779</v>
      </c>
      <c r="J7" s="31">
        <f t="shared" si="6"/>
        <v>38.503402777777779</v>
      </c>
      <c r="K7" s="31">
        <f t="shared" si="6"/>
        <v>38.503402777777779</v>
      </c>
      <c r="L7" s="31">
        <f t="shared" si="6"/>
        <v>38.503402777777779</v>
      </c>
      <c r="M7" s="31">
        <f t="shared" si="6"/>
        <v>38.503402777777779</v>
      </c>
      <c r="N7" s="31">
        <f t="shared" si="6"/>
        <v>38.503402777777779</v>
      </c>
      <c r="O7" s="31">
        <f t="shared" si="6"/>
        <v>38.503402777777779</v>
      </c>
      <c r="P7" s="30" t="s">
        <v>158</v>
      </c>
      <c r="Q7" s="30" t="s">
        <v>158</v>
      </c>
      <c r="R7" s="30" t="s">
        <v>158</v>
      </c>
      <c r="S7" s="30" t="s">
        <v>158</v>
      </c>
      <c r="T7" s="30" t="s">
        <v>158</v>
      </c>
      <c r="U7" s="30" t="s">
        <v>158</v>
      </c>
      <c r="V7" s="30" t="s">
        <v>158</v>
      </c>
      <c r="W7" s="30" t="s">
        <v>158</v>
      </c>
      <c r="X7" s="30" t="s">
        <v>158</v>
      </c>
      <c r="Y7" s="30" t="s">
        <v>158</v>
      </c>
      <c r="Z7" s="30" t="s">
        <v>158</v>
      </c>
      <c r="AA7" s="30" t="s">
        <v>158</v>
      </c>
      <c r="AB7" s="30" t="s">
        <v>158</v>
      </c>
      <c r="AC7" s="30" t="s">
        <v>158</v>
      </c>
      <c r="AD7" s="30" t="s">
        <v>158</v>
      </c>
    </row>
    <row r="8" spans="1:41" hidden="1" x14ac:dyDescent="0.35">
      <c r="A8" s="23">
        <v>44368</v>
      </c>
      <c r="B8" s="39" t="s">
        <v>52</v>
      </c>
      <c r="C8" s="42" t="s">
        <v>53</v>
      </c>
      <c r="D8" s="26">
        <v>4030.84</v>
      </c>
      <c r="E8" s="26">
        <v>3197.15</v>
      </c>
      <c r="F8" s="52">
        <v>26.51</v>
      </c>
      <c r="G8" s="24">
        <v>144</v>
      </c>
      <c r="H8" s="31">
        <f t="shared" si="1"/>
        <v>11.101215277777778</v>
      </c>
      <c r="I8" s="31">
        <f t="shared" ref="I8:O8" si="7">$E$8/$G$8</f>
        <v>22.202430555555555</v>
      </c>
      <c r="J8" s="31">
        <f t="shared" si="7"/>
        <v>22.202430555555555</v>
      </c>
      <c r="K8" s="31">
        <f t="shared" si="7"/>
        <v>22.202430555555555</v>
      </c>
      <c r="L8" s="31">
        <f t="shared" si="7"/>
        <v>22.202430555555555</v>
      </c>
      <c r="M8" s="31">
        <f t="shared" si="7"/>
        <v>22.202430555555555</v>
      </c>
      <c r="N8" s="31">
        <f t="shared" si="7"/>
        <v>22.202430555555555</v>
      </c>
      <c r="O8" s="31">
        <f t="shared" si="7"/>
        <v>22.202430555555555</v>
      </c>
      <c r="P8" s="30" t="s">
        <v>158</v>
      </c>
      <c r="Q8" s="30" t="s">
        <v>158</v>
      </c>
      <c r="R8" s="30" t="s">
        <v>158</v>
      </c>
      <c r="S8" s="30" t="s">
        <v>158</v>
      </c>
      <c r="T8" s="30" t="s">
        <v>158</v>
      </c>
      <c r="U8" s="30" t="s">
        <v>158</v>
      </c>
      <c r="V8" s="30" t="s">
        <v>158</v>
      </c>
      <c r="W8" s="30" t="s">
        <v>158</v>
      </c>
      <c r="X8" s="30" t="s">
        <v>158</v>
      </c>
      <c r="Y8" s="30" t="s">
        <v>158</v>
      </c>
      <c r="Z8" s="30" t="s">
        <v>158</v>
      </c>
      <c r="AA8" s="30" t="s">
        <v>158</v>
      </c>
      <c r="AB8" s="30" t="s">
        <v>158</v>
      </c>
      <c r="AC8" s="30" t="s">
        <v>158</v>
      </c>
      <c r="AD8" s="30" t="s">
        <v>158</v>
      </c>
    </row>
    <row r="9" spans="1:41" hidden="1" x14ac:dyDescent="0.35">
      <c r="A9" s="23">
        <v>44368</v>
      </c>
      <c r="B9" s="39" t="s">
        <v>54</v>
      </c>
      <c r="C9" s="42" t="s">
        <v>55</v>
      </c>
      <c r="D9" s="26">
        <v>2598.4299999999998</v>
      </c>
      <c r="E9" s="26">
        <v>2061</v>
      </c>
      <c r="F9" s="52">
        <v>17.09</v>
      </c>
      <c r="G9" s="24">
        <v>144</v>
      </c>
      <c r="H9" s="31">
        <f t="shared" si="1"/>
        <v>7.15625</v>
      </c>
      <c r="I9" s="31">
        <f t="shared" ref="I9:O9" si="8">$E$9/$G$9</f>
        <v>14.3125</v>
      </c>
      <c r="J9" s="31">
        <f t="shared" si="8"/>
        <v>14.3125</v>
      </c>
      <c r="K9" s="31">
        <f t="shared" si="8"/>
        <v>14.3125</v>
      </c>
      <c r="L9" s="31">
        <f t="shared" si="8"/>
        <v>14.3125</v>
      </c>
      <c r="M9" s="31">
        <f t="shared" si="8"/>
        <v>14.3125</v>
      </c>
      <c r="N9" s="31">
        <f t="shared" si="8"/>
        <v>14.3125</v>
      </c>
      <c r="O9" s="31">
        <f t="shared" si="8"/>
        <v>14.3125</v>
      </c>
      <c r="P9" s="30" t="s">
        <v>158</v>
      </c>
      <c r="Q9" s="30" t="s">
        <v>158</v>
      </c>
      <c r="R9" s="30" t="s">
        <v>158</v>
      </c>
      <c r="S9" s="30" t="s">
        <v>158</v>
      </c>
      <c r="T9" s="30" t="s">
        <v>158</v>
      </c>
      <c r="U9" s="30" t="s">
        <v>158</v>
      </c>
      <c r="V9" s="30" t="s">
        <v>158</v>
      </c>
      <c r="W9" s="30" t="s">
        <v>158</v>
      </c>
      <c r="X9" s="30" t="s">
        <v>158</v>
      </c>
      <c r="Y9" s="30" t="s">
        <v>158</v>
      </c>
      <c r="Z9" s="30" t="s">
        <v>158</v>
      </c>
      <c r="AA9" s="30" t="s">
        <v>158</v>
      </c>
      <c r="AB9" s="30" t="s">
        <v>158</v>
      </c>
      <c r="AC9" s="30" t="s">
        <v>158</v>
      </c>
      <c r="AD9" s="30" t="s">
        <v>158</v>
      </c>
    </row>
    <row r="10" spans="1:41" hidden="1" x14ac:dyDescent="0.35">
      <c r="A10" s="23">
        <v>44375</v>
      </c>
      <c r="B10" s="39">
        <v>5473412140</v>
      </c>
      <c r="C10" s="42" t="s">
        <v>57</v>
      </c>
      <c r="D10" s="26">
        <v>7619.11</v>
      </c>
      <c r="E10" s="26">
        <v>6330</v>
      </c>
      <c r="F10" s="52">
        <v>63.98</v>
      </c>
      <c r="G10" s="24">
        <v>114</v>
      </c>
      <c r="H10" s="36">
        <f t="shared" si="1"/>
        <v>27.763157894736842</v>
      </c>
      <c r="I10" s="31">
        <f t="shared" ref="I10:O10" si="9">$E$10/$G$10</f>
        <v>55.526315789473685</v>
      </c>
      <c r="J10" s="31">
        <f t="shared" si="9"/>
        <v>55.526315789473685</v>
      </c>
      <c r="K10" s="31">
        <f t="shared" si="9"/>
        <v>55.526315789473685</v>
      </c>
      <c r="L10" s="31">
        <f t="shared" si="9"/>
        <v>55.526315789473685</v>
      </c>
      <c r="M10" s="31">
        <f t="shared" si="9"/>
        <v>55.526315789473685</v>
      </c>
      <c r="N10" s="31">
        <f t="shared" si="9"/>
        <v>55.526315789473685</v>
      </c>
      <c r="O10" s="31">
        <f t="shared" si="9"/>
        <v>55.526315789473685</v>
      </c>
      <c r="P10" s="30" t="s">
        <v>158</v>
      </c>
      <c r="Q10" s="30" t="s">
        <v>158</v>
      </c>
      <c r="R10" s="30" t="s">
        <v>158</v>
      </c>
      <c r="S10" s="30" t="s">
        <v>158</v>
      </c>
      <c r="T10" s="30" t="s">
        <v>158</v>
      </c>
      <c r="U10" s="30" t="s">
        <v>158</v>
      </c>
      <c r="V10" s="30" t="s">
        <v>158</v>
      </c>
      <c r="W10" s="30" t="s">
        <v>158</v>
      </c>
      <c r="X10" s="30" t="s">
        <v>158</v>
      </c>
      <c r="Y10" s="30" t="s">
        <v>158</v>
      </c>
      <c r="Z10" s="88" t="s">
        <v>158</v>
      </c>
      <c r="AA10" s="30" t="s">
        <v>158</v>
      </c>
      <c r="AB10" s="30" t="s">
        <v>158</v>
      </c>
      <c r="AC10" s="30" t="s">
        <v>158</v>
      </c>
      <c r="AD10" s="30" t="s">
        <v>158</v>
      </c>
      <c r="AH10" s="5"/>
    </row>
    <row r="11" spans="1:41" hidden="1" x14ac:dyDescent="0.35">
      <c r="C11" s="42"/>
      <c r="H11" s="33">
        <f>SUM(H2:H10)</f>
        <v>153.94091296334616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</row>
    <row r="12" spans="1:41" hidden="1" x14ac:dyDescent="0.35">
      <c r="C12" s="42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</row>
    <row r="13" spans="1:41" hidden="1" x14ac:dyDescent="0.35">
      <c r="A13" s="27">
        <v>44383</v>
      </c>
      <c r="B13" s="39" t="s">
        <v>121</v>
      </c>
      <c r="C13" s="42" t="s">
        <v>58</v>
      </c>
      <c r="D13" s="26">
        <v>6458.66</v>
      </c>
      <c r="E13" s="6">
        <v>5122.83</v>
      </c>
      <c r="F13" s="51">
        <v>42.47</v>
      </c>
      <c r="G13" s="24">
        <v>144</v>
      </c>
      <c r="I13" s="31">
        <f>($E$13/$G$13)*0.5</f>
        <v>17.787604166666668</v>
      </c>
      <c r="J13" s="31">
        <f t="shared" ref="J13:O13" si="10">($E$13/$G$13)</f>
        <v>35.575208333333336</v>
      </c>
      <c r="K13" s="31">
        <f t="shared" si="10"/>
        <v>35.575208333333336</v>
      </c>
      <c r="L13" s="31">
        <f t="shared" si="10"/>
        <v>35.575208333333336</v>
      </c>
      <c r="M13" s="31">
        <f t="shared" si="10"/>
        <v>35.575208333333336</v>
      </c>
      <c r="N13" s="31">
        <f t="shared" si="10"/>
        <v>35.575208333333336</v>
      </c>
      <c r="O13" s="31">
        <f t="shared" si="10"/>
        <v>35.575208333333336</v>
      </c>
      <c r="P13" s="30" t="s">
        <v>158</v>
      </c>
      <c r="Q13" s="30" t="s">
        <v>158</v>
      </c>
      <c r="R13" s="30" t="s">
        <v>158</v>
      </c>
      <c r="S13" s="30" t="s">
        <v>158</v>
      </c>
      <c r="T13" s="30" t="s">
        <v>158</v>
      </c>
      <c r="U13" s="30" t="s">
        <v>158</v>
      </c>
      <c r="V13" s="30" t="s">
        <v>158</v>
      </c>
      <c r="W13" s="30" t="s">
        <v>158</v>
      </c>
      <c r="X13" s="30" t="s">
        <v>158</v>
      </c>
      <c r="Y13" s="30" t="s">
        <v>158</v>
      </c>
      <c r="Z13" s="30" t="s">
        <v>158</v>
      </c>
      <c r="AA13" s="30" t="s">
        <v>158</v>
      </c>
      <c r="AB13" s="30" t="s">
        <v>158</v>
      </c>
      <c r="AC13" s="30" t="s">
        <v>158</v>
      </c>
      <c r="AD13" s="30" t="s">
        <v>158</v>
      </c>
    </row>
    <row r="14" spans="1:41" hidden="1" x14ac:dyDescent="0.35">
      <c r="A14" s="27">
        <v>44383</v>
      </c>
      <c r="B14" s="39" t="s">
        <v>59</v>
      </c>
      <c r="C14" s="42" t="s">
        <v>60</v>
      </c>
      <c r="D14" s="26">
        <v>7759.93</v>
      </c>
      <c r="E14" s="6">
        <v>6154.96</v>
      </c>
      <c r="F14" s="51">
        <v>51.04</v>
      </c>
      <c r="G14" s="24">
        <v>144</v>
      </c>
      <c r="I14" s="31">
        <f>($E$14/$G$14)*0.5</f>
        <v>21.371388888888887</v>
      </c>
      <c r="J14" s="31">
        <f t="shared" ref="J14:O14" si="11">($E$14/$G$14)</f>
        <v>42.742777777777775</v>
      </c>
      <c r="K14" s="31">
        <f t="shared" si="11"/>
        <v>42.742777777777775</v>
      </c>
      <c r="L14" s="31">
        <f t="shared" si="11"/>
        <v>42.742777777777775</v>
      </c>
      <c r="M14" s="31">
        <f t="shared" si="11"/>
        <v>42.742777777777775</v>
      </c>
      <c r="N14" s="31">
        <f t="shared" si="11"/>
        <v>42.742777777777775</v>
      </c>
      <c r="O14" s="31">
        <f t="shared" si="11"/>
        <v>42.742777777777775</v>
      </c>
      <c r="P14" s="30" t="s">
        <v>158</v>
      </c>
      <c r="Q14" s="30" t="s">
        <v>158</v>
      </c>
      <c r="R14" s="30" t="s">
        <v>158</v>
      </c>
      <c r="S14" s="30" t="s">
        <v>158</v>
      </c>
      <c r="T14" s="30" t="s">
        <v>158</v>
      </c>
      <c r="U14" s="30" t="s">
        <v>158</v>
      </c>
      <c r="V14" s="30" t="s">
        <v>158</v>
      </c>
      <c r="W14" s="30" t="s">
        <v>158</v>
      </c>
      <c r="X14" s="30" t="s">
        <v>158</v>
      </c>
      <c r="Y14" s="30" t="s">
        <v>158</v>
      </c>
      <c r="Z14" s="30" t="s">
        <v>158</v>
      </c>
      <c r="AA14" s="30" t="s">
        <v>158</v>
      </c>
      <c r="AB14" s="30" t="s">
        <v>158</v>
      </c>
      <c r="AC14" s="30" t="s">
        <v>158</v>
      </c>
      <c r="AD14" s="30" t="s">
        <v>158</v>
      </c>
    </row>
    <row r="15" spans="1:41" hidden="1" x14ac:dyDescent="0.35">
      <c r="A15" s="27">
        <v>44389</v>
      </c>
      <c r="B15" s="39" t="s">
        <v>65</v>
      </c>
      <c r="C15" s="42" t="s">
        <v>66</v>
      </c>
      <c r="D15" s="26">
        <v>3297.62</v>
      </c>
      <c r="E15" s="6">
        <v>2615.58</v>
      </c>
      <c r="F15" s="51">
        <v>21.67</v>
      </c>
      <c r="G15" s="24">
        <v>144</v>
      </c>
      <c r="I15" s="31">
        <f>($E$15/$G$15)*0.5</f>
        <v>9.0818750000000001</v>
      </c>
      <c r="J15" s="31">
        <f t="shared" ref="J15:O15" si="12">($E$15/$G$15)</f>
        <v>18.16375</v>
      </c>
      <c r="K15" s="31">
        <f t="shared" si="12"/>
        <v>18.16375</v>
      </c>
      <c r="L15" s="31">
        <f t="shared" si="12"/>
        <v>18.16375</v>
      </c>
      <c r="M15" s="31">
        <f t="shared" si="12"/>
        <v>18.16375</v>
      </c>
      <c r="N15" s="31">
        <f t="shared" si="12"/>
        <v>18.16375</v>
      </c>
      <c r="O15" s="31">
        <f t="shared" si="12"/>
        <v>18.16375</v>
      </c>
      <c r="P15" s="30" t="s">
        <v>158</v>
      </c>
      <c r="Q15" s="30" t="s">
        <v>158</v>
      </c>
      <c r="R15" s="30" t="s">
        <v>158</v>
      </c>
      <c r="S15" s="30" t="s">
        <v>158</v>
      </c>
      <c r="T15" s="30" t="s">
        <v>158</v>
      </c>
      <c r="U15" s="30" t="s">
        <v>158</v>
      </c>
      <c r="V15" s="30" t="s">
        <v>158</v>
      </c>
      <c r="W15" s="30" t="s">
        <v>158</v>
      </c>
      <c r="X15" s="30" t="s">
        <v>158</v>
      </c>
      <c r="Y15" s="30" t="s">
        <v>158</v>
      </c>
      <c r="Z15" s="30" t="s">
        <v>158</v>
      </c>
      <c r="AA15" s="30" t="s">
        <v>158</v>
      </c>
      <c r="AB15" s="30" t="s">
        <v>158</v>
      </c>
      <c r="AC15" s="30" t="s">
        <v>158</v>
      </c>
      <c r="AD15" s="30" t="s">
        <v>158</v>
      </c>
    </row>
    <row r="16" spans="1:41" hidden="1" x14ac:dyDescent="0.35">
      <c r="A16" s="27">
        <v>44403</v>
      </c>
      <c r="B16" s="39" t="s">
        <v>61</v>
      </c>
      <c r="C16" s="42" t="s">
        <v>62</v>
      </c>
      <c r="D16" s="26">
        <v>2411.7600000000002</v>
      </c>
      <c r="E16" s="6">
        <v>1912.94</v>
      </c>
      <c r="F16" s="51">
        <v>15.85</v>
      </c>
      <c r="G16" s="24">
        <v>144</v>
      </c>
      <c r="I16" s="36">
        <f>($E$16/$G$16)*0.5</f>
        <v>6.6421527777777776</v>
      </c>
      <c r="J16" s="31">
        <f t="shared" ref="J16:O16" si="13">($E$16/$G$16)</f>
        <v>13.284305555555555</v>
      </c>
      <c r="K16" s="31">
        <f t="shared" si="13"/>
        <v>13.284305555555555</v>
      </c>
      <c r="L16" s="31">
        <f t="shared" si="13"/>
        <v>13.284305555555555</v>
      </c>
      <c r="M16" s="31">
        <f t="shared" si="13"/>
        <v>13.284305555555555</v>
      </c>
      <c r="N16" s="31">
        <f t="shared" si="13"/>
        <v>13.284305555555555</v>
      </c>
      <c r="O16" s="31">
        <f t="shared" si="13"/>
        <v>13.284305555555555</v>
      </c>
      <c r="P16" s="30" t="s">
        <v>158</v>
      </c>
      <c r="Q16" s="30" t="s">
        <v>158</v>
      </c>
      <c r="R16" s="30" t="s">
        <v>158</v>
      </c>
      <c r="S16" s="30" t="s">
        <v>158</v>
      </c>
      <c r="T16" s="30" t="s">
        <v>158</v>
      </c>
      <c r="U16" s="30" t="s">
        <v>158</v>
      </c>
      <c r="V16" s="30" t="s">
        <v>158</v>
      </c>
      <c r="W16" s="30" t="s">
        <v>158</v>
      </c>
      <c r="X16" s="30" t="s">
        <v>158</v>
      </c>
      <c r="Y16" s="30" t="s">
        <v>158</v>
      </c>
      <c r="Z16" s="30" t="s">
        <v>158</v>
      </c>
      <c r="AA16" s="30" t="s">
        <v>158</v>
      </c>
      <c r="AB16" s="30" t="s">
        <v>158</v>
      </c>
      <c r="AC16" s="30" t="s">
        <v>158</v>
      </c>
      <c r="AD16" s="30" t="s">
        <v>158</v>
      </c>
    </row>
    <row r="17" spans="1:30" hidden="1" x14ac:dyDescent="0.35">
      <c r="A17" s="27"/>
      <c r="C17" s="42"/>
      <c r="D17" s="26"/>
      <c r="I17" s="30">
        <f>SUM(I2:I16)</f>
        <v>362.76484676002565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1:30" hidden="1" x14ac:dyDescent="0.35">
      <c r="A18" s="27"/>
      <c r="C18" s="42"/>
      <c r="D18" s="26"/>
      <c r="I18" s="31"/>
      <c r="J18" s="31"/>
      <c r="K18" s="31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1:30" hidden="1" x14ac:dyDescent="0.35">
      <c r="A19" s="27">
        <v>44420</v>
      </c>
      <c r="B19" s="39">
        <v>1567502153</v>
      </c>
      <c r="C19" s="42" t="s">
        <v>69</v>
      </c>
      <c r="D19" s="26">
        <v>1459.46</v>
      </c>
      <c r="E19" s="6">
        <v>1157.5999999999999</v>
      </c>
      <c r="F19" s="51">
        <v>9.59</v>
      </c>
      <c r="G19" s="24">
        <v>144</v>
      </c>
      <c r="I19" s="31"/>
      <c r="J19" s="31">
        <f>($E$19/$G$19)*0.5</f>
        <v>4.0194444444444439</v>
      </c>
      <c r="K19" s="31">
        <f>($E$19/$G$19)</f>
        <v>8.0388888888888879</v>
      </c>
      <c r="L19" s="31">
        <f>($E$19/$G$19)</f>
        <v>8.0388888888888879</v>
      </c>
      <c r="M19" s="31">
        <f>($E$19/$G$19)</f>
        <v>8.0388888888888879</v>
      </c>
      <c r="N19" s="31">
        <f>($E$19/$G$19)</f>
        <v>8.0388888888888879</v>
      </c>
      <c r="O19" s="31">
        <f>($E$19/$G$19)</f>
        <v>8.0388888888888879</v>
      </c>
      <c r="P19" s="30" t="s">
        <v>158</v>
      </c>
      <c r="Q19" s="30" t="s">
        <v>158</v>
      </c>
      <c r="R19" s="30" t="s">
        <v>158</v>
      </c>
      <c r="S19" s="30" t="s">
        <v>158</v>
      </c>
      <c r="T19" s="30" t="s">
        <v>158</v>
      </c>
      <c r="U19" s="30" t="s">
        <v>158</v>
      </c>
      <c r="V19" s="30" t="s">
        <v>158</v>
      </c>
      <c r="W19" s="30" t="s">
        <v>158</v>
      </c>
      <c r="X19" s="30" t="s">
        <v>158</v>
      </c>
      <c r="Y19" s="88" t="s">
        <v>158</v>
      </c>
      <c r="Z19" s="30" t="s">
        <v>158</v>
      </c>
      <c r="AA19" s="30" t="s">
        <v>158</v>
      </c>
      <c r="AB19" s="30" t="s">
        <v>158</v>
      </c>
      <c r="AC19" s="30" t="s">
        <v>158</v>
      </c>
      <c r="AD19" s="30" t="s">
        <v>158</v>
      </c>
    </row>
    <row r="20" spans="1:30" hidden="1" x14ac:dyDescent="0.35">
      <c r="A20" s="27">
        <v>44428</v>
      </c>
      <c r="B20" s="39" t="s">
        <v>122</v>
      </c>
      <c r="C20" s="42" t="s">
        <v>70</v>
      </c>
      <c r="D20" s="26">
        <v>6686.68</v>
      </c>
      <c r="E20" s="6">
        <v>5303.69</v>
      </c>
      <c r="F20" s="51">
        <v>43.92</v>
      </c>
      <c r="G20" s="24">
        <v>144</v>
      </c>
      <c r="I20" s="31"/>
      <c r="J20" s="31">
        <f>($E$20/$G$20)*0.5</f>
        <v>18.415590277777778</v>
      </c>
      <c r="K20" s="31">
        <f>($E$20/$G$20)</f>
        <v>36.831180555555555</v>
      </c>
      <c r="L20" s="31">
        <f>($E$20/$G$20)</f>
        <v>36.831180555555555</v>
      </c>
      <c r="M20" s="31">
        <f>($E$20/$G$20)</f>
        <v>36.831180555555555</v>
      </c>
      <c r="N20" s="31">
        <f>($E$20/$G$20)</f>
        <v>36.831180555555555</v>
      </c>
      <c r="O20" s="31">
        <f>($E$20/$G$20)</f>
        <v>36.831180555555555</v>
      </c>
      <c r="P20" s="30" t="s">
        <v>158</v>
      </c>
      <c r="Q20" s="30" t="s">
        <v>158</v>
      </c>
      <c r="R20" s="30" t="s">
        <v>158</v>
      </c>
      <c r="S20" s="30" t="s">
        <v>158</v>
      </c>
      <c r="T20" s="30" t="s">
        <v>158</v>
      </c>
      <c r="U20" s="30" t="s">
        <v>158</v>
      </c>
      <c r="V20" s="30" t="s">
        <v>158</v>
      </c>
      <c r="W20" s="30" t="s">
        <v>158</v>
      </c>
      <c r="X20" s="30" t="s">
        <v>158</v>
      </c>
      <c r="Y20" s="30" t="s">
        <v>158</v>
      </c>
      <c r="Z20" s="30" t="s">
        <v>158</v>
      </c>
      <c r="AA20" s="30" t="s">
        <v>158</v>
      </c>
      <c r="AB20" s="30" t="s">
        <v>158</v>
      </c>
      <c r="AC20" s="30" t="s">
        <v>158</v>
      </c>
      <c r="AD20" s="30" t="s">
        <v>158</v>
      </c>
    </row>
    <row r="21" spans="1:30" hidden="1" x14ac:dyDescent="0.35">
      <c r="A21" s="27">
        <v>44438</v>
      </c>
      <c r="B21" s="39" t="s">
        <v>71</v>
      </c>
      <c r="C21" s="42" t="s">
        <v>72</v>
      </c>
      <c r="D21" s="26">
        <v>7974.11</v>
      </c>
      <c r="E21" s="6">
        <v>6363.75</v>
      </c>
      <c r="F21" s="51">
        <v>53.97</v>
      </c>
      <c r="G21" s="24">
        <v>140</v>
      </c>
      <c r="I21" s="31"/>
      <c r="J21" s="31">
        <f>($E$21/$G$21)*0.5</f>
        <v>22.727678571428573</v>
      </c>
      <c r="K21" s="31">
        <f>($E$21/$G$21)</f>
        <v>45.455357142857146</v>
      </c>
      <c r="L21" s="31">
        <f>($E$21/$G$21)</f>
        <v>45.455357142857146</v>
      </c>
      <c r="M21" s="31">
        <f>($E$21/$G$21)</f>
        <v>45.455357142857146</v>
      </c>
      <c r="N21" s="31">
        <f>($E$21/$G$21)</f>
        <v>45.455357142857146</v>
      </c>
      <c r="O21" s="31">
        <f>($E$21/$G$21)</f>
        <v>45.455357142857146</v>
      </c>
      <c r="P21" s="30" t="s">
        <v>158</v>
      </c>
      <c r="Q21" s="30" t="s">
        <v>158</v>
      </c>
      <c r="R21" s="30" t="s">
        <v>158</v>
      </c>
      <c r="S21" s="30" t="s">
        <v>158</v>
      </c>
      <c r="T21" s="30" t="s">
        <v>158</v>
      </c>
      <c r="U21" s="30" t="s">
        <v>158</v>
      </c>
      <c r="V21" s="30" t="s">
        <v>158</v>
      </c>
      <c r="W21" s="30" t="s">
        <v>158</v>
      </c>
      <c r="X21" s="30" t="s">
        <v>158</v>
      </c>
      <c r="Y21" s="30" t="s">
        <v>158</v>
      </c>
      <c r="Z21" s="30" t="s">
        <v>158</v>
      </c>
      <c r="AA21" s="30" t="s">
        <v>158</v>
      </c>
      <c r="AB21" s="30" t="s">
        <v>158</v>
      </c>
      <c r="AC21" s="30" t="s">
        <v>158</v>
      </c>
      <c r="AD21" s="30" t="s">
        <v>158</v>
      </c>
    </row>
    <row r="22" spans="1:30" hidden="1" x14ac:dyDescent="0.35">
      <c r="A22" s="27">
        <v>44438</v>
      </c>
      <c r="B22" s="39">
        <v>4714218340</v>
      </c>
      <c r="C22" s="42">
        <v>471421801</v>
      </c>
      <c r="D22" s="26">
        <v>2056.31</v>
      </c>
      <c r="E22" s="6">
        <v>1816.75</v>
      </c>
      <c r="F22" s="51">
        <v>26.62</v>
      </c>
      <c r="G22" s="24">
        <v>75</v>
      </c>
      <c r="I22" s="31"/>
      <c r="J22" s="36">
        <f>($E$22/$G$22)*0.5</f>
        <v>12.111666666666666</v>
      </c>
      <c r="K22" s="31">
        <f>($E$22/$G$22)</f>
        <v>24.223333333333333</v>
      </c>
      <c r="L22" s="31">
        <f>($E$22/$G$22)</f>
        <v>24.223333333333333</v>
      </c>
      <c r="M22" s="31">
        <f>($E$22/$G$22)</f>
        <v>24.223333333333333</v>
      </c>
      <c r="N22" s="31">
        <f>($E$22/$G$22)</f>
        <v>24.223333333333333</v>
      </c>
      <c r="O22" s="31">
        <f>($E$22/$G$22)</f>
        <v>24.223333333333333</v>
      </c>
      <c r="P22" s="30" t="s">
        <v>158</v>
      </c>
      <c r="Q22" s="30" t="s">
        <v>158</v>
      </c>
      <c r="R22" s="30" t="s">
        <v>158</v>
      </c>
      <c r="S22" s="30" t="s">
        <v>158</v>
      </c>
      <c r="T22" s="30" t="s">
        <v>158</v>
      </c>
      <c r="U22" s="30" t="s">
        <v>158</v>
      </c>
      <c r="V22" s="30" t="s">
        <v>158</v>
      </c>
      <c r="W22" s="30" t="s">
        <v>158</v>
      </c>
      <c r="X22" s="30" t="s">
        <v>158</v>
      </c>
      <c r="Y22" s="30" t="s">
        <v>158</v>
      </c>
      <c r="Z22" s="30" t="s">
        <v>158</v>
      </c>
      <c r="AA22" s="30" t="s">
        <v>158</v>
      </c>
      <c r="AB22" s="30" t="s">
        <v>158</v>
      </c>
      <c r="AC22" s="30" t="s">
        <v>158</v>
      </c>
      <c r="AD22" s="30" t="s">
        <v>158</v>
      </c>
    </row>
    <row r="23" spans="1:30" hidden="1" x14ac:dyDescent="0.35">
      <c r="C23" s="42"/>
      <c r="J23" s="33">
        <f>SUM(J2:J22)</f>
        <v>474.92224755367641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hidden="1" x14ac:dyDescent="0.35">
      <c r="C24" s="42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</row>
    <row r="25" spans="1:30" hidden="1" x14ac:dyDescent="0.35">
      <c r="A25" s="27">
        <v>44452</v>
      </c>
      <c r="B25" s="39" t="s">
        <v>74</v>
      </c>
      <c r="C25" s="42" t="s">
        <v>75</v>
      </c>
      <c r="D25" s="26">
        <v>10051.09</v>
      </c>
      <c r="E25" s="6">
        <v>7972.24</v>
      </c>
      <c r="F25" s="51">
        <v>66.02</v>
      </c>
      <c r="G25" s="24">
        <v>144</v>
      </c>
      <c r="I25" s="31"/>
      <c r="J25" s="31"/>
      <c r="K25" s="31">
        <f>($E$25/$G$25)*0.5</f>
        <v>27.68138888888889</v>
      </c>
      <c r="L25" s="31">
        <f>($E$25/$G$25)</f>
        <v>55.362777777777779</v>
      </c>
      <c r="M25" s="31">
        <f>($E$25/$G$25)</f>
        <v>55.362777777777779</v>
      </c>
      <c r="N25" s="31">
        <f>($E$25/$G$25)</f>
        <v>55.362777777777779</v>
      </c>
      <c r="O25" s="31">
        <f>($E$25/$G$25)</f>
        <v>55.362777777777779</v>
      </c>
      <c r="P25" s="30" t="s">
        <v>158</v>
      </c>
      <c r="Q25" s="30" t="s">
        <v>158</v>
      </c>
      <c r="R25" s="30" t="s">
        <v>158</v>
      </c>
      <c r="S25" s="30" t="s">
        <v>158</v>
      </c>
      <c r="T25" s="30" t="s">
        <v>158</v>
      </c>
      <c r="U25" s="30" t="s">
        <v>158</v>
      </c>
      <c r="V25" s="30" t="s">
        <v>158</v>
      </c>
      <c r="W25" s="30" t="s">
        <v>158</v>
      </c>
      <c r="X25" s="30" t="s">
        <v>158</v>
      </c>
      <c r="Y25" s="30" t="s">
        <v>158</v>
      </c>
      <c r="Z25" s="30" t="s">
        <v>158</v>
      </c>
      <c r="AA25" s="30" t="s">
        <v>158</v>
      </c>
      <c r="AB25" s="30" t="s">
        <v>158</v>
      </c>
      <c r="AC25" s="30" t="s">
        <v>158</v>
      </c>
      <c r="AD25" s="30" t="s">
        <v>158</v>
      </c>
    </row>
    <row r="26" spans="1:30" hidden="1" x14ac:dyDescent="0.35">
      <c r="A26" s="27">
        <v>44452</v>
      </c>
      <c r="B26" s="39" t="s">
        <v>76</v>
      </c>
      <c r="C26" s="42" t="s">
        <v>77</v>
      </c>
      <c r="D26" s="26">
        <v>7066.36</v>
      </c>
      <c r="E26" s="6">
        <v>5604.84</v>
      </c>
      <c r="F26" s="51">
        <v>46.43</v>
      </c>
      <c r="G26" s="24">
        <v>144</v>
      </c>
      <c r="I26" s="31"/>
      <c r="J26" s="31"/>
      <c r="K26" s="31">
        <f>($E$26/$G$26)*0.5</f>
        <v>19.46125</v>
      </c>
      <c r="L26" s="31">
        <f>($E$26/$G$26)</f>
        <v>38.922499999999999</v>
      </c>
      <c r="M26" s="31">
        <f>($E$26/$G$26)</f>
        <v>38.922499999999999</v>
      </c>
      <c r="N26" s="31">
        <f>($E$26/$G$26)</f>
        <v>38.922499999999999</v>
      </c>
      <c r="O26" s="31">
        <f>($E$26/$G$26)</f>
        <v>38.922499999999999</v>
      </c>
      <c r="P26" s="30" t="s">
        <v>158</v>
      </c>
      <c r="Q26" s="30" t="s">
        <v>158</v>
      </c>
      <c r="R26" s="30" t="s">
        <v>158</v>
      </c>
      <c r="S26" s="30" t="s">
        <v>158</v>
      </c>
      <c r="T26" s="30" t="s">
        <v>158</v>
      </c>
      <c r="U26" s="30" t="s">
        <v>158</v>
      </c>
      <c r="V26" s="30" t="s">
        <v>158</v>
      </c>
      <c r="W26" s="30" t="s">
        <v>158</v>
      </c>
      <c r="X26" s="30" t="s">
        <v>158</v>
      </c>
      <c r="Y26" s="30" t="s">
        <v>158</v>
      </c>
      <c r="Z26" s="30" t="s">
        <v>158</v>
      </c>
      <c r="AA26" s="30" t="s">
        <v>158</v>
      </c>
      <c r="AB26" s="30" t="s">
        <v>158</v>
      </c>
      <c r="AC26" s="30" t="s">
        <v>158</v>
      </c>
      <c r="AD26" s="30" t="s">
        <v>158</v>
      </c>
    </row>
    <row r="27" spans="1:30" hidden="1" x14ac:dyDescent="0.35">
      <c r="A27" s="27">
        <v>44452</v>
      </c>
      <c r="B27" s="39" t="s">
        <v>78</v>
      </c>
      <c r="C27" s="42" t="s">
        <v>79</v>
      </c>
      <c r="D27" s="26">
        <v>8572.69</v>
      </c>
      <c r="E27" s="6">
        <v>6862.5</v>
      </c>
      <c r="F27" s="51">
        <v>58.9</v>
      </c>
      <c r="G27" s="24">
        <v>138</v>
      </c>
      <c r="I27" s="31"/>
      <c r="J27" s="31"/>
      <c r="K27" s="31">
        <f>($E$27/$G$27)*0.5</f>
        <v>24.864130434782609</v>
      </c>
      <c r="L27" s="31">
        <f>($E$27/$G$27)</f>
        <v>49.728260869565219</v>
      </c>
      <c r="M27" s="31">
        <f>($E$27/$G$27)</f>
        <v>49.728260869565219</v>
      </c>
      <c r="N27" s="31">
        <f>($E$27/$G$27)</f>
        <v>49.728260869565219</v>
      </c>
      <c r="O27" s="31">
        <f>($E$27/$G$27)</f>
        <v>49.728260869565219</v>
      </c>
      <c r="P27" s="30" t="s">
        <v>158</v>
      </c>
      <c r="Q27" s="30" t="s">
        <v>158</v>
      </c>
      <c r="R27" s="30" t="s">
        <v>158</v>
      </c>
      <c r="S27" s="30" t="s">
        <v>158</v>
      </c>
      <c r="T27" s="30" t="s">
        <v>158</v>
      </c>
      <c r="U27" s="30" t="s">
        <v>158</v>
      </c>
      <c r="V27" s="30" t="s">
        <v>158</v>
      </c>
      <c r="W27" s="30" t="s">
        <v>158</v>
      </c>
      <c r="X27" s="30" t="s">
        <v>158</v>
      </c>
      <c r="Y27" s="30" t="s">
        <v>158</v>
      </c>
      <c r="Z27" s="30" t="s">
        <v>158</v>
      </c>
      <c r="AA27" s="30" t="s">
        <v>158</v>
      </c>
      <c r="AB27" s="30" t="s">
        <v>158</v>
      </c>
      <c r="AC27" s="30" t="s">
        <v>158</v>
      </c>
      <c r="AD27" s="30" t="s">
        <v>158</v>
      </c>
    </row>
    <row r="28" spans="1:30" hidden="1" x14ac:dyDescent="0.35">
      <c r="A28" s="27">
        <v>44459</v>
      </c>
      <c r="B28" s="39">
        <v>6483416340</v>
      </c>
      <c r="C28" s="42" t="s">
        <v>81</v>
      </c>
      <c r="D28" s="26">
        <v>1641.07</v>
      </c>
      <c r="E28" s="6">
        <v>1301.6500000000001</v>
      </c>
      <c r="F28" s="112">
        <v>10.78</v>
      </c>
      <c r="G28" s="24">
        <v>144</v>
      </c>
      <c r="I28" s="31"/>
      <c r="J28" s="31"/>
      <c r="K28" s="31">
        <f>($E$28/$G$28)*0.5</f>
        <v>4.5196180555555561</v>
      </c>
      <c r="L28" s="31">
        <f>($E$28/$G$28)</f>
        <v>9.0392361111111121</v>
      </c>
      <c r="M28" s="31">
        <f>($E$28/$G$28)</f>
        <v>9.0392361111111121</v>
      </c>
      <c r="N28" s="31">
        <f>($E$28/$G$28)</f>
        <v>9.0392361111111121</v>
      </c>
      <c r="O28" s="31">
        <f>($E$28/$G$28)</f>
        <v>9.0392361111111121</v>
      </c>
      <c r="P28" s="30" t="s">
        <v>158</v>
      </c>
      <c r="Q28" s="30" t="s">
        <v>158</v>
      </c>
      <c r="R28" s="30" t="s">
        <v>158</v>
      </c>
      <c r="S28" s="30" t="s">
        <v>158</v>
      </c>
      <c r="T28" s="30" t="s">
        <v>158</v>
      </c>
      <c r="U28" s="30" t="s">
        <v>158</v>
      </c>
      <c r="V28" s="30" t="s">
        <v>158</v>
      </c>
      <c r="W28" s="30" t="s">
        <v>158</v>
      </c>
      <c r="X28" s="30" t="s">
        <v>158</v>
      </c>
      <c r="Y28" s="30" t="s">
        <v>158</v>
      </c>
      <c r="Z28" s="30" t="s">
        <v>158</v>
      </c>
      <c r="AA28" s="30" t="s">
        <v>158</v>
      </c>
      <c r="AB28" s="30" t="s">
        <v>158</v>
      </c>
      <c r="AC28" s="30" t="s">
        <v>158</v>
      </c>
      <c r="AD28" s="30" t="s">
        <v>158</v>
      </c>
    </row>
    <row r="29" spans="1:30" hidden="1" x14ac:dyDescent="0.35">
      <c r="A29" s="27">
        <v>44459</v>
      </c>
      <c r="B29" s="39" t="s">
        <v>123</v>
      </c>
      <c r="C29" s="42" t="s">
        <v>82</v>
      </c>
      <c r="D29" s="26">
        <v>6329.44</v>
      </c>
      <c r="E29" s="6">
        <v>5020.33</v>
      </c>
      <c r="F29" s="51">
        <v>41.59</v>
      </c>
      <c r="G29" s="24">
        <v>144</v>
      </c>
      <c r="I29" s="31"/>
      <c r="J29" s="31"/>
      <c r="K29" s="31">
        <f>($E$29/$G$29)*0.5</f>
        <v>17.431701388888889</v>
      </c>
      <c r="L29" s="31">
        <f>($E$29/$G$29)</f>
        <v>34.863402777777779</v>
      </c>
      <c r="M29" s="31">
        <f>($E$29/$G$29)</f>
        <v>34.863402777777779</v>
      </c>
      <c r="N29" s="31">
        <f>($E$29/$G$29)</f>
        <v>34.863402777777779</v>
      </c>
      <c r="O29" s="31">
        <f>($E$29/$G$29)</f>
        <v>34.863402777777779</v>
      </c>
      <c r="P29" s="30" t="s">
        <v>158</v>
      </c>
      <c r="Q29" s="30" t="s">
        <v>158</v>
      </c>
      <c r="R29" s="30" t="s">
        <v>158</v>
      </c>
      <c r="S29" s="30" t="s">
        <v>158</v>
      </c>
      <c r="T29" s="30" t="s">
        <v>158</v>
      </c>
      <c r="U29" s="30" t="s">
        <v>158</v>
      </c>
      <c r="V29" s="30" t="s">
        <v>158</v>
      </c>
      <c r="W29" s="30" t="s">
        <v>158</v>
      </c>
      <c r="X29" s="30" t="s">
        <v>158</v>
      </c>
      <c r="Y29" s="30" t="s">
        <v>158</v>
      </c>
      <c r="Z29" s="30" t="s">
        <v>158</v>
      </c>
      <c r="AA29" s="30" t="s">
        <v>158</v>
      </c>
      <c r="AB29" s="30" t="s">
        <v>158</v>
      </c>
      <c r="AC29" s="30" t="s">
        <v>158</v>
      </c>
      <c r="AD29" s="30" t="s">
        <v>158</v>
      </c>
    </row>
    <row r="30" spans="1:30" hidden="1" x14ac:dyDescent="0.35">
      <c r="A30" s="27">
        <v>44466</v>
      </c>
      <c r="B30" s="39" t="s">
        <v>83</v>
      </c>
      <c r="C30" s="42" t="s">
        <v>84</v>
      </c>
      <c r="D30" s="26">
        <v>674.6</v>
      </c>
      <c r="E30" s="6">
        <v>535.07000000000005</v>
      </c>
      <c r="F30" s="51">
        <v>4.43</v>
      </c>
      <c r="G30" s="24">
        <v>144</v>
      </c>
      <c r="I30" s="31"/>
      <c r="J30" s="31"/>
      <c r="K30" s="31">
        <f>($E$30/$G$30)*0.5</f>
        <v>1.8578819444444445</v>
      </c>
      <c r="L30" s="31">
        <f>($E$30/$G$30)</f>
        <v>3.7157638888888891</v>
      </c>
      <c r="M30" s="31">
        <f>($E$30/$G$30)</f>
        <v>3.7157638888888891</v>
      </c>
      <c r="N30" s="31">
        <f>($E$30/$G$30)</f>
        <v>3.7157638888888891</v>
      </c>
      <c r="O30" s="31">
        <f>($E$30/$G$30)</f>
        <v>3.7157638888888891</v>
      </c>
      <c r="P30" s="30" t="s">
        <v>158</v>
      </c>
      <c r="Q30" s="30" t="s">
        <v>158</v>
      </c>
      <c r="R30" s="30" t="s">
        <v>158</v>
      </c>
      <c r="S30" s="30" t="s">
        <v>158</v>
      </c>
      <c r="T30" s="30" t="s">
        <v>158</v>
      </c>
      <c r="U30" s="30" t="s">
        <v>158</v>
      </c>
      <c r="V30" s="30" t="s">
        <v>158</v>
      </c>
      <c r="W30" s="30" t="s">
        <v>158</v>
      </c>
      <c r="X30" s="30" t="s">
        <v>158</v>
      </c>
      <c r="Y30" s="30" t="s">
        <v>158</v>
      </c>
      <c r="Z30" s="30" t="s">
        <v>158</v>
      </c>
      <c r="AA30" s="30" t="s">
        <v>158</v>
      </c>
      <c r="AB30" s="30" t="s">
        <v>158</v>
      </c>
      <c r="AC30" s="30" t="s">
        <v>158</v>
      </c>
      <c r="AD30" s="30" t="s">
        <v>158</v>
      </c>
    </row>
    <row r="31" spans="1:30" hidden="1" x14ac:dyDescent="0.35">
      <c r="A31" s="27">
        <v>44466</v>
      </c>
      <c r="B31" s="39" t="s">
        <v>85</v>
      </c>
      <c r="C31" s="42" t="s">
        <v>86</v>
      </c>
      <c r="D31" s="26">
        <v>4538.13</v>
      </c>
      <c r="E31" s="6">
        <v>3689.24</v>
      </c>
      <c r="F31" s="51">
        <v>33.729999999999997</v>
      </c>
      <c r="G31" s="24">
        <v>128</v>
      </c>
      <c r="I31" s="31"/>
      <c r="J31" s="31"/>
      <c r="K31" s="31">
        <f>($E$31/$G$31)*0.5</f>
        <v>14.411093749999999</v>
      </c>
      <c r="L31" s="31">
        <f>($E$31/$G$31)</f>
        <v>28.822187499999998</v>
      </c>
      <c r="M31" s="31">
        <f>($E$31/$G$31)</f>
        <v>28.822187499999998</v>
      </c>
      <c r="N31" s="31">
        <f>($E$31/$G$31)</f>
        <v>28.822187499999998</v>
      </c>
      <c r="O31" s="31">
        <f>($E$31/$G$31)</f>
        <v>28.822187499999998</v>
      </c>
      <c r="P31" s="30" t="s">
        <v>158</v>
      </c>
      <c r="Q31" s="30" t="s">
        <v>158</v>
      </c>
      <c r="R31" s="30" t="s">
        <v>158</v>
      </c>
      <c r="S31" s="30" t="s">
        <v>158</v>
      </c>
      <c r="T31" s="30" t="s">
        <v>158</v>
      </c>
      <c r="U31" s="30" t="s">
        <v>158</v>
      </c>
      <c r="V31" s="30" t="s">
        <v>158</v>
      </c>
      <c r="W31" s="30" t="s">
        <v>158</v>
      </c>
      <c r="X31" s="30" t="s">
        <v>158</v>
      </c>
      <c r="Y31" s="30" t="s">
        <v>158</v>
      </c>
      <c r="Z31" s="30" t="s">
        <v>158</v>
      </c>
      <c r="AA31" s="30" t="s">
        <v>158</v>
      </c>
      <c r="AB31" s="30" t="s">
        <v>158</v>
      </c>
      <c r="AC31" s="30" t="s">
        <v>158</v>
      </c>
      <c r="AD31" s="30" t="s">
        <v>158</v>
      </c>
    </row>
    <row r="32" spans="1:30" hidden="1" x14ac:dyDescent="0.35">
      <c r="C32" s="42"/>
      <c r="J32" s="33"/>
      <c r="K32" s="37">
        <f>SUM(K2:K31)</f>
        <v>642.42369197655432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9" hidden="1" x14ac:dyDescent="0.35">
      <c r="A33" s="27"/>
      <c r="B33" s="40"/>
      <c r="C33" s="42"/>
      <c r="D33" s="26"/>
      <c r="F33" s="15"/>
      <c r="G33" s="24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9" hidden="1" x14ac:dyDescent="0.35">
      <c r="A34" s="27">
        <v>44473</v>
      </c>
      <c r="B34" s="39" t="s">
        <v>104</v>
      </c>
      <c r="C34" s="42" t="s">
        <v>88</v>
      </c>
      <c r="D34" s="26">
        <v>7913.04</v>
      </c>
      <c r="E34" s="6">
        <v>6363.75</v>
      </c>
      <c r="F34" s="51">
        <v>55.62</v>
      </c>
      <c r="G34" s="24">
        <v>135</v>
      </c>
      <c r="I34" s="31"/>
      <c r="J34" s="31"/>
      <c r="K34" s="31"/>
      <c r="L34" s="31">
        <f>($E$34/$G$34)*0.5</f>
        <v>23.569444444444443</v>
      </c>
      <c r="M34" s="31">
        <f t="shared" ref="M34:AD34" si="14">($E$34/$G$34)</f>
        <v>47.138888888888886</v>
      </c>
      <c r="N34" s="31">
        <f t="shared" si="14"/>
        <v>47.138888888888886</v>
      </c>
      <c r="O34" s="31">
        <f t="shared" si="14"/>
        <v>47.138888888888886</v>
      </c>
      <c r="P34" s="31">
        <f t="shared" si="14"/>
        <v>47.138888888888886</v>
      </c>
      <c r="Q34" s="31">
        <f t="shared" si="14"/>
        <v>47.138888888888886</v>
      </c>
      <c r="R34" s="31">
        <f t="shared" si="14"/>
        <v>47.138888888888886</v>
      </c>
      <c r="S34" s="31">
        <f t="shared" si="14"/>
        <v>47.138888888888886</v>
      </c>
      <c r="T34" s="31">
        <f t="shared" si="14"/>
        <v>47.138888888888886</v>
      </c>
      <c r="U34" s="31">
        <f t="shared" si="14"/>
        <v>47.138888888888886</v>
      </c>
      <c r="V34" s="31">
        <f t="shared" si="14"/>
        <v>47.138888888888886</v>
      </c>
      <c r="W34" s="31">
        <f t="shared" si="14"/>
        <v>47.138888888888886</v>
      </c>
      <c r="X34" s="31">
        <f t="shared" si="14"/>
        <v>47.138888888888886</v>
      </c>
      <c r="Y34" s="31">
        <f t="shared" si="14"/>
        <v>47.138888888888886</v>
      </c>
      <c r="Z34" s="31">
        <f t="shared" si="14"/>
        <v>47.138888888888886</v>
      </c>
      <c r="AA34" s="31">
        <f t="shared" si="14"/>
        <v>47.138888888888886</v>
      </c>
      <c r="AB34" s="31">
        <f t="shared" si="14"/>
        <v>47.138888888888886</v>
      </c>
      <c r="AC34" s="31">
        <f t="shared" si="14"/>
        <v>47.138888888888886</v>
      </c>
      <c r="AD34" s="31">
        <f t="shared" si="14"/>
        <v>47.138888888888886</v>
      </c>
    </row>
    <row r="35" spans="1:39" hidden="1" x14ac:dyDescent="0.35">
      <c r="A35" s="27">
        <v>44473</v>
      </c>
      <c r="B35" s="39" t="s">
        <v>89</v>
      </c>
      <c r="C35" s="42" t="s">
        <v>90</v>
      </c>
      <c r="D35" s="26">
        <v>2384.89</v>
      </c>
      <c r="E35" s="6">
        <v>1891.63</v>
      </c>
      <c r="F35" s="51">
        <v>15.66</v>
      </c>
      <c r="G35" s="24">
        <v>144</v>
      </c>
      <c r="L35" s="31">
        <f>($E$35/$G$35)*0.5</f>
        <v>6.568159722222223</v>
      </c>
      <c r="M35" s="31">
        <f t="shared" ref="M35:AD35" si="15">($E$35/$G$35)</f>
        <v>13.136319444444446</v>
      </c>
      <c r="N35" s="31">
        <f t="shared" si="15"/>
        <v>13.136319444444446</v>
      </c>
      <c r="O35" s="31">
        <f t="shared" si="15"/>
        <v>13.136319444444446</v>
      </c>
      <c r="P35" s="31">
        <f t="shared" si="15"/>
        <v>13.136319444444446</v>
      </c>
      <c r="Q35" s="31">
        <f t="shared" si="15"/>
        <v>13.136319444444446</v>
      </c>
      <c r="R35" s="31">
        <f t="shared" si="15"/>
        <v>13.136319444444446</v>
      </c>
      <c r="S35" s="31">
        <f t="shared" si="15"/>
        <v>13.136319444444446</v>
      </c>
      <c r="T35" s="31">
        <f t="shared" si="15"/>
        <v>13.136319444444446</v>
      </c>
      <c r="U35" s="31">
        <f t="shared" si="15"/>
        <v>13.136319444444446</v>
      </c>
      <c r="V35" s="31">
        <f t="shared" si="15"/>
        <v>13.136319444444446</v>
      </c>
      <c r="W35" s="31">
        <f t="shared" si="15"/>
        <v>13.136319444444446</v>
      </c>
      <c r="X35" s="31">
        <f t="shared" si="15"/>
        <v>13.136319444444446</v>
      </c>
      <c r="Y35" s="31">
        <f t="shared" si="15"/>
        <v>13.136319444444446</v>
      </c>
      <c r="Z35" s="31">
        <f t="shared" si="15"/>
        <v>13.136319444444446</v>
      </c>
      <c r="AA35" s="31">
        <f t="shared" si="15"/>
        <v>13.136319444444446</v>
      </c>
      <c r="AB35" s="31">
        <f t="shared" si="15"/>
        <v>13.136319444444446</v>
      </c>
      <c r="AC35" s="31">
        <f t="shared" si="15"/>
        <v>13.136319444444446</v>
      </c>
      <c r="AD35" s="31">
        <f t="shared" si="15"/>
        <v>13.136319444444446</v>
      </c>
    </row>
    <row r="36" spans="1:39" hidden="1" x14ac:dyDescent="0.35">
      <c r="A36" s="27">
        <v>44473</v>
      </c>
      <c r="B36" s="39" t="s">
        <v>91</v>
      </c>
      <c r="C36" s="42" t="s">
        <v>92</v>
      </c>
      <c r="D36" s="26">
        <v>8651.9699999999993</v>
      </c>
      <c r="E36" s="6">
        <v>6862.5</v>
      </c>
      <c r="F36" s="51">
        <v>56.85</v>
      </c>
      <c r="G36" s="24">
        <v>144</v>
      </c>
      <c r="L36" s="31">
        <f>($E$36/$G$36)*0.5</f>
        <v>23.828125</v>
      </c>
      <c r="M36" s="31">
        <f t="shared" ref="M36:AD36" si="16">($E$36/$G$36)</f>
        <v>47.65625</v>
      </c>
      <c r="N36" s="31">
        <f t="shared" si="16"/>
        <v>47.65625</v>
      </c>
      <c r="O36" s="31">
        <f t="shared" si="16"/>
        <v>47.65625</v>
      </c>
      <c r="P36" s="31">
        <f t="shared" si="16"/>
        <v>47.65625</v>
      </c>
      <c r="Q36" s="31">
        <f t="shared" si="16"/>
        <v>47.65625</v>
      </c>
      <c r="R36" s="31">
        <f t="shared" si="16"/>
        <v>47.65625</v>
      </c>
      <c r="S36" s="31">
        <f t="shared" si="16"/>
        <v>47.65625</v>
      </c>
      <c r="T36" s="31">
        <f t="shared" si="16"/>
        <v>47.65625</v>
      </c>
      <c r="U36" s="31">
        <f t="shared" si="16"/>
        <v>47.65625</v>
      </c>
      <c r="V36" s="31">
        <f t="shared" si="16"/>
        <v>47.65625</v>
      </c>
      <c r="W36" s="31">
        <f t="shared" si="16"/>
        <v>47.65625</v>
      </c>
      <c r="X36" s="31">
        <f t="shared" si="16"/>
        <v>47.65625</v>
      </c>
      <c r="Y36" s="31">
        <f t="shared" si="16"/>
        <v>47.65625</v>
      </c>
      <c r="Z36" s="31">
        <f t="shared" si="16"/>
        <v>47.65625</v>
      </c>
      <c r="AA36" s="31">
        <f t="shared" si="16"/>
        <v>47.65625</v>
      </c>
      <c r="AB36" s="31">
        <f t="shared" si="16"/>
        <v>47.65625</v>
      </c>
      <c r="AC36" s="31">
        <f t="shared" si="16"/>
        <v>47.65625</v>
      </c>
      <c r="AD36" s="31">
        <f t="shared" si="16"/>
        <v>47.65625</v>
      </c>
    </row>
    <row r="37" spans="1:39" hidden="1" x14ac:dyDescent="0.35">
      <c r="A37" s="27">
        <v>44480</v>
      </c>
      <c r="B37" s="39" t="s">
        <v>93</v>
      </c>
      <c r="C37" s="42" t="s">
        <v>94</v>
      </c>
      <c r="D37" s="26">
        <v>2245.3000000000002</v>
      </c>
      <c r="E37" s="6">
        <v>1780.91</v>
      </c>
      <c r="F37" s="51">
        <v>14.75</v>
      </c>
      <c r="G37" s="24">
        <v>144</v>
      </c>
      <c r="L37" s="31">
        <f>($E$37/$G$37)*0.5</f>
        <v>6.183715277777778</v>
      </c>
      <c r="M37" s="31">
        <f t="shared" ref="M37:AD37" si="17">($E$37/$G$37)</f>
        <v>12.367430555555556</v>
      </c>
      <c r="N37" s="31">
        <f t="shared" si="17"/>
        <v>12.367430555555556</v>
      </c>
      <c r="O37" s="31">
        <f t="shared" si="17"/>
        <v>12.367430555555556</v>
      </c>
      <c r="P37" s="31">
        <f t="shared" si="17"/>
        <v>12.367430555555556</v>
      </c>
      <c r="Q37" s="31">
        <f t="shared" si="17"/>
        <v>12.367430555555556</v>
      </c>
      <c r="R37" s="31">
        <f t="shared" si="17"/>
        <v>12.367430555555556</v>
      </c>
      <c r="S37" s="31">
        <f t="shared" si="17"/>
        <v>12.367430555555556</v>
      </c>
      <c r="T37" s="31">
        <f t="shared" si="17"/>
        <v>12.367430555555556</v>
      </c>
      <c r="U37" s="31">
        <f t="shared" si="17"/>
        <v>12.367430555555556</v>
      </c>
      <c r="V37" s="31">
        <f t="shared" si="17"/>
        <v>12.367430555555556</v>
      </c>
      <c r="W37" s="31">
        <f t="shared" si="17"/>
        <v>12.367430555555556</v>
      </c>
      <c r="X37" s="31">
        <f t="shared" si="17"/>
        <v>12.367430555555556</v>
      </c>
      <c r="Y37" s="31">
        <f t="shared" si="17"/>
        <v>12.367430555555556</v>
      </c>
      <c r="Z37" s="31">
        <f t="shared" si="17"/>
        <v>12.367430555555556</v>
      </c>
      <c r="AA37" s="31">
        <f t="shared" si="17"/>
        <v>12.367430555555556</v>
      </c>
      <c r="AB37" s="31">
        <f t="shared" si="17"/>
        <v>12.367430555555556</v>
      </c>
      <c r="AC37" s="31">
        <f t="shared" si="17"/>
        <v>12.367430555555556</v>
      </c>
      <c r="AD37" s="31">
        <f t="shared" si="17"/>
        <v>12.367430555555556</v>
      </c>
    </row>
    <row r="38" spans="1:39" hidden="1" x14ac:dyDescent="0.35">
      <c r="A38" s="27">
        <v>44487</v>
      </c>
      <c r="B38" s="39" t="s">
        <v>124</v>
      </c>
      <c r="C38" s="42" t="s">
        <v>95</v>
      </c>
      <c r="D38" s="26">
        <v>2434.5300000000002</v>
      </c>
      <c r="E38" s="6">
        <v>1931</v>
      </c>
      <c r="F38" s="51">
        <v>15.98</v>
      </c>
      <c r="G38" s="24">
        <v>144</v>
      </c>
      <c r="L38" s="31">
        <f>($E$38/$G$38)*0.5</f>
        <v>6.7048611111111107</v>
      </c>
      <c r="M38" s="31">
        <f t="shared" ref="M38:AD38" si="18">($E$38/$G$38)</f>
        <v>13.409722222222221</v>
      </c>
      <c r="N38" s="31">
        <f t="shared" si="18"/>
        <v>13.409722222222221</v>
      </c>
      <c r="O38" s="31">
        <f t="shared" si="18"/>
        <v>13.409722222222221</v>
      </c>
      <c r="P38" s="31">
        <f t="shared" si="18"/>
        <v>13.409722222222221</v>
      </c>
      <c r="Q38" s="31">
        <f t="shared" si="18"/>
        <v>13.409722222222221</v>
      </c>
      <c r="R38" s="31">
        <f t="shared" si="18"/>
        <v>13.409722222222221</v>
      </c>
      <c r="S38" s="31">
        <f t="shared" si="18"/>
        <v>13.409722222222221</v>
      </c>
      <c r="T38" s="31">
        <f t="shared" si="18"/>
        <v>13.409722222222221</v>
      </c>
      <c r="U38" s="31">
        <f t="shared" si="18"/>
        <v>13.409722222222221</v>
      </c>
      <c r="V38" s="31">
        <f t="shared" si="18"/>
        <v>13.409722222222221</v>
      </c>
      <c r="W38" s="31">
        <f t="shared" si="18"/>
        <v>13.409722222222221</v>
      </c>
      <c r="X38" s="31">
        <f t="shared" si="18"/>
        <v>13.409722222222221</v>
      </c>
      <c r="Y38" s="31">
        <f t="shared" si="18"/>
        <v>13.409722222222221</v>
      </c>
      <c r="Z38" s="31">
        <f t="shared" si="18"/>
        <v>13.409722222222221</v>
      </c>
      <c r="AA38" s="31">
        <f t="shared" si="18"/>
        <v>13.409722222222221</v>
      </c>
      <c r="AB38" s="31">
        <f t="shared" si="18"/>
        <v>13.409722222222221</v>
      </c>
      <c r="AC38" s="31">
        <f t="shared" si="18"/>
        <v>13.409722222222221</v>
      </c>
      <c r="AD38" s="31">
        <f t="shared" si="18"/>
        <v>13.409722222222221</v>
      </c>
    </row>
    <row r="39" spans="1:39" hidden="1" x14ac:dyDescent="0.35">
      <c r="A39" s="27">
        <v>44487</v>
      </c>
      <c r="B39" s="39" t="s">
        <v>96</v>
      </c>
      <c r="C39" s="42" t="s">
        <v>97</v>
      </c>
      <c r="D39" s="26">
        <v>8568.16</v>
      </c>
      <c r="E39" s="6">
        <v>6796.02</v>
      </c>
      <c r="F39" s="51">
        <v>56.26</v>
      </c>
      <c r="G39" s="24">
        <v>144</v>
      </c>
      <c r="L39" s="31">
        <f>($E$39/$G$39)*0.5</f>
        <v>23.597291666666667</v>
      </c>
      <c r="M39" s="31">
        <f t="shared" ref="M39:AD39" si="19">($E$39/$G$39)</f>
        <v>47.194583333333334</v>
      </c>
      <c r="N39" s="31">
        <f t="shared" si="19"/>
        <v>47.194583333333334</v>
      </c>
      <c r="O39" s="31">
        <f t="shared" si="19"/>
        <v>47.194583333333334</v>
      </c>
      <c r="P39" s="31">
        <f t="shared" si="19"/>
        <v>47.194583333333334</v>
      </c>
      <c r="Q39" s="31">
        <f t="shared" si="19"/>
        <v>47.194583333333334</v>
      </c>
      <c r="R39" s="31">
        <f t="shared" si="19"/>
        <v>47.194583333333334</v>
      </c>
      <c r="S39" s="31">
        <f t="shared" si="19"/>
        <v>47.194583333333334</v>
      </c>
      <c r="T39" s="31">
        <f t="shared" si="19"/>
        <v>47.194583333333334</v>
      </c>
      <c r="U39" s="31">
        <f t="shared" si="19"/>
        <v>47.194583333333334</v>
      </c>
      <c r="V39" s="31">
        <f t="shared" si="19"/>
        <v>47.194583333333334</v>
      </c>
      <c r="W39" s="31">
        <f t="shared" si="19"/>
        <v>47.194583333333334</v>
      </c>
      <c r="X39" s="31">
        <f t="shared" si="19"/>
        <v>47.194583333333334</v>
      </c>
      <c r="Y39" s="31">
        <f t="shared" si="19"/>
        <v>47.194583333333334</v>
      </c>
      <c r="Z39" s="31">
        <f t="shared" si="19"/>
        <v>47.194583333333334</v>
      </c>
      <c r="AA39" s="31">
        <f t="shared" si="19"/>
        <v>47.194583333333334</v>
      </c>
      <c r="AB39" s="31">
        <f t="shared" si="19"/>
        <v>47.194583333333334</v>
      </c>
      <c r="AC39" s="31">
        <f t="shared" si="19"/>
        <v>47.194583333333334</v>
      </c>
      <c r="AD39" s="31">
        <f t="shared" si="19"/>
        <v>47.194583333333334</v>
      </c>
      <c r="AH39" s="5"/>
      <c r="AM39" s="5"/>
    </row>
    <row r="40" spans="1:39" hidden="1" x14ac:dyDescent="0.35">
      <c r="A40" s="27">
        <v>44487</v>
      </c>
      <c r="B40" s="39" t="s">
        <v>125</v>
      </c>
      <c r="C40" s="42" t="s">
        <v>98</v>
      </c>
      <c r="D40" s="26">
        <v>9399.84</v>
      </c>
      <c r="E40" s="6">
        <v>8238.91</v>
      </c>
      <c r="F40" s="51">
        <v>113.8</v>
      </c>
      <c r="G40" s="24">
        <v>80</v>
      </c>
      <c r="L40" s="31">
        <f>($E$40/$G$40)*0.5</f>
        <v>51.493187499999998</v>
      </c>
      <c r="M40" s="31">
        <f t="shared" ref="M40:AD40" si="20">($E$40/$G$40)</f>
        <v>102.986375</v>
      </c>
      <c r="N40" s="31">
        <f t="shared" si="20"/>
        <v>102.986375</v>
      </c>
      <c r="O40" s="31">
        <f t="shared" si="20"/>
        <v>102.986375</v>
      </c>
      <c r="P40" s="31">
        <f t="shared" si="20"/>
        <v>102.986375</v>
      </c>
      <c r="Q40" s="31">
        <f t="shared" si="20"/>
        <v>102.986375</v>
      </c>
      <c r="R40" s="31">
        <f t="shared" si="20"/>
        <v>102.986375</v>
      </c>
      <c r="S40" s="31">
        <f t="shared" si="20"/>
        <v>102.986375</v>
      </c>
      <c r="T40" s="31">
        <f t="shared" si="20"/>
        <v>102.986375</v>
      </c>
      <c r="U40" s="31">
        <f t="shared" si="20"/>
        <v>102.986375</v>
      </c>
      <c r="V40" s="31">
        <f t="shared" si="20"/>
        <v>102.986375</v>
      </c>
      <c r="W40" s="31">
        <f t="shared" si="20"/>
        <v>102.986375</v>
      </c>
      <c r="X40" s="31">
        <f t="shared" si="20"/>
        <v>102.986375</v>
      </c>
      <c r="Y40" s="31">
        <f t="shared" si="20"/>
        <v>102.986375</v>
      </c>
      <c r="Z40" s="31">
        <f t="shared" si="20"/>
        <v>102.986375</v>
      </c>
      <c r="AA40" s="31">
        <f t="shared" si="20"/>
        <v>102.986375</v>
      </c>
      <c r="AB40" s="31">
        <f t="shared" si="20"/>
        <v>102.986375</v>
      </c>
      <c r="AC40" s="31">
        <f t="shared" si="20"/>
        <v>102.986375</v>
      </c>
      <c r="AD40" s="31">
        <f t="shared" si="20"/>
        <v>102.986375</v>
      </c>
    </row>
    <row r="41" spans="1:39" hidden="1" x14ac:dyDescent="0.35">
      <c r="A41" s="27">
        <v>44487</v>
      </c>
      <c r="B41" s="39" t="s">
        <v>99</v>
      </c>
      <c r="C41" s="42" t="s">
        <v>100</v>
      </c>
      <c r="D41" s="26">
        <v>5800.84</v>
      </c>
      <c r="E41" s="6">
        <v>4601.0600000000004</v>
      </c>
      <c r="F41" s="51">
        <v>38.1</v>
      </c>
      <c r="G41" s="24">
        <v>144</v>
      </c>
      <c r="L41" s="31">
        <f>($E$41/$G$41)*0.5</f>
        <v>15.97590277777778</v>
      </c>
      <c r="M41" s="31">
        <f t="shared" ref="M41:AD41" si="21">($E$41/$G$41)</f>
        <v>31.951805555555559</v>
      </c>
      <c r="N41" s="31">
        <f t="shared" si="21"/>
        <v>31.951805555555559</v>
      </c>
      <c r="O41" s="31">
        <f t="shared" si="21"/>
        <v>31.951805555555559</v>
      </c>
      <c r="P41" s="31">
        <f t="shared" si="21"/>
        <v>31.951805555555559</v>
      </c>
      <c r="Q41" s="31">
        <f t="shared" si="21"/>
        <v>31.951805555555559</v>
      </c>
      <c r="R41" s="31">
        <f t="shared" si="21"/>
        <v>31.951805555555559</v>
      </c>
      <c r="S41" s="31">
        <f t="shared" si="21"/>
        <v>31.951805555555559</v>
      </c>
      <c r="T41" s="31">
        <f t="shared" si="21"/>
        <v>31.951805555555559</v>
      </c>
      <c r="U41" s="31">
        <f t="shared" si="21"/>
        <v>31.951805555555559</v>
      </c>
      <c r="V41" s="31">
        <f t="shared" si="21"/>
        <v>31.951805555555559</v>
      </c>
      <c r="W41" s="31">
        <f t="shared" si="21"/>
        <v>31.951805555555559</v>
      </c>
      <c r="X41" s="31">
        <f t="shared" si="21"/>
        <v>31.951805555555559</v>
      </c>
      <c r="Y41" s="31">
        <f t="shared" si="21"/>
        <v>31.951805555555559</v>
      </c>
      <c r="Z41" s="31">
        <f t="shared" si="21"/>
        <v>31.951805555555559</v>
      </c>
      <c r="AA41" s="31">
        <f t="shared" si="21"/>
        <v>31.951805555555559</v>
      </c>
      <c r="AB41" s="31">
        <f t="shared" si="21"/>
        <v>31.951805555555559</v>
      </c>
      <c r="AC41" s="31">
        <f t="shared" si="21"/>
        <v>31.951805555555559</v>
      </c>
      <c r="AD41" s="31">
        <f t="shared" si="21"/>
        <v>31.951805555555559</v>
      </c>
      <c r="AH41" s="5"/>
      <c r="AK41" s="5"/>
    </row>
    <row r="42" spans="1:39" hidden="1" x14ac:dyDescent="0.35">
      <c r="A42" s="27">
        <v>44487</v>
      </c>
      <c r="B42" s="39" t="s">
        <v>101</v>
      </c>
      <c r="C42" s="42" t="s">
        <v>102</v>
      </c>
      <c r="D42" s="26">
        <v>5095.38</v>
      </c>
      <c r="E42" s="6">
        <v>4041.51</v>
      </c>
      <c r="F42" s="51">
        <v>33.46</v>
      </c>
      <c r="G42" s="24">
        <v>144</v>
      </c>
      <c r="L42" s="31">
        <f>($E$42/$G$42)*0.5</f>
        <v>14.033020833333333</v>
      </c>
      <c r="M42" s="31">
        <f t="shared" ref="M42:AD42" si="22">($E$42/$G$42)</f>
        <v>28.066041666666667</v>
      </c>
      <c r="N42" s="31">
        <f t="shared" si="22"/>
        <v>28.066041666666667</v>
      </c>
      <c r="O42" s="31">
        <f t="shared" si="22"/>
        <v>28.066041666666667</v>
      </c>
      <c r="P42" s="31">
        <f t="shared" si="22"/>
        <v>28.066041666666667</v>
      </c>
      <c r="Q42" s="31">
        <f t="shared" si="22"/>
        <v>28.066041666666667</v>
      </c>
      <c r="R42" s="31">
        <f t="shared" si="22"/>
        <v>28.066041666666667</v>
      </c>
      <c r="S42" s="31">
        <f t="shared" si="22"/>
        <v>28.066041666666667</v>
      </c>
      <c r="T42" s="31">
        <f t="shared" si="22"/>
        <v>28.066041666666667</v>
      </c>
      <c r="U42" s="31">
        <f t="shared" si="22"/>
        <v>28.066041666666667</v>
      </c>
      <c r="V42" s="31">
        <f t="shared" si="22"/>
        <v>28.066041666666667</v>
      </c>
      <c r="W42" s="31">
        <f t="shared" si="22"/>
        <v>28.066041666666667</v>
      </c>
      <c r="X42" s="31">
        <f t="shared" si="22"/>
        <v>28.066041666666667</v>
      </c>
      <c r="Y42" s="31">
        <f t="shared" si="22"/>
        <v>28.066041666666667</v>
      </c>
      <c r="Z42" s="31">
        <f t="shared" si="22"/>
        <v>28.066041666666667</v>
      </c>
      <c r="AA42" s="31">
        <f t="shared" si="22"/>
        <v>28.066041666666667</v>
      </c>
      <c r="AB42" s="31">
        <f t="shared" si="22"/>
        <v>28.066041666666667</v>
      </c>
      <c r="AC42" s="31">
        <f t="shared" si="22"/>
        <v>28.066041666666667</v>
      </c>
      <c r="AD42" s="31">
        <f t="shared" si="22"/>
        <v>28.066041666666667</v>
      </c>
      <c r="AH42" s="5"/>
      <c r="AK42" s="5"/>
    </row>
    <row r="43" spans="1:39" hidden="1" x14ac:dyDescent="0.35">
      <c r="A43" s="27">
        <v>44494</v>
      </c>
      <c r="B43" s="39" t="s">
        <v>103</v>
      </c>
      <c r="C43" s="42">
        <v>913480901</v>
      </c>
      <c r="D43" s="26">
        <v>9275.58</v>
      </c>
      <c r="E43" s="6">
        <v>7357.13</v>
      </c>
      <c r="F43" s="51">
        <v>60.9</v>
      </c>
      <c r="G43" s="24">
        <v>144</v>
      </c>
      <c r="L43" s="36">
        <f>($E$43/$G$43)*0.5</f>
        <v>25.545590277777777</v>
      </c>
      <c r="M43" s="31">
        <f t="shared" ref="M43:AD43" si="23">($E$43/$G$43)</f>
        <v>51.091180555555553</v>
      </c>
      <c r="N43" s="31">
        <f t="shared" si="23"/>
        <v>51.091180555555553</v>
      </c>
      <c r="O43" s="31">
        <f t="shared" si="23"/>
        <v>51.091180555555553</v>
      </c>
      <c r="P43" s="31">
        <f t="shared" si="23"/>
        <v>51.091180555555553</v>
      </c>
      <c r="Q43" s="31">
        <f t="shared" si="23"/>
        <v>51.091180555555553</v>
      </c>
      <c r="R43" s="31">
        <f t="shared" si="23"/>
        <v>51.091180555555553</v>
      </c>
      <c r="S43" s="31">
        <f t="shared" si="23"/>
        <v>51.091180555555553</v>
      </c>
      <c r="T43" s="31">
        <f t="shared" si="23"/>
        <v>51.091180555555553</v>
      </c>
      <c r="U43" s="31">
        <f t="shared" si="23"/>
        <v>51.091180555555553</v>
      </c>
      <c r="V43" s="31">
        <f t="shared" si="23"/>
        <v>51.091180555555553</v>
      </c>
      <c r="W43" s="31">
        <f t="shared" si="23"/>
        <v>51.091180555555553</v>
      </c>
      <c r="X43" s="31">
        <f t="shared" si="23"/>
        <v>51.091180555555553</v>
      </c>
      <c r="Y43" s="31">
        <f t="shared" si="23"/>
        <v>51.091180555555553</v>
      </c>
      <c r="Z43" s="31">
        <f t="shared" si="23"/>
        <v>51.091180555555553</v>
      </c>
      <c r="AA43" s="31">
        <f t="shared" si="23"/>
        <v>51.091180555555553</v>
      </c>
      <c r="AB43" s="31">
        <f t="shared" si="23"/>
        <v>51.091180555555553</v>
      </c>
      <c r="AC43" s="31">
        <f t="shared" si="23"/>
        <v>51.091180555555553</v>
      </c>
      <c r="AD43" s="31">
        <f t="shared" si="23"/>
        <v>51.091180555555553</v>
      </c>
    </row>
    <row r="44" spans="1:39" hidden="1" x14ac:dyDescent="0.35">
      <c r="C44" s="42"/>
      <c r="L44" s="33">
        <f>SUM(L2:L43)</f>
        <v>950.150055050226</v>
      </c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1:39" hidden="1" x14ac:dyDescent="0.35">
      <c r="C45" s="42"/>
    </row>
    <row r="46" spans="1:39" hidden="1" x14ac:dyDescent="0.35">
      <c r="A46" s="27">
        <v>44501</v>
      </c>
      <c r="B46" s="39" t="s">
        <v>106</v>
      </c>
      <c r="C46" s="42" t="s">
        <v>107</v>
      </c>
      <c r="D46" s="26">
        <v>11096.97</v>
      </c>
      <c r="E46" s="6">
        <v>8883.2000000000007</v>
      </c>
      <c r="F46" s="51">
        <v>76.19</v>
      </c>
      <c r="G46" s="24">
        <v>138</v>
      </c>
      <c r="I46" s="31"/>
      <c r="J46" s="31"/>
      <c r="K46" s="31"/>
      <c r="L46" s="31"/>
      <c r="M46" s="31">
        <f>($E$46/$G$46)*0.5</f>
        <v>32.185507246376815</v>
      </c>
      <c r="N46" s="31">
        <f t="shared" ref="N46:AD46" si="24">($E$46/$G$46)</f>
        <v>64.371014492753631</v>
      </c>
      <c r="O46" s="31">
        <f t="shared" si="24"/>
        <v>64.371014492753631</v>
      </c>
      <c r="P46" s="31">
        <f t="shared" si="24"/>
        <v>64.371014492753631</v>
      </c>
      <c r="Q46" s="31">
        <f t="shared" si="24"/>
        <v>64.371014492753631</v>
      </c>
      <c r="R46" s="31">
        <f t="shared" si="24"/>
        <v>64.371014492753631</v>
      </c>
      <c r="S46" s="31">
        <f t="shared" si="24"/>
        <v>64.371014492753631</v>
      </c>
      <c r="T46" s="31">
        <f t="shared" si="24"/>
        <v>64.371014492753631</v>
      </c>
      <c r="U46" s="31">
        <f t="shared" si="24"/>
        <v>64.371014492753631</v>
      </c>
      <c r="V46" s="31">
        <f t="shared" si="24"/>
        <v>64.371014492753631</v>
      </c>
      <c r="W46" s="31">
        <f t="shared" si="24"/>
        <v>64.371014492753631</v>
      </c>
      <c r="X46" s="31">
        <f t="shared" si="24"/>
        <v>64.371014492753631</v>
      </c>
      <c r="Y46" s="31">
        <f t="shared" si="24"/>
        <v>64.371014492753631</v>
      </c>
      <c r="Z46" s="31">
        <f t="shared" si="24"/>
        <v>64.371014492753631</v>
      </c>
      <c r="AA46" s="31">
        <f t="shared" si="24"/>
        <v>64.371014492753631</v>
      </c>
      <c r="AB46" s="31">
        <f t="shared" si="24"/>
        <v>64.371014492753631</v>
      </c>
      <c r="AC46" s="31">
        <f t="shared" si="24"/>
        <v>64.371014492753631</v>
      </c>
      <c r="AD46" s="31">
        <f t="shared" si="24"/>
        <v>64.371014492753631</v>
      </c>
      <c r="AE46" s="5"/>
      <c r="AF46" s="5"/>
    </row>
    <row r="47" spans="1:39" hidden="1" x14ac:dyDescent="0.35">
      <c r="A47" s="27">
        <v>44522</v>
      </c>
      <c r="B47" s="39" t="s">
        <v>108</v>
      </c>
      <c r="C47" s="42" t="s">
        <v>109</v>
      </c>
      <c r="D47" s="26">
        <v>8221.09</v>
      </c>
      <c r="E47" s="6">
        <v>6896.81</v>
      </c>
      <c r="F47" s="51">
        <v>57.09</v>
      </c>
      <c r="G47" s="24">
        <v>144</v>
      </c>
      <c r="L47" s="31"/>
      <c r="M47" s="31">
        <f>($E$47/$G$47)*0.5</f>
        <v>23.947256944444447</v>
      </c>
      <c r="N47" s="31">
        <f t="shared" ref="N47:AD47" si="25">($E$47/$G$47)</f>
        <v>47.894513888888895</v>
      </c>
      <c r="O47" s="31">
        <f t="shared" si="25"/>
        <v>47.894513888888895</v>
      </c>
      <c r="P47" s="31">
        <f t="shared" si="25"/>
        <v>47.894513888888895</v>
      </c>
      <c r="Q47" s="31">
        <f t="shared" si="25"/>
        <v>47.894513888888895</v>
      </c>
      <c r="R47" s="31">
        <f t="shared" si="25"/>
        <v>47.894513888888895</v>
      </c>
      <c r="S47" s="31">
        <f t="shared" si="25"/>
        <v>47.894513888888895</v>
      </c>
      <c r="T47" s="31">
        <f t="shared" si="25"/>
        <v>47.894513888888895</v>
      </c>
      <c r="U47" s="31">
        <f t="shared" si="25"/>
        <v>47.894513888888895</v>
      </c>
      <c r="V47" s="31">
        <f t="shared" si="25"/>
        <v>47.894513888888895</v>
      </c>
      <c r="W47" s="31">
        <f t="shared" si="25"/>
        <v>47.894513888888895</v>
      </c>
      <c r="X47" s="31">
        <f t="shared" si="25"/>
        <v>47.894513888888895</v>
      </c>
      <c r="Y47" s="31">
        <f t="shared" si="25"/>
        <v>47.894513888888895</v>
      </c>
      <c r="Z47" s="31">
        <f t="shared" si="25"/>
        <v>47.894513888888895</v>
      </c>
      <c r="AA47" s="31">
        <f t="shared" si="25"/>
        <v>47.894513888888895</v>
      </c>
      <c r="AB47" s="31">
        <f t="shared" si="25"/>
        <v>47.894513888888895</v>
      </c>
      <c r="AC47" s="31">
        <f t="shared" si="25"/>
        <v>47.894513888888895</v>
      </c>
      <c r="AD47" s="31">
        <f t="shared" si="25"/>
        <v>47.894513888888895</v>
      </c>
    </row>
    <row r="48" spans="1:39" hidden="1" x14ac:dyDescent="0.35">
      <c r="A48" s="27">
        <v>44522</v>
      </c>
      <c r="B48" s="39" t="s">
        <v>110</v>
      </c>
      <c r="C48" s="42">
        <v>81514310</v>
      </c>
      <c r="D48" s="43">
        <v>8180.19</v>
      </c>
      <c r="E48" s="15">
        <v>6862.5</v>
      </c>
      <c r="F48" s="15">
        <v>56.81</v>
      </c>
      <c r="G48" s="24">
        <v>144</v>
      </c>
      <c r="L48" s="31"/>
      <c r="M48" s="31">
        <f>($E$48/$G$48)*0.5</f>
        <v>23.828125</v>
      </c>
      <c r="N48" s="31">
        <f t="shared" ref="N48:AD48" si="26">($E$48/$G$48)</f>
        <v>47.65625</v>
      </c>
      <c r="O48" s="31">
        <f t="shared" si="26"/>
        <v>47.65625</v>
      </c>
      <c r="P48" s="31">
        <f t="shared" si="26"/>
        <v>47.65625</v>
      </c>
      <c r="Q48" s="31">
        <f t="shared" si="26"/>
        <v>47.65625</v>
      </c>
      <c r="R48" s="31">
        <f t="shared" si="26"/>
        <v>47.65625</v>
      </c>
      <c r="S48" s="31">
        <f t="shared" si="26"/>
        <v>47.65625</v>
      </c>
      <c r="T48" s="31">
        <f t="shared" si="26"/>
        <v>47.65625</v>
      </c>
      <c r="U48" s="31">
        <f t="shared" si="26"/>
        <v>47.65625</v>
      </c>
      <c r="V48" s="31">
        <f t="shared" si="26"/>
        <v>47.65625</v>
      </c>
      <c r="W48" s="31">
        <f t="shared" si="26"/>
        <v>47.65625</v>
      </c>
      <c r="X48" s="31">
        <f t="shared" si="26"/>
        <v>47.65625</v>
      </c>
      <c r="Y48" s="31">
        <f t="shared" si="26"/>
        <v>47.65625</v>
      </c>
      <c r="Z48" s="86">
        <f t="shared" si="26"/>
        <v>47.65625</v>
      </c>
      <c r="AA48" s="86">
        <f t="shared" si="26"/>
        <v>47.65625</v>
      </c>
      <c r="AB48" s="86">
        <f t="shared" si="26"/>
        <v>47.65625</v>
      </c>
      <c r="AC48" s="86">
        <f t="shared" si="26"/>
        <v>47.65625</v>
      </c>
      <c r="AD48" s="86">
        <f t="shared" si="26"/>
        <v>47.65625</v>
      </c>
    </row>
    <row r="49" spans="1:34" hidden="1" x14ac:dyDescent="0.35">
      <c r="A49" s="27">
        <v>44522</v>
      </c>
      <c r="B49" s="39" t="s">
        <v>111</v>
      </c>
      <c r="C49" s="42" t="s">
        <v>112</v>
      </c>
      <c r="D49" s="26">
        <v>726.48</v>
      </c>
      <c r="E49" s="6">
        <v>609.46</v>
      </c>
      <c r="F49" s="51">
        <v>5.04</v>
      </c>
      <c r="G49" s="24">
        <v>144</v>
      </c>
      <c r="L49" s="31"/>
      <c r="M49" s="31">
        <f>($E$49/$G$49)*0.5</f>
        <v>2.1161805555555557</v>
      </c>
      <c r="N49" s="31">
        <f t="shared" ref="N49:AD49" si="27">($E$49/$G$49)</f>
        <v>4.2323611111111115</v>
      </c>
      <c r="O49" s="31">
        <f t="shared" si="27"/>
        <v>4.2323611111111115</v>
      </c>
      <c r="P49" s="31">
        <f t="shared" si="27"/>
        <v>4.2323611111111115</v>
      </c>
      <c r="Q49" s="31">
        <f t="shared" si="27"/>
        <v>4.2323611111111115</v>
      </c>
      <c r="R49" s="31">
        <f t="shared" si="27"/>
        <v>4.2323611111111115</v>
      </c>
      <c r="S49" s="31">
        <f t="shared" si="27"/>
        <v>4.2323611111111115</v>
      </c>
      <c r="T49" s="31">
        <f t="shared" si="27"/>
        <v>4.2323611111111115</v>
      </c>
      <c r="U49" s="31">
        <f t="shared" si="27"/>
        <v>4.2323611111111115</v>
      </c>
      <c r="V49" s="31">
        <f t="shared" si="27"/>
        <v>4.2323611111111115</v>
      </c>
      <c r="W49" s="31">
        <f t="shared" si="27"/>
        <v>4.2323611111111115</v>
      </c>
      <c r="X49" s="31">
        <f t="shared" si="27"/>
        <v>4.2323611111111115</v>
      </c>
      <c r="Y49" s="31">
        <f t="shared" si="27"/>
        <v>4.2323611111111115</v>
      </c>
      <c r="Z49" s="31">
        <f t="shared" si="27"/>
        <v>4.2323611111111115</v>
      </c>
      <c r="AA49" s="31">
        <f t="shared" si="27"/>
        <v>4.2323611111111115</v>
      </c>
      <c r="AB49" s="31">
        <f t="shared" si="27"/>
        <v>4.2323611111111115</v>
      </c>
      <c r="AC49" s="31">
        <f t="shared" si="27"/>
        <v>4.2323611111111115</v>
      </c>
      <c r="AD49" s="31">
        <f t="shared" si="27"/>
        <v>4.2323611111111115</v>
      </c>
    </row>
    <row r="50" spans="1:34" hidden="1" x14ac:dyDescent="0.35">
      <c r="A50" s="27">
        <v>44522</v>
      </c>
      <c r="B50" s="39" t="s">
        <v>113</v>
      </c>
      <c r="C50" s="42" t="s">
        <v>114</v>
      </c>
      <c r="D50" s="26">
        <v>4806.7299999999996</v>
      </c>
      <c r="E50" s="6">
        <v>4032.45</v>
      </c>
      <c r="F50" s="51">
        <v>33.380000000000003</v>
      </c>
      <c r="G50" s="24">
        <v>144</v>
      </c>
      <c r="L50" s="31"/>
      <c r="M50" s="31">
        <f>($E$50/$G$50)*0.5</f>
        <v>14.001562499999999</v>
      </c>
      <c r="N50" s="31">
        <f t="shared" ref="N50:AD50" si="28">($E$50/$G$50)</f>
        <v>28.003124999999997</v>
      </c>
      <c r="O50" s="31">
        <f t="shared" si="28"/>
        <v>28.003124999999997</v>
      </c>
      <c r="P50" s="31">
        <f t="shared" si="28"/>
        <v>28.003124999999997</v>
      </c>
      <c r="Q50" s="31">
        <f t="shared" si="28"/>
        <v>28.003124999999997</v>
      </c>
      <c r="R50" s="31">
        <f t="shared" si="28"/>
        <v>28.003124999999997</v>
      </c>
      <c r="S50" s="31">
        <f t="shared" si="28"/>
        <v>28.003124999999997</v>
      </c>
      <c r="T50" s="31">
        <f t="shared" si="28"/>
        <v>28.003124999999997</v>
      </c>
      <c r="U50" s="31">
        <f t="shared" si="28"/>
        <v>28.003124999999997</v>
      </c>
      <c r="V50" s="31">
        <f t="shared" si="28"/>
        <v>28.003124999999997</v>
      </c>
      <c r="W50" s="31">
        <f t="shared" si="28"/>
        <v>28.003124999999997</v>
      </c>
      <c r="X50" s="31">
        <f t="shared" si="28"/>
        <v>28.003124999999997</v>
      </c>
      <c r="Y50" s="31">
        <f t="shared" si="28"/>
        <v>28.003124999999997</v>
      </c>
      <c r="Z50" s="31">
        <f t="shared" si="28"/>
        <v>28.003124999999997</v>
      </c>
      <c r="AA50" s="31">
        <f t="shared" si="28"/>
        <v>28.003124999999997</v>
      </c>
      <c r="AB50" s="31">
        <f t="shared" si="28"/>
        <v>28.003124999999997</v>
      </c>
      <c r="AC50" s="31">
        <f t="shared" si="28"/>
        <v>28.003124999999997</v>
      </c>
      <c r="AD50" s="31">
        <f t="shared" si="28"/>
        <v>28.003124999999997</v>
      </c>
    </row>
    <row r="51" spans="1:34" hidden="1" x14ac:dyDescent="0.35">
      <c r="A51" s="27">
        <v>44522</v>
      </c>
      <c r="B51" s="39" t="s">
        <v>115</v>
      </c>
      <c r="C51" s="42">
        <v>831350601</v>
      </c>
      <c r="D51" s="26">
        <v>118.46</v>
      </c>
      <c r="E51" s="6">
        <v>99.38</v>
      </c>
      <c r="F51" s="51">
        <v>0.82</v>
      </c>
      <c r="G51" s="24">
        <v>144</v>
      </c>
      <c r="L51" s="31"/>
      <c r="M51" s="31">
        <f>($E$51/$G$51)*0.5</f>
        <v>0.34506944444444443</v>
      </c>
      <c r="N51" s="31">
        <f t="shared" ref="N51:AD51" si="29">($E$51/$G$51)</f>
        <v>0.69013888888888886</v>
      </c>
      <c r="O51" s="31">
        <f t="shared" si="29"/>
        <v>0.69013888888888886</v>
      </c>
      <c r="P51" s="31">
        <f t="shared" si="29"/>
        <v>0.69013888888888886</v>
      </c>
      <c r="Q51" s="31">
        <f t="shared" si="29"/>
        <v>0.69013888888888886</v>
      </c>
      <c r="R51" s="31">
        <f t="shared" si="29"/>
        <v>0.69013888888888886</v>
      </c>
      <c r="S51" s="31">
        <f t="shared" si="29"/>
        <v>0.69013888888888886</v>
      </c>
      <c r="T51" s="31">
        <f t="shared" si="29"/>
        <v>0.69013888888888886</v>
      </c>
      <c r="U51" s="31">
        <f t="shared" si="29"/>
        <v>0.69013888888888886</v>
      </c>
      <c r="V51" s="31">
        <f t="shared" si="29"/>
        <v>0.69013888888888886</v>
      </c>
      <c r="W51" s="31">
        <f t="shared" si="29"/>
        <v>0.69013888888888886</v>
      </c>
      <c r="X51" s="31">
        <f t="shared" si="29"/>
        <v>0.69013888888888886</v>
      </c>
      <c r="Y51" s="31">
        <f t="shared" si="29"/>
        <v>0.69013888888888886</v>
      </c>
      <c r="Z51" s="31">
        <f t="shared" si="29"/>
        <v>0.69013888888888886</v>
      </c>
      <c r="AA51" s="31">
        <f t="shared" si="29"/>
        <v>0.69013888888888886</v>
      </c>
      <c r="AB51" s="31">
        <f t="shared" si="29"/>
        <v>0.69013888888888886</v>
      </c>
      <c r="AC51" s="31">
        <f t="shared" si="29"/>
        <v>0.69013888888888886</v>
      </c>
      <c r="AD51" s="31">
        <f t="shared" si="29"/>
        <v>0.69013888888888886</v>
      </c>
    </row>
    <row r="52" spans="1:34" hidden="1" x14ac:dyDescent="0.35">
      <c r="A52" s="27">
        <v>44522</v>
      </c>
      <c r="B52" s="39">
        <v>9431217169</v>
      </c>
      <c r="C52" s="42" t="s">
        <v>116</v>
      </c>
      <c r="D52" s="26">
        <v>8878.2900000000009</v>
      </c>
      <c r="E52" s="6">
        <v>7448.15</v>
      </c>
      <c r="F52" s="51">
        <v>61.65</v>
      </c>
      <c r="G52" s="24">
        <v>144</v>
      </c>
      <c r="L52" s="31"/>
      <c r="M52" s="31">
        <f>($E$52/$G$52)*0.5</f>
        <v>25.861631944444444</v>
      </c>
      <c r="N52" s="31">
        <f t="shared" ref="N52:AD52" si="30">($E$52/$G$52)</f>
        <v>51.723263888888887</v>
      </c>
      <c r="O52" s="31">
        <f t="shared" si="30"/>
        <v>51.723263888888887</v>
      </c>
      <c r="P52" s="31">
        <f t="shared" si="30"/>
        <v>51.723263888888887</v>
      </c>
      <c r="Q52" s="31">
        <f t="shared" si="30"/>
        <v>51.723263888888887</v>
      </c>
      <c r="R52" s="31">
        <f t="shared" si="30"/>
        <v>51.723263888888887</v>
      </c>
      <c r="S52" s="31">
        <f t="shared" si="30"/>
        <v>51.723263888888887</v>
      </c>
      <c r="T52" s="31">
        <f t="shared" si="30"/>
        <v>51.723263888888887</v>
      </c>
      <c r="U52" s="31">
        <f t="shared" si="30"/>
        <v>51.723263888888887</v>
      </c>
      <c r="V52" s="31">
        <f t="shared" si="30"/>
        <v>51.723263888888887</v>
      </c>
      <c r="W52" s="31">
        <f t="shared" si="30"/>
        <v>51.723263888888887</v>
      </c>
      <c r="X52" s="31">
        <f t="shared" si="30"/>
        <v>51.723263888888887</v>
      </c>
      <c r="Y52" s="31">
        <f t="shared" si="30"/>
        <v>51.723263888888887</v>
      </c>
      <c r="Z52" s="31">
        <f t="shared" si="30"/>
        <v>51.723263888888887</v>
      </c>
      <c r="AA52" s="31">
        <f t="shared" si="30"/>
        <v>51.723263888888887</v>
      </c>
      <c r="AB52" s="31">
        <f t="shared" si="30"/>
        <v>51.723263888888887</v>
      </c>
      <c r="AC52" s="31">
        <f t="shared" si="30"/>
        <v>51.723263888888887</v>
      </c>
      <c r="AD52" s="31">
        <f t="shared" si="30"/>
        <v>51.723263888888887</v>
      </c>
    </row>
    <row r="53" spans="1:34" hidden="1" x14ac:dyDescent="0.35">
      <c r="A53" s="27">
        <v>44522</v>
      </c>
      <c r="B53" s="39">
        <v>5055500120</v>
      </c>
      <c r="C53" s="42">
        <v>505550001</v>
      </c>
      <c r="D53" s="26">
        <v>8659.7099999999991</v>
      </c>
      <c r="E53" s="6">
        <v>7746</v>
      </c>
      <c r="F53" s="51">
        <v>96.22</v>
      </c>
      <c r="G53" s="24">
        <v>90</v>
      </c>
      <c r="L53" s="31"/>
      <c r="M53" s="31">
        <f>($E$53/$G$53)*0.5</f>
        <v>43.033333333333331</v>
      </c>
      <c r="N53" s="31">
        <f t="shared" ref="N53:AD53" si="31">($E$53/$G$53)</f>
        <v>86.066666666666663</v>
      </c>
      <c r="O53" s="31">
        <f t="shared" si="31"/>
        <v>86.066666666666663</v>
      </c>
      <c r="P53" s="31">
        <f t="shared" si="31"/>
        <v>86.066666666666663</v>
      </c>
      <c r="Q53" s="31">
        <f t="shared" si="31"/>
        <v>86.066666666666663</v>
      </c>
      <c r="R53" s="31">
        <f t="shared" si="31"/>
        <v>86.066666666666663</v>
      </c>
      <c r="S53" s="31">
        <f t="shared" si="31"/>
        <v>86.066666666666663</v>
      </c>
      <c r="T53" s="31">
        <f t="shared" si="31"/>
        <v>86.066666666666663</v>
      </c>
      <c r="U53" s="31">
        <f t="shared" si="31"/>
        <v>86.066666666666663</v>
      </c>
      <c r="V53" s="31">
        <f t="shared" si="31"/>
        <v>86.066666666666663</v>
      </c>
      <c r="W53" s="31">
        <f t="shared" si="31"/>
        <v>86.066666666666663</v>
      </c>
      <c r="X53" s="31">
        <f t="shared" si="31"/>
        <v>86.066666666666663</v>
      </c>
      <c r="Y53" s="31">
        <f t="shared" si="31"/>
        <v>86.066666666666663</v>
      </c>
      <c r="Z53" s="31">
        <f t="shared" si="31"/>
        <v>86.066666666666663</v>
      </c>
      <c r="AA53" s="31">
        <f t="shared" si="31"/>
        <v>86.066666666666663</v>
      </c>
      <c r="AB53" s="31">
        <f t="shared" si="31"/>
        <v>86.066666666666663</v>
      </c>
      <c r="AC53" s="31">
        <f t="shared" si="31"/>
        <v>86.066666666666663</v>
      </c>
      <c r="AD53" s="31">
        <f t="shared" si="31"/>
        <v>86.066666666666663</v>
      </c>
    </row>
    <row r="54" spans="1:34" hidden="1" x14ac:dyDescent="0.35">
      <c r="A54" s="27">
        <v>44522</v>
      </c>
      <c r="B54" s="39">
        <v>9211507119</v>
      </c>
      <c r="C54" s="42">
        <v>921150701</v>
      </c>
      <c r="D54" s="26">
        <v>5598.19</v>
      </c>
      <c r="E54" s="15">
        <v>4696.42</v>
      </c>
      <c r="F54" s="51">
        <v>38.880000000000003</v>
      </c>
      <c r="G54" s="24">
        <v>144</v>
      </c>
      <c r="L54" s="31"/>
      <c r="M54" s="31">
        <f>($E$54/$G$54)*0.5</f>
        <v>16.307013888888889</v>
      </c>
      <c r="N54" s="31">
        <f t="shared" ref="N54:AD54" si="32">($E$54/$G$54)</f>
        <v>32.614027777777778</v>
      </c>
      <c r="O54" s="31">
        <f t="shared" si="32"/>
        <v>32.614027777777778</v>
      </c>
      <c r="P54" s="31">
        <f t="shared" si="32"/>
        <v>32.614027777777778</v>
      </c>
      <c r="Q54" s="31">
        <f t="shared" si="32"/>
        <v>32.614027777777778</v>
      </c>
      <c r="R54" s="31">
        <f t="shared" si="32"/>
        <v>32.614027777777778</v>
      </c>
      <c r="S54" s="31">
        <f t="shared" si="32"/>
        <v>32.614027777777778</v>
      </c>
      <c r="T54" s="31">
        <f t="shared" si="32"/>
        <v>32.614027777777778</v>
      </c>
      <c r="U54" s="31">
        <f t="shared" si="32"/>
        <v>32.614027777777778</v>
      </c>
      <c r="V54" s="31">
        <f t="shared" si="32"/>
        <v>32.614027777777778</v>
      </c>
      <c r="W54" s="31">
        <f t="shared" si="32"/>
        <v>32.614027777777778</v>
      </c>
      <c r="X54" s="31">
        <f t="shared" si="32"/>
        <v>32.614027777777778</v>
      </c>
      <c r="Y54" s="31">
        <f t="shared" si="32"/>
        <v>32.614027777777778</v>
      </c>
      <c r="Z54" s="31">
        <f t="shared" si="32"/>
        <v>32.614027777777778</v>
      </c>
      <c r="AA54" s="31">
        <f t="shared" si="32"/>
        <v>32.614027777777778</v>
      </c>
      <c r="AB54" s="31">
        <f t="shared" si="32"/>
        <v>32.614027777777778</v>
      </c>
      <c r="AC54" s="31">
        <f t="shared" si="32"/>
        <v>32.614027777777778</v>
      </c>
      <c r="AD54" s="31">
        <f t="shared" si="32"/>
        <v>32.614027777777778</v>
      </c>
    </row>
    <row r="55" spans="1:34" hidden="1" x14ac:dyDescent="0.35">
      <c r="A55" s="27">
        <v>44522</v>
      </c>
      <c r="B55" s="39">
        <v>4072112126</v>
      </c>
      <c r="C55" s="42">
        <v>407211201</v>
      </c>
      <c r="D55" s="26">
        <v>9677.99</v>
      </c>
      <c r="E55" s="6">
        <v>8119.03</v>
      </c>
      <c r="F55" s="51">
        <v>67.209999999999994</v>
      </c>
      <c r="G55" s="24">
        <v>144</v>
      </c>
      <c r="L55" s="31"/>
      <c r="M55" s="31">
        <f>($E$55/$G$55)*0.5</f>
        <v>28.191076388888888</v>
      </c>
      <c r="N55" s="31">
        <f t="shared" ref="N55:AD55" si="33">($E$55/$G$55)</f>
        <v>56.382152777777776</v>
      </c>
      <c r="O55" s="31">
        <f t="shared" si="33"/>
        <v>56.382152777777776</v>
      </c>
      <c r="P55" s="31">
        <f t="shared" si="33"/>
        <v>56.382152777777776</v>
      </c>
      <c r="Q55" s="31">
        <f t="shared" si="33"/>
        <v>56.382152777777776</v>
      </c>
      <c r="R55" s="31">
        <f t="shared" si="33"/>
        <v>56.382152777777776</v>
      </c>
      <c r="S55" s="31">
        <f t="shared" si="33"/>
        <v>56.382152777777776</v>
      </c>
      <c r="T55" s="31">
        <f t="shared" si="33"/>
        <v>56.382152777777776</v>
      </c>
      <c r="U55" s="31">
        <f t="shared" si="33"/>
        <v>56.382152777777776</v>
      </c>
      <c r="V55" s="31">
        <f t="shared" si="33"/>
        <v>56.382152777777776</v>
      </c>
      <c r="W55" s="31">
        <f t="shared" si="33"/>
        <v>56.382152777777776</v>
      </c>
      <c r="X55" s="31">
        <f t="shared" si="33"/>
        <v>56.382152777777776</v>
      </c>
      <c r="Y55" s="31">
        <f t="shared" si="33"/>
        <v>56.382152777777776</v>
      </c>
      <c r="Z55" s="31">
        <f t="shared" si="33"/>
        <v>56.382152777777776</v>
      </c>
      <c r="AA55" s="31">
        <f t="shared" si="33"/>
        <v>56.382152777777776</v>
      </c>
      <c r="AB55" s="31">
        <f t="shared" si="33"/>
        <v>56.382152777777776</v>
      </c>
      <c r="AC55" s="31">
        <f t="shared" si="33"/>
        <v>56.382152777777776</v>
      </c>
      <c r="AD55" s="31">
        <f t="shared" si="33"/>
        <v>56.382152777777776</v>
      </c>
    </row>
    <row r="56" spans="1:34" hidden="1" x14ac:dyDescent="0.35">
      <c r="A56" s="27">
        <v>44522</v>
      </c>
      <c r="B56" s="39">
        <v>5126109115</v>
      </c>
      <c r="C56" s="42">
        <v>512610901</v>
      </c>
      <c r="D56" s="6">
        <v>2952.04</v>
      </c>
      <c r="E56" s="15">
        <v>2476.52</v>
      </c>
      <c r="F56" s="51">
        <v>20.5</v>
      </c>
      <c r="G56">
        <v>144</v>
      </c>
      <c r="L56" s="33"/>
      <c r="M56" s="31">
        <f>($E$56/$G$56)*0.5</f>
        <v>8.5990277777777777</v>
      </c>
      <c r="N56" s="31">
        <f t="shared" ref="N56:AD56" si="34">($E$56/$G$56)</f>
        <v>17.198055555555555</v>
      </c>
      <c r="O56" s="31">
        <f t="shared" si="34"/>
        <v>17.198055555555555</v>
      </c>
      <c r="P56" s="31">
        <f t="shared" si="34"/>
        <v>17.198055555555555</v>
      </c>
      <c r="Q56" s="31">
        <f t="shared" si="34"/>
        <v>17.198055555555555</v>
      </c>
      <c r="R56" s="31">
        <f t="shared" si="34"/>
        <v>17.198055555555555</v>
      </c>
      <c r="S56" s="31">
        <f t="shared" si="34"/>
        <v>17.198055555555555</v>
      </c>
      <c r="T56" s="31">
        <f t="shared" si="34"/>
        <v>17.198055555555555</v>
      </c>
      <c r="U56" s="31">
        <f t="shared" si="34"/>
        <v>17.198055555555555</v>
      </c>
      <c r="V56" s="31">
        <f t="shared" si="34"/>
        <v>17.198055555555555</v>
      </c>
      <c r="W56" s="31">
        <f t="shared" si="34"/>
        <v>17.198055555555555</v>
      </c>
      <c r="X56" s="31">
        <f t="shared" si="34"/>
        <v>17.198055555555555</v>
      </c>
      <c r="Y56" s="31">
        <f t="shared" si="34"/>
        <v>17.198055555555555</v>
      </c>
      <c r="Z56" s="31">
        <f t="shared" si="34"/>
        <v>17.198055555555555</v>
      </c>
      <c r="AA56" s="31">
        <f t="shared" si="34"/>
        <v>17.198055555555555</v>
      </c>
      <c r="AB56" s="31">
        <f t="shared" si="34"/>
        <v>17.198055555555555</v>
      </c>
      <c r="AC56" s="31">
        <f t="shared" si="34"/>
        <v>17.198055555555555</v>
      </c>
      <c r="AD56" s="31">
        <f t="shared" si="34"/>
        <v>17.198055555555555</v>
      </c>
    </row>
    <row r="57" spans="1:34" hidden="1" x14ac:dyDescent="0.35">
      <c r="A57" s="27">
        <v>44522</v>
      </c>
      <c r="B57" s="39" t="s">
        <v>117</v>
      </c>
      <c r="C57" s="42">
        <v>867741301</v>
      </c>
      <c r="D57" s="6">
        <v>12532.14</v>
      </c>
      <c r="E57" s="6">
        <v>10625.3</v>
      </c>
      <c r="F57" s="51">
        <v>92.83</v>
      </c>
      <c r="G57">
        <v>135</v>
      </c>
      <c r="M57" s="31">
        <f>($E$57/$G$57)*0.5</f>
        <v>39.352962962962962</v>
      </c>
      <c r="N57" s="31">
        <f t="shared" ref="N57:AD57" si="35">($E$57/$G$57)</f>
        <v>78.705925925925925</v>
      </c>
      <c r="O57" s="31">
        <f t="shared" si="35"/>
        <v>78.705925925925925</v>
      </c>
      <c r="P57" s="31">
        <f t="shared" si="35"/>
        <v>78.705925925925925</v>
      </c>
      <c r="Q57" s="31">
        <f t="shared" si="35"/>
        <v>78.705925925925925</v>
      </c>
      <c r="R57" s="31">
        <f t="shared" si="35"/>
        <v>78.705925925925925</v>
      </c>
      <c r="S57" s="31">
        <f t="shared" si="35"/>
        <v>78.705925925925925</v>
      </c>
      <c r="T57" s="31">
        <f t="shared" si="35"/>
        <v>78.705925925925925</v>
      </c>
      <c r="U57" s="31">
        <f t="shared" si="35"/>
        <v>78.705925925925925</v>
      </c>
      <c r="V57" s="31">
        <f t="shared" si="35"/>
        <v>78.705925925925925</v>
      </c>
      <c r="W57" s="31">
        <f t="shared" si="35"/>
        <v>78.705925925925925</v>
      </c>
      <c r="X57" s="31">
        <f t="shared" si="35"/>
        <v>78.705925925925925</v>
      </c>
      <c r="Y57" s="31">
        <f t="shared" si="35"/>
        <v>78.705925925925925</v>
      </c>
      <c r="Z57" s="31">
        <f t="shared" si="35"/>
        <v>78.705925925925925</v>
      </c>
      <c r="AA57" s="31">
        <f t="shared" si="35"/>
        <v>78.705925925925925</v>
      </c>
      <c r="AB57" s="31">
        <f t="shared" si="35"/>
        <v>78.705925925925925</v>
      </c>
      <c r="AC57" s="31">
        <f t="shared" si="35"/>
        <v>78.705925925925925</v>
      </c>
      <c r="AD57" s="31">
        <f t="shared" si="35"/>
        <v>78.705925925925925</v>
      </c>
    </row>
    <row r="58" spans="1:34" hidden="1" x14ac:dyDescent="0.35">
      <c r="A58" s="27">
        <v>44522</v>
      </c>
      <c r="B58" s="39" t="s">
        <v>118</v>
      </c>
      <c r="C58" s="42">
        <v>773721201</v>
      </c>
      <c r="D58" s="6">
        <v>9768.75</v>
      </c>
      <c r="E58" s="6">
        <v>8195.17</v>
      </c>
      <c r="F58" s="51">
        <v>67.84</v>
      </c>
      <c r="G58">
        <v>144</v>
      </c>
      <c r="M58" s="31">
        <f>($E$58/$G$58)*0.5</f>
        <v>28.455451388888889</v>
      </c>
      <c r="N58" s="31">
        <f t="shared" ref="N58:AD58" si="36">($E$58/$G$58)</f>
        <v>56.910902777777778</v>
      </c>
      <c r="O58" s="31">
        <f t="shared" si="36"/>
        <v>56.910902777777778</v>
      </c>
      <c r="P58" s="31">
        <f t="shared" si="36"/>
        <v>56.910902777777778</v>
      </c>
      <c r="Q58" s="31">
        <f t="shared" si="36"/>
        <v>56.910902777777778</v>
      </c>
      <c r="R58" s="31">
        <f t="shared" si="36"/>
        <v>56.910902777777778</v>
      </c>
      <c r="S58" s="31">
        <f t="shared" si="36"/>
        <v>56.910902777777778</v>
      </c>
      <c r="T58" s="31">
        <f t="shared" si="36"/>
        <v>56.910902777777778</v>
      </c>
      <c r="U58" s="31">
        <f t="shared" si="36"/>
        <v>56.910902777777778</v>
      </c>
      <c r="V58" s="31">
        <f t="shared" si="36"/>
        <v>56.910902777777778</v>
      </c>
      <c r="W58" s="31">
        <f t="shared" si="36"/>
        <v>56.910902777777778</v>
      </c>
      <c r="X58" s="31">
        <f t="shared" si="36"/>
        <v>56.910902777777778</v>
      </c>
      <c r="Y58" s="31">
        <f t="shared" si="36"/>
        <v>56.910902777777778</v>
      </c>
      <c r="Z58" s="31">
        <f t="shared" si="36"/>
        <v>56.910902777777778</v>
      </c>
      <c r="AA58" s="31">
        <f t="shared" si="36"/>
        <v>56.910902777777778</v>
      </c>
      <c r="AB58" s="31">
        <f t="shared" si="36"/>
        <v>56.910902777777778</v>
      </c>
      <c r="AC58" s="31">
        <f t="shared" si="36"/>
        <v>56.910902777777778</v>
      </c>
      <c r="AD58" s="31">
        <f t="shared" si="36"/>
        <v>56.910902777777778</v>
      </c>
    </row>
    <row r="59" spans="1:34" hidden="1" x14ac:dyDescent="0.35">
      <c r="A59" s="81">
        <v>44529</v>
      </c>
      <c r="B59" s="82">
        <v>5177216181</v>
      </c>
      <c r="C59" s="83">
        <v>517721601</v>
      </c>
      <c r="D59" s="84">
        <v>10124.16</v>
      </c>
      <c r="E59" s="84">
        <v>8493.33</v>
      </c>
      <c r="F59" s="84">
        <v>70.31</v>
      </c>
      <c r="G59" s="85">
        <v>144</v>
      </c>
      <c r="M59" s="31">
        <f>($E$59/$G$59)*0.5</f>
        <v>29.490729166666668</v>
      </c>
      <c r="N59" s="31">
        <f>($E$59/$G$59)</f>
        <v>58.981458333333336</v>
      </c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H59" s="5"/>
    </row>
    <row r="60" spans="1:34" hidden="1" x14ac:dyDescent="0.35">
      <c r="A60" s="27">
        <v>44529</v>
      </c>
      <c r="B60" s="39">
        <v>6509205114</v>
      </c>
      <c r="C60" s="42">
        <v>650920501</v>
      </c>
      <c r="D60" s="6">
        <v>2880.27</v>
      </c>
      <c r="E60" s="6">
        <v>2416.31</v>
      </c>
      <c r="F60" s="51">
        <v>20</v>
      </c>
      <c r="G60">
        <v>144</v>
      </c>
      <c r="M60" s="36">
        <f>($E$60/$G$60)*0.5</f>
        <v>8.3899652777777778</v>
      </c>
      <c r="N60" s="31">
        <f t="shared" ref="N60:AD60" si="37">($E$60/$G$60)</f>
        <v>16.779930555555556</v>
      </c>
      <c r="O60" s="31">
        <f t="shared" si="37"/>
        <v>16.779930555555556</v>
      </c>
      <c r="P60" s="31">
        <f t="shared" si="37"/>
        <v>16.779930555555556</v>
      </c>
      <c r="Q60" s="31">
        <f t="shared" si="37"/>
        <v>16.779930555555556</v>
      </c>
      <c r="R60" s="31">
        <f t="shared" si="37"/>
        <v>16.779930555555556</v>
      </c>
      <c r="S60" s="31">
        <f t="shared" si="37"/>
        <v>16.779930555555556</v>
      </c>
      <c r="T60" s="31">
        <f t="shared" si="37"/>
        <v>16.779930555555556</v>
      </c>
      <c r="U60" s="31">
        <f t="shared" si="37"/>
        <v>16.779930555555556</v>
      </c>
      <c r="V60" s="31">
        <f t="shared" si="37"/>
        <v>16.779930555555556</v>
      </c>
      <c r="W60" s="31">
        <f t="shared" si="37"/>
        <v>16.779930555555556</v>
      </c>
      <c r="X60" s="31">
        <f t="shared" si="37"/>
        <v>16.779930555555556</v>
      </c>
      <c r="Y60" s="31">
        <f t="shared" si="37"/>
        <v>16.779930555555556</v>
      </c>
      <c r="Z60" s="31">
        <f t="shared" si="37"/>
        <v>16.779930555555556</v>
      </c>
      <c r="AA60" s="31">
        <f t="shared" si="37"/>
        <v>16.779930555555556</v>
      </c>
      <c r="AB60" s="31">
        <f t="shared" si="37"/>
        <v>16.779930555555556</v>
      </c>
      <c r="AC60" s="31">
        <f t="shared" si="37"/>
        <v>16.779930555555556</v>
      </c>
      <c r="AD60" s="31">
        <f t="shared" si="37"/>
        <v>16.779930555555556</v>
      </c>
      <c r="AF60" s="5"/>
    </row>
    <row r="61" spans="1:34" hidden="1" x14ac:dyDescent="0.35">
      <c r="C61" s="42"/>
      <c r="M61" s="33">
        <f>SUM(M2:M60)</f>
        <v>1471.7542474817876</v>
      </c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</row>
    <row r="62" spans="1:34" hidden="1" x14ac:dyDescent="0.35">
      <c r="C62" s="42"/>
    </row>
    <row r="63" spans="1:34" hidden="1" x14ac:dyDescent="0.35">
      <c r="A63" s="27">
        <v>44536</v>
      </c>
      <c r="B63" s="39" t="s">
        <v>126</v>
      </c>
      <c r="C63" s="42" t="s">
        <v>127</v>
      </c>
      <c r="D63" s="44">
        <v>7561.6</v>
      </c>
      <c r="E63" s="45">
        <v>6343.56</v>
      </c>
      <c r="F63" s="110">
        <v>52.51</v>
      </c>
      <c r="G63" s="24">
        <v>144</v>
      </c>
      <c r="I63" s="31"/>
      <c r="J63" s="31"/>
      <c r="K63" s="31"/>
      <c r="L63" s="31"/>
      <c r="M63" s="31"/>
      <c r="N63" s="31">
        <f>($E$63/$G$63)*0.5</f>
        <v>22.026250000000001</v>
      </c>
      <c r="O63" s="31">
        <f t="shared" ref="O63:AD63" si="38">($E$63/$G$63)</f>
        <v>44.052500000000002</v>
      </c>
      <c r="P63" s="31">
        <f t="shared" si="38"/>
        <v>44.052500000000002</v>
      </c>
      <c r="Q63" s="31">
        <f t="shared" si="38"/>
        <v>44.052500000000002</v>
      </c>
      <c r="R63" s="31">
        <f t="shared" si="38"/>
        <v>44.052500000000002</v>
      </c>
      <c r="S63" s="31">
        <f t="shared" si="38"/>
        <v>44.052500000000002</v>
      </c>
      <c r="T63" s="31">
        <f t="shared" si="38"/>
        <v>44.052500000000002</v>
      </c>
      <c r="U63" s="31">
        <f t="shared" si="38"/>
        <v>44.052500000000002</v>
      </c>
      <c r="V63" s="31">
        <f t="shared" si="38"/>
        <v>44.052500000000002</v>
      </c>
      <c r="W63" s="31">
        <f t="shared" si="38"/>
        <v>44.052500000000002</v>
      </c>
      <c r="X63" s="31">
        <f t="shared" si="38"/>
        <v>44.052500000000002</v>
      </c>
      <c r="Y63" s="31">
        <f t="shared" si="38"/>
        <v>44.052500000000002</v>
      </c>
      <c r="Z63" s="31">
        <f t="shared" si="38"/>
        <v>44.052500000000002</v>
      </c>
      <c r="AA63" s="31">
        <f t="shared" si="38"/>
        <v>44.052500000000002</v>
      </c>
      <c r="AB63" s="31">
        <f t="shared" si="38"/>
        <v>44.052500000000002</v>
      </c>
      <c r="AC63" s="31">
        <f t="shared" si="38"/>
        <v>44.052500000000002</v>
      </c>
      <c r="AD63" s="31">
        <f t="shared" si="38"/>
        <v>44.052500000000002</v>
      </c>
    </row>
    <row r="64" spans="1:34" hidden="1" x14ac:dyDescent="0.35">
      <c r="A64" s="27">
        <v>44536</v>
      </c>
      <c r="B64" s="39" t="s">
        <v>128</v>
      </c>
      <c r="C64" s="42" t="s">
        <v>129</v>
      </c>
      <c r="D64" s="46">
        <v>10488.22</v>
      </c>
      <c r="E64" s="45">
        <v>8798.75</v>
      </c>
      <c r="F64" s="46">
        <v>72.83</v>
      </c>
      <c r="G64" s="24">
        <v>144</v>
      </c>
      <c r="L64" s="31"/>
      <c r="M64" s="31"/>
      <c r="N64" s="31">
        <f>($E$64/$G$64)*0.5</f>
        <v>30.551215277777779</v>
      </c>
      <c r="O64" s="31">
        <f t="shared" ref="O64:AD64" si="39">($E$64/$G$64)</f>
        <v>61.102430555555557</v>
      </c>
      <c r="P64" s="31">
        <f t="shared" si="39"/>
        <v>61.102430555555557</v>
      </c>
      <c r="Q64" s="31">
        <f t="shared" si="39"/>
        <v>61.102430555555557</v>
      </c>
      <c r="R64" s="31">
        <f t="shared" si="39"/>
        <v>61.102430555555557</v>
      </c>
      <c r="S64" s="31">
        <f t="shared" si="39"/>
        <v>61.102430555555557</v>
      </c>
      <c r="T64" s="31">
        <f t="shared" si="39"/>
        <v>61.102430555555557</v>
      </c>
      <c r="U64" s="31">
        <f t="shared" si="39"/>
        <v>61.102430555555557</v>
      </c>
      <c r="V64" s="31">
        <f t="shared" si="39"/>
        <v>61.102430555555557</v>
      </c>
      <c r="W64" s="31">
        <f t="shared" si="39"/>
        <v>61.102430555555557</v>
      </c>
      <c r="X64" s="31">
        <f t="shared" si="39"/>
        <v>61.102430555555557</v>
      </c>
      <c r="Y64" s="31">
        <f t="shared" si="39"/>
        <v>61.102430555555557</v>
      </c>
      <c r="Z64" s="31">
        <f t="shared" si="39"/>
        <v>61.102430555555557</v>
      </c>
      <c r="AA64" s="86">
        <f t="shared" si="39"/>
        <v>61.102430555555557</v>
      </c>
      <c r="AB64" s="31">
        <f t="shared" si="39"/>
        <v>61.102430555555557</v>
      </c>
      <c r="AC64" s="31">
        <f t="shared" si="39"/>
        <v>61.102430555555557</v>
      </c>
      <c r="AD64" s="118">
        <f t="shared" si="39"/>
        <v>61.102430555555557</v>
      </c>
    </row>
    <row r="65" spans="1:30" hidden="1" x14ac:dyDescent="0.35">
      <c r="A65" s="27">
        <v>44543</v>
      </c>
      <c r="B65" s="39" t="s">
        <v>130</v>
      </c>
      <c r="C65" s="42" t="s">
        <v>131</v>
      </c>
      <c r="D65" s="44">
        <v>9333.3700000000008</v>
      </c>
      <c r="E65" s="45">
        <v>8064.4</v>
      </c>
      <c r="F65" s="110">
        <v>78.430000000000007</v>
      </c>
      <c r="G65" s="24">
        <v>119</v>
      </c>
      <c r="L65" s="31"/>
      <c r="M65" s="31"/>
      <c r="N65" s="31">
        <f>($E$65/$G$65)*0.5</f>
        <v>33.884033613445375</v>
      </c>
      <c r="O65" s="31">
        <f t="shared" ref="O65:AD65" si="40">($E$65/$G$65)</f>
        <v>67.76806722689075</v>
      </c>
      <c r="P65" s="31">
        <f t="shared" si="40"/>
        <v>67.76806722689075</v>
      </c>
      <c r="Q65" s="31">
        <f t="shared" si="40"/>
        <v>67.76806722689075</v>
      </c>
      <c r="R65" s="31">
        <f t="shared" si="40"/>
        <v>67.76806722689075</v>
      </c>
      <c r="S65" s="31">
        <f t="shared" si="40"/>
        <v>67.76806722689075</v>
      </c>
      <c r="T65" s="31">
        <f t="shared" si="40"/>
        <v>67.76806722689075</v>
      </c>
      <c r="U65" s="31">
        <f t="shared" si="40"/>
        <v>67.76806722689075</v>
      </c>
      <c r="V65" s="31">
        <f t="shared" si="40"/>
        <v>67.76806722689075</v>
      </c>
      <c r="W65" s="31">
        <f t="shared" si="40"/>
        <v>67.76806722689075</v>
      </c>
      <c r="X65" s="31">
        <f t="shared" si="40"/>
        <v>67.76806722689075</v>
      </c>
      <c r="Y65" s="31">
        <f t="shared" si="40"/>
        <v>67.76806722689075</v>
      </c>
      <c r="Z65" s="31">
        <f t="shared" si="40"/>
        <v>67.76806722689075</v>
      </c>
      <c r="AA65" s="31">
        <f t="shared" si="40"/>
        <v>67.76806722689075</v>
      </c>
      <c r="AB65" s="31">
        <f t="shared" si="40"/>
        <v>67.76806722689075</v>
      </c>
      <c r="AC65" s="31">
        <f t="shared" si="40"/>
        <v>67.76806722689075</v>
      </c>
      <c r="AD65" s="31">
        <f t="shared" si="40"/>
        <v>67.76806722689075</v>
      </c>
    </row>
    <row r="66" spans="1:30" hidden="1" x14ac:dyDescent="0.35">
      <c r="A66" s="27">
        <v>44543</v>
      </c>
      <c r="B66" s="39" t="s">
        <v>132</v>
      </c>
      <c r="C66" s="42" t="s">
        <v>133</v>
      </c>
      <c r="D66" s="44">
        <v>7709.13</v>
      </c>
      <c r="E66" s="45">
        <v>6467.32</v>
      </c>
      <c r="F66" s="110">
        <v>53.54</v>
      </c>
      <c r="G66" s="24">
        <v>144</v>
      </c>
      <c r="L66" s="31"/>
      <c r="M66" s="31"/>
      <c r="N66" s="31">
        <f>($E$66/$G$66)*0.5</f>
        <v>22.455972222222222</v>
      </c>
      <c r="O66" s="31">
        <f t="shared" ref="O66:AD66" si="41">($E$66/$G$66)</f>
        <v>44.911944444444444</v>
      </c>
      <c r="P66" s="31">
        <f t="shared" si="41"/>
        <v>44.911944444444444</v>
      </c>
      <c r="Q66" s="31">
        <f t="shared" si="41"/>
        <v>44.911944444444444</v>
      </c>
      <c r="R66" s="31">
        <f t="shared" si="41"/>
        <v>44.911944444444444</v>
      </c>
      <c r="S66" s="31">
        <f t="shared" si="41"/>
        <v>44.911944444444444</v>
      </c>
      <c r="T66" s="31">
        <f t="shared" si="41"/>
        <v>44.911944444444444</v>
      </c>
      <c r="U66" s="31">
        <f t="shared" si="41"/>
        <v>44.911944444444444</v>
      </c>
      <c r="V66" s="31">
        <f t="shared" si="41"/>
        <v>44.911944444444444</v>
      </c>
      <c r="W66" s="31">
        <f t="shared" si="41"/>
        <v>44.911944444444444</v>
      </c>
      <c r="X66" s="31">
        <f t="shared" si="41"/>
        <v>44.911944444444444</v>
      </c>
      <c r="Y66" s="31">
        <f t="shared" si="41"/>
        <v>44.911944444444444</v>
      </c>
      <c r="Z66" s="31">
        <f t="shared" si="41"/>
        <v>44.911944444444444</v>
      </c>
      <c r="AA66" s="31">
        <f t="shared" si="41"/>
        <v>44.911944444444444</v>
      </c>
      <c r="AB66" s="31">
        <f t="shared" si="41"/>
        <v>44.911944444444444</v>
      </c>
      <c r="AC66" s="31">
        <f t="shared" si="41"/>
        <v>44.911944444444444</v>
      </c>
      <c r="AD66" s="31">
        <f t="shared" si="41"/>
        <v>44.911944444444444</v>
      </c>
    </row>
    <row r="67" spans="1:30" hidden="1" x14ac:dyDescent="0.35">
      <c r="A67" s="27">
        <v>44543</v>
      </c>
      <c r="B67" s="39" t="s">
        <v>134</v>
      </c>
      <c r="C67" s="42" t="s">
        <v>135</v>
      </c>
      <c r="D67" s="44">
        <v>8570.57</v>
      </c>
      <c r="E67" s="45">
        <v>7190</v>
      </c>
      <c r="F67" s="110">
        <v>59.52</v>
      </c>
      <c r="G67" s="24">
        <v>144</v>
      </c>
      <c r="L67" s="31"/>
      <c r="M67" s="31"/>
      <c r="N67" s="31">
        <f>($E$67/$G$67)*0.5</f>
        <v>24.965277777777779</v>
      </c>
      <c r="O67" s="31">
        <f t="shared" ref="O67:AD67" si="42">($E$67/$G$67)</f>
        <v>49.930555555555557</v>
      </c>
      <c r="P67" s="31">
        <f t="shared" si="42"/>
        <v>49.930555555555557</v>
      </c>
      <c r="Q67" s="31">
        <f t="shared" si="42"/>
        <v>49.930555555555557</v>
      </c>
      <c r="R67" s="31">
        <f t="shared" si="42"/>
        <v>49.930555555555557</v>
      </c>
      <c r="S67" s="31">
        <f t="shared" si="42"/>
        <v>49.930555555555557</v>
      </c>
      <c r="T67" s="31">
        <f t="shared" si="42"/>
        <v>49.930555555555557</v>
      </c>
      <c r="U67" s="31">
        <f t="shared" si="42"/>
        <v>49.930555555555557</v>
      </c>
      <c r="V67" s="31">
        <f t="shared" si="42"/>
        <v>49.930555555555557</v>
      </c>
      <c r="W67" s="31">
        <f t="shared" si="42"/>
        <v>49.930555555555557</v>
      </c>
      <c r="X67" s="31">
        <f t="shared" si="42"/>
        <v>49.930555555555557</v>
      </c>
      <c r="Y67" s="31">
        <f t="shared" si="42"/>
        <v>49.930555555555557</v>
      </c>
      <c r="Z67" s="31">
        <f t="shared" si="42"/>
        <v>49.930555555555557</v>
      </c>
      <c r="AA67" s="31">
        <f t="shared" si="42"/>
        <v>49.930555555555557</v>
      </c>
      <c r="AB67" s="31">
        <f t="shared" si="42"/>
        <v>49.930555555555557</v>
      </c>
      <c r="AC67" s="31">
        <f t="shared" si="42"/>
        <v>49.930555555555557</v>
      </c>
      <c r="AD67" s="31">
        <f t="shared" si="42"/>
        <v>49.930555555555557</v>
      </c>
    </row>
    <row r="68" spans="1:30" hidden="1" x14ac:dyDescent="0.35">
      <c r="A68" s="27">
        <v>44550</v>
      </c>
      <c r="B68" s="39" t="s">
        <v>136</v>
      </c>
      <c r="C68" s="42" t="s">
        <v>137</v>
      </c>
      <c r="D68" s="44">
        <v>10911.79</v>
      </c>
      <c r="E68" s="45">
        <v>9644.11</v>
      </c>
      <c r="F68" s="110">
        <v>109.12</v>
      </c>
      <c r="G68" s="24">
        <v>100</v>
      </c>
      <c r="L68" s="31"/>
      <c r="M68" s="31"/>
      <c r="N68" s="31">
        <f>($E$68/$G$68)*0.5</f>
        <v>48.220550000000003</v>
      </c>
      <c r="O68" s="31">
        <f t="shared" ref="O68:AD68" si="43">($E$68/$G$68)</f>
        <v>96.441100000000006</v>
      </c>
      <c r="P68" s="31">
        <f t="shared" si="43"/>
        <v>96.441100000000006</v>
      </c>
      <c r="Q68" s="31">
        <f t="shared" si="43"/>
        <v>96.441100000000006</v>
      </c>
      <c r="R68" s="31">
        <f t="shared" si="43"/>
        <v>96.441100000000006</v>
      </c>
      <c r="S68" s="31">
        <f t="shared" si="43"/>
        <v>96.441100000000006</v>
      </c>
      <c r="T68" s="31">
        <f t="shared" si="43"/>
        <v>96.441100000000006</v>
      </c>
      <c r="U68" s="31">
        <f t="shared" si="43"/>
        <v>96.441100000000006</v>
      </c>
      <c r="V68" s="31">
        <f t="shared" si="43"/>
        <v>96.441100000000006</v>
      </c>
      <c r="W68" s="31">
        <f t="shared" si="43"/>
        <v>96.441100000000006</v>
      </c>
      <c r="X68" s="31">
        <f t="shared" si="43"/>
        <v>96.441100000000006</v>
      </c>
      <c r="Y68" s="31">
        <f t="shared" si="43"/>
        <v>96.441100000000006</v>
      </c>
      <c r="Z68" s="31">
        <f t="shared" si="43"/>
        <v>96.441100000000006</v>
      </c>
      <c r="AA68" s="31">
        <f t="shared" si="43"/>
        <v>96.441100000000006</v>
      </c>
      <c r="AB68" s="31">
        <f t="shared" si="43"/>
        <v>96.441100000000006</v>
      </c>
      <c r="AC68" s="31">
        <f t="shared" si="43"/>
        <v>96.441100000000006</v>
      </c>
      <c r="AD68" s="31">
        <f t="shared" si="43"/>
        <v>96.441100000000006</v>
      </c>
    </row>
    <row r="69" spans="1:30" hidden="1" x14ac:dyDescent="0.35">
      <c r="A69" s="27">
        <v>44557</v>
      </c>
      <c r="B69" s="39" t="s">
        <v>138</v>
      </c>
      <c r="C69" s="42" t="s">
        <v>139</v>
      </c>
      <c r="D69" s="44">
        <v>7686.67</v>
      </c>
      <c r="E69" s="58">
        <v>6448.48</v>
      </c>
      <c r="F69" s="110">
        <v>53.38</v>
      </c>
      <c r="G69" s="24">
        <v>144</v>
      </c>
      <c r="L69" s="31"/>
      <c r="M69" s="31"/>
      <c r="N69" s="36">
        <f>($E$69/$G$69)*0.5</f>
        <v>22.390555555555554</v>
      </c>
      <c r="O69" s="31">
        <f t="shared" ref="O69:AD69" si="44">($E$69/$G$69)</f>
        <v>44.781111111111109</v>
      </c>
      <c r="P69" s="31">
        <f t="shared" si="44"/>
        <v>44.781111111111109</v>
      </c>
      <c r="Q69" s="31">
        <f t="shared" si="44"/>
        <v>44.781111111111109</v>
      </c>
      <c r="R69" s="31">
        <f t="shared" si="44"/>
        <v>44.781111111111109</v>
      </c>
      <c r="S69" s="31">
        <f t="shared" si="44"/>
        <v>44.781111111111109</v>
      </c>
      <c r="T69" s="31">
        <f t="shared" si="44"/>
        <v>44.781111111111109</v>
      </c>
      <c r="U69" s="31">
        <f t="shared" si="44"/>
        <v>44.781111111111109</v>
      </c>
      <c r="V69" s="31">
        <f t="shared" si="44"/>
        <v>44.781111111111109</v>
      </c>
      <c r="W69" s="86">
        <f t="shared" si="44"/>
        <v>44.781111111111109</v>
      </c>
      <c r="X69" s="31">
        <f t="shared" si="44"/>
        <v>44.781111111111109</v>
      </c>
      <c r="Y69" s="31">
        <f t="shared" si="44"/>
        <v>44.781111111111109</v>
      </c>
      <c r="Z69" s="31">
        <f t="shared" si="44"/>
        <v>44.781111111111109</v>
      </c>
      <c r="AA69" s="31">
        <f t="shared" si="44"/>
        <v>44.781111111111109</v>
      </c>
      <c r="AB69" s="31">
        <f t="shared" si="44"/>
        <v>44.781111111111109</v>
      </c>
      <c r="AC69" s="31">
        <f t="shared" si="44"/>
        <v>44.781111111111109</v>
      </c>
      <c r="AD69" s="31">
        <f t="shared" si="44"/>
        <v>44.781111111111109</v>
      </c>
    </row>
    <row r="70" spans="1:30" hidden="1" x14ac:dyDescent="0.35">
      <c r="A70" s="27"/>
      <c r="B70" s="39"/>
      <c r="C70" s="42"/>
      <c r="D70" s="43"/>
      <c r="E70" s="15"/>
      <c r="F70" s="15"/>
      <c r="G70" s="24"/>
      <c r="L70" s="31"/>
      <c r="M70" s="31"/>
      <c r="N70" s="30">
        <f>SUM(N2:N69)</f>
        <v>2000.3529957490173</v>
      </c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</row>
    <row r="71" spans="1:30" hidden="1" x14ac:dyDescent="0.35">
      <c r="A71" s="27"/>
      <c r="B71" s="39"/>
      <c r="C71" s="42"/>
      <c r="D71" s="43"/>
      <c r="E71" s="15"/>
      <c r="F71" s="15"/>
      <c r="G71" s="24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</row>
    <row r="72" spans="1:30" hidden="1" x14ac:dyDescent="0.35">
      <c r="A72" s="27">
        <v>44564</v>
      </c>
      <c r="B72" s="39" t="s">
        <v>141</v>
      </c>
      <c r="C72" s="42" t="s">
        <v>142</v>
      </c>
      <c r="D72" s="44">
        <v>1908.97</v>
      </c>
      <c r="E72" s="46">
        <v>1601.47</v>
      </c>
      <c r="F72" s="110">
        <v>13.26</v>
      </c>
      <c r="G72" s="24">
        <v>144</v>
      </c>
      <c r="I72" s="31"/>
      <c r="J72" s="31"/>
      <c r="K72" s="31"/>
      <c r="L72" s="31"/>
      <c r="M72" s="31"/>
      <c r="N72" s="31"/>
      <c r="O72" s="31">
        <f>($E$72/$G$72)*0.5</f>
        <v>5.5606597222222227</v>
      </c>
      <c r="P72" s="31">
        <f t="shared" ref="P72:AD72" si="45">($E$72/$G$72)</f>
        <v>11.121319444444445</v>
      </c>
      <c r="Q72" s="31">
        <f t="shared" si="45"/>
        <v>11.121319444444445</v>
      </c>
      <c r="R72" s="31">
        <f t="shared" si="45"/>
        <v>11.121319444444445</v>
      </c>
      <c r="S72" s="31">
        <f t="shared" si="45"/>
        <v>11.121319444444445</v>
      </c>
      <c r="T72" s="31">
        <f t="shared" si="45"/>
        <v>11.121319444444445</v>
      </c>
      <c r="U72" s="31">
        <f t="shared" si="45"/>
        <v>11.121319444444445</v>
      </c>
      <c r="V72" s="31">
        <f t="shared" si="45"/>
        <v>11.121319444444445</v>
      </c>
      <c r="W72" s="31">
        <f t="shared" si="45"/>
        <v>11.121319444444445</v>
      </c>
      <c r="X72" s="31">
        <f t="shared" si="45"/>
        <v>11.121319444444445</v>
      </c>
      <c r="Y72" s="31">
        <f t="shared" si="45"/>
        <v>11.121319444444445</v>
      </c>
      <c r="Z72" s="31">
        <f t="shared" si="45"/>
        <v>11.121319444444445</v>
      </c>
      <c r="AA72" s="31">
        <f t="shared" si="45"/>
        <v>11.121319444444445</v>
      </c>
      <c r="AB72" s="31">
        <f t="shared" si="45"/>
        <v>11.121319444444445</v>
      </c>
      <c r="AC72" s="31">
        <f t="shared" si="45"/>
        <v>11.121319444444445</v>
      </c>
      <c r="AD72" s="31">
        <f t="shared" si="45"/>
        <v>11.121319444444445</v>
      </c>
    </row>
    <row r="73" spans="1:30" hidden="1" x14ac:dyDescent="0.35">
      <c r="A73" s="27">
        <v>44564</v>
      </c>
      <c r="B73" s="39" t="s">
        <v>143</v>
      </c>
      <c r="C73" s="42" t="s">
        <v>144</v>
      </c>
      <c r="D73" s="44">
        <v>8283.9599999999991</v>
      </c>
      <c r="E73" s="46">
        <v>7269.26</v>
      </c>
      <c r="F73" s="110">
        <v>78.150000000000006</v>
      </c>
      <c r="G73" s="24">
        <v>106</v>
      </c>
      <c r="L73" s="31"/>
      <c r="M73" s="31"/>
      <c r="N73" s="31"/>
      <c r="O73" s="31">
        <f>($E$73/$G$73)*0.5</f>
        <v>34.288962264150946</v>
      </c>
      <c r="P73" s="31">
        <f t="shared" ref="P73:AD73" si="46">($E$73/$G$73)</f>
        <v>68.577924528301892</v>
      </c>
      <c r="Q73" s="31">
        <f t="shared" si="46"/>
        <v>68.577924528301892</v>
      </c>
      <c r="R73" s="31">
        <f t="shared" si="46"/>
        <v>68.577924528301892</v>
      </c>
      <c r="S73" s="31">
        <f t="shared" si="46"/>
        <v>68.577924528301892</v>
      </c>
      <c r="T73" s="31">
        <f t="shared" si="46"/>
        <v>68.577924528301892</v>
      </c>
      <c r="U73" s="31">
        <f t="shared" si="46"/>
        <v>68.577924528301892</v>
      </c>
      <c r="V73" s="31">
        <f t="shared" si="46"/>
        <v>68.577924528301892</v>
      </c>
      <c r="W73" s="31">
        <f t="shared" si="46"/>
        <v>68.577924528301892</v>
      </c>
      <c r="X73" s="31">
        <f t="shared" si="46"/>
        <v>68.577924528301892</v>
      </c>
      <c r="Y73" s="31">
        <f t="shared" si="46"/>
        <v>68.577924528301892</v>
      </c>
      <c r="Z73" s="31">
        <f t="shared" si="46"/>
        <v>68.577924528301892</v>
      </c>
      <c r="AA73" s="31">
        <f t="shared" si="46"/>
        <v>68.577924528301892</v>
      </c>
      <c r="AB73" s="31">
        <f t="shared" si="46"/>
        <v>68.577924528301892</v>
      </c>
      <c r="AC73" s="31">
        <f t="shared" si="46"/>
        <v>68.577924528301892</v>
      </c>
      <c r="AD73" s="31">
        <f t="shared" si="46"/>
        <v>68.577924528301892</v>
      </c>
    </row>
    <row r="74" spans="1:30" hidden="1" x14ac:dyDescent="0.35">
      <c r="A74" s="27">
        <v>44571</v>
      </c>
      <c r="B74" s="39" t="s">
        <v>145</v>
      </c>
      <c r="C74" s="42" t="s">
        <v>146</v>
      </c>
      <c r="D74" s="44">
        <v>692.51</v>
      </c>
      <c r="E74" s="46">
        <v>580.96</v>
      </c>
      <c r="F74" s="110">
        <v>4.8099999999999996</v>
      </c>
      <c r="G74" s="24">
        <v>144</v>
      </c>
      <c r="L74" s="31"/>
      <c r="M74" s="31"/>
      <c r="N74" s="31"/>
      <c r="O74" s="31">
        <f>($E$74/$G$74)*0.5</f>
        <v>2.0172222222222222</v>
      </c>
      <c r="P74" s="31">
        <f t="shared" ref="P74:AD74" si="47">($E$74/$G$74)</f>
        <v>4.0344444444444445</v>
      </c>
      <c r="Q74" s="31">
        <f t="shared" si="47"/>
        <v>4.0344444444444445</v>
      </c>
      <c r="R74" s="31">
        <f t="shared" si="47"/>
        <v>4.0344444444444445</v>
      </c>
      <c r="S74" s="31">
        <f t="shared" si="47"/>
        <v>4.0344444444444445</v>
      </c>
      <c r="T74" s="31">
        <f t="shared" si="47"/>
        <v>4.0344444444444445</v>
      </c>
      <c r="U74" s="31">
        <f t="shared" si="47"/>
        <v>4.0344444444444445</v>
      </c>
      <c r="V74" s="31">
        <f t="shared" si="47"/>
        <v>4.0344444444444445</v>
      </c>
      <c r="W74" s="31">
        <f t="shared" si="47"/>
        <v>4.0344444444444445</v>
      </c>
      <c r="X74" s="31">
        <f t="shared" si="47"/>
        <v>4.0344444444444445</v>
      </c>
      <c r="Y74" s="31">
        <f t="shared" si="47"/>
        <v>4.0344444444444445</v>
      </c>
      <c r="Z74" s="31">
        <f t="shared" si="47"/>
        <v>4.0344444444444445</v>
      </c>
      <c r="AA74" s="31">
        <f t="shared" si="47"/>
        <v>4.0344444444444445</v>
      </c>
      <c r="AB74" s="31">
        <f t="shared" si="47"/>
        <v>4.0344444444444445</v>
      </c>
      <c r="AC74" s="31">
        <f t="shared" si="47"/>
        <v>4.0344444444444445</v>
      </c>
      <c r="AD74" s="31">
        <f t="shared" si="47"/>
        <v>4.0344444444444445</v>
      </c>
    </row>
    <row r="75" spans="1:30" hidden="1" x14ac:dyDescent="0.35">
      <c r="A75" s="27">
        <v>44571</v>
      </c>
      <c r="B75" s="39" t="s">
        <v>147</v>
      </c>
      <c r="C75" s="42" t="s">
        <v>148</v>
      </c>
      <c r="D75" s="44">
        <v>7269.91</v>
      </c>
      <c r="E75" s="46">
        <v>6163.75</v>
      </c>
      <c r="F75" s="110">
        <v>53.85</v>
      </c>
      <c r="G75" s="24">
        <v>135</v>
      </c>
      <c r="L75" s="31"/>
      <c r="M75" s="31"/>
      <c r="N75" s="31"/>
      <c r="O75" s="31">
        <f>($E$75/$G$75)*0.5</f>
        <v>22.828703703703702</v>
      </c>
      <c r="P75" s="31">
        <f t="shared" ref="P75:AD75" si="48">($E$75/$G$75)</f>
        <v>45.657407407407405</v>
      </c>
      <c r="Q75" s="31">
        <f t="shared" si="48"/>
        <v>45.657407407407405</v>
      </c>
      <c r="R75" s="31">
        <f t="shared" si="48"/>
        <v>45.657407407407405</v>
      </c>
      <c r="S75" s="31">
        <f t="shared" si="48"/>
        <v>45.657407407407405</v>
      </c>
      <c r="T75" s="31">
        <f t="shared" si="48"/>
        <v>45.657407407407405</v>
      </c>
      <c r="U75" s="31">
        <f t="shared" si="48"/>
        <v>45.657407407407405</v>
      </c>
      <c r="V75" s="31">
        <f t="shared" si="48"/>
        <v>45.657407407407405</v>
      </c>
      <c r="W75" s="31">
        <f t="shared" si="48"/>
        <v>45.657407407407405</v>
      </c>
      <c r="X75" s="31">
        <f t="shared" si="48"/>
        <v>45.657407407407405</v>
      </c>
      <c r="Y75" s="31">
        <f t="shared" si="48"/>
        <v>45.657407407407405</v>
      </c>
      <c r="Z75" s="31">
        <f t="shared" si="48"/>
        <v>45.657407407407405</v>
      </c>
      <c r="AA75" s="31">
        <f t="shared" si="48"/>
        <v>45.657407407407405</v>
      </c>
      <c r="AB75" s="31">
        <f t="shared" si="48"/>
        <v>45.657407407407405</v>
      </c>
      <c r="AC75" s="31">
        <f t="shared" si="48"/>
        <v>45.657407407407405</v>
      </c>
      <c r="AD75" s="31">
        <f t="shared" si="48"/>
        <v>45.657407407407405</v>
      </c>
    </row>
    <row r="76" spans="1:30" hidden="1" x14ac:dyDescent="0.35">
      <c r="A76" s="27">
        <v>44571</v>
      </c>
      <c r="B76" s="39" t="s">
        <v>149</v>
      </c>
      <c r="C76" s="42" t="s">
        <v>150</v>
      </c>
      <c r="D76" s="44">
        <v>8879.35</v>
      </c>
      <c r="E76" s="46">
        <v>7449.04</v>
      </c>
      <c r="F76" s="110">
        <v>61.66</v>
      </c>
      <c r="G76" s="24">
        <v>144</v>
      </c>
      <c r="L76" s="31"/>
      <c r="M76" s="31"/>
      <c r="N76" s="31"/>
      <c r="O76" s="31">
        <f>($E$76/$G$76)*0.5</f>
        <v>25.864722222222223</v>
      </c>
      <c r="P76" s="31">
        <f t="shared" ref="P76:AD76" si="49">($E$76/$G$76)</f>
        <v>51.729444444444447</v>
      </c>
      <c r="Q76" s="31">
        <f t="shared" si="49"/>
        <v>51.729444444444447</v>
      </c>
      <c r="R76" s="31">
        <f t="shared" si="49"/>
        <v>51.729444444444447</v>
      </c>
      <c r="S76" s="31">
        <f t="shared" si="49"/>
        <v>51.729444444444447</v>
      </c>
      <c r="T76" s="31">
        <f t="shared" si="49"/>
        <v>51.729444444444447</v>
      </c>
      <c r="U76" s="31">
        <f t="shared" si="49"/>
        <v>51.729444444444447</v>
      </c>
      <c r="V76" s="31">
        <f t="shared" si="49"/>
        <v>51.729444444444447</v>
      </c>
      <c r="W76" s="31">
        <f t="shared" si="49"/>
        <v>51.729444444444447</v>
      </c>
      <c r="X76" s="31">
        <f t="shared" si="49"/>
        <v>51.729444444444447</v>
      </c>
      <c r="Y76" s="31">
        <f t="shared" si="49"/>
        <v>51.729444444444447</v>
      </c>
      <c r="Z76" s="31">
        <f t="shared" si="49"/>
        <v>51.729444444444447</v>
      </c>
      <c r="AA76" s="31">
        <f t="shared" si="49"/>
        <v>51.729444444444447</v>
      </c>
      <c r="AB76" s="31">
        <f t="shared" si="49"/>
        <v>51.729444444444447</v>
      </c>
      <c r="AC76" s="31">
        <f t="shared" si="49"/>
        <v>51.729444444444447</v>
      </c>
      <c r="AD76" s="31">
        <f t="shared" si="49"/>
        <v>51.729444444444447</v>
      </c>
    </row>
    <row r="77" spans="1:30" hidden="1" x14ac:dyDescent="0.35">
      <c r="A77" s="27">
        <v>44571</v>
      </c>
      <c r="B77" s="39" t="s">
        <v>151</v>
      </c>
      <c r="C77" s="42" t="s">
        <v>152</v>
      </c>
      <c r="D77" s="44">
        <v>6925.7</v>
      </c>
      <c r="E77" s="46">
        <v>5865</v>
      </c>
      <c r="F77" s="110">
        <v>50.92</v>
      </c>
      <c r="G77" s="24">
        <v>136</v>
      </c>
      <c r="L77" s="31"/>
      <c r="M77" s="31"/>
      <c r="N77" s="31"/>
      <c r="O77" s="31">
        <f>($E$77/$G$77)*0.5</f>
        <v>21.5625</v>
      </c>
      <c r="P77" s="31">
        <f t="shared" ref="P77:AD77" si="50">($E$77/$G$77)</f>
        <v>43.125</v>
      </c>
      <c r="Q77" s="31">
        <f t="shared" si="50"/>
        <v>43.125</v>
      </c>
      <c r="R77" s="31">
        <f t="shared" si="50"/>
        <v>43.125</v>
      </c>
      <c r="S77" s="31">
        <f t="shared" si="50"/>
        <v>43.125</v>
      </c>
      <c r="T77" s="31">
        <f t="shared" si="50"/>
        <v>43.125</v>
      </c>
      <c r="U77" s="31">
        <f t="shared" si="50"/>
        <v>43.125</v>
      </c>
      <c r="V77" s="31">
        <f t="shared" si="50"/>
        <v>43.125</v>
      </c>
      <c r="W77" s="31">
        <f t="shared" si="50"/>
        <v>43.125</v>
      </c>
      <c r="X77" s="31">
        <f t="shared" si="50"/>
        <v>43.125</v>
      </c>
      <c r="Y77" s="31">
        <f t="shared" si="50"/>
        <v>43.125</v>
      </c>
      <c r="Z77" s="31">
        <f t="shared" si="50"/>
        <v>43.125</v>
      </c>
      <c r="AA77" s="31">
        <f t="shared" si="50"/>
        <v>43.125</v>
      </c>
      <c r="AB77" s="31">
        <f t="shared" si="50"/>
        <v>43.125</v>
      </c>
      <c r="AC77" s="31">
        <f t="shared" si="50"/>
        <v>43.125</v>
      </c>
      <c r="AD77" s="31">
        <f t="shared" si="50"/>
        <v>43.125</v>
      </c>
    </row>
    <row r="78" spans="1:30" hidden="1" x14ac:dyDescent="0.35">
      <c r="A78" s="27">
        <v>44571</v>
      </c>
      <c r="B78" s="39" t="s">
        <v>153</v>
      </c>
      <c r="C78" s="42" t="s">
        <v>154</v>
      </c>
      <c r="D78" s="44">
        <v>2968.43</v>
      </c>
      <c r="E78" s="46">
        <v>2490.27</v>
      </c>
      <c r="F78" s="110">
        <v>20.61</v>
      </c>
      <c r="G78" s="24">
        <v>144</v>
      </c>
      <c r="L78" s="31"/>
      <c r="M78" s="31"/>
      <c r="N78" s="31"/>
      <c r="O78" s="31">
        <f>($E$78/$G$78)*0.5</f>
        <v>8.6467708333333331</v>
      </c>
      <c r="P78" s="31">
        <f t="shared" ref="P78:AD78" si="51">($E$78/$G$78)</f>
        <v>17.293541666666666</v>
      </c>
      <c r="Q78" s="31">
        <f t="shared" si="51"/>
        <v>17.293541666666666</v>
      </c>
      <c r="R78" s="31">
        <f t="shared" si="51"/>
        <v>17.293541666666666</v>
      </c>
      <c r="S78" s="31">
        <f t="shared" si="51"/>
        <v>17.293541666666666</v>
      </c>
      <c r="T78" s="31">
        <f t="shared" si="51"/>
        <v>17.293541666666666</v>
      </c>
      <c r="U78" s="31">
        <f t="shared" si="51"/>
        <v>17.293541666666666</v>
      </c>
      <c r="V78" s="31">
        <f t="shared" si="51"/>
        <v>17.293541666666666</v>
      </c>
      <c r="W78" s="31">
        <f t="shared" si="51"/>
        <v>17.293541666666666</v>
      </c>
      <c r="X78" s="31">
        <f t="shared" si="51"/>
        <v>17.293541666666666</v>
      </c>
      <c r="Y78" s="31">
        <f t="shared" si="51"/>
        <v>17.293541666666666</v>
      </c>
      <c r="Z78" s="31">
        <f t="shared" si="51"/>
        <v>17.293541666666666</v>
      </c>
      <c r="AA78" s="31">
        <f t="shared" si="51"/>
        <v>17.293541666666666</v>
      </c>
      <c r="AB78" s="31">
        <f t="shared" si="51"/>
        <v>17.293541666666666</v>
      </c>
      <c r="AC78" s="31">
        <f t="shared" si="51"/>
        <v>17.293541666666666</v>
      </c>
      <c r="AD78" s="31">
        <f t="shared" si="51"/>
        <v>17.293541666666666</v>
      </c>
    </row>
    <row r="79" spans="1:30" hidden="1" x14ac:dyDescent="0.35">
      <c r="A79" s="27">
        <v>44592</v>
      </c>
      <c r="B79" s="39" t="s">
        <v>155</v>
      </c>
      <c r="C79" s="42" t="s">
        <v>156</v>
      </c>
      <c r="D79" s="44">
        <v>7868.33</v>
      </c>
      <c r="E79" s="46">
        <v>6600.88</v>
      </c>
      <c r="F79" s="110">
        <v>54.64</v>
      </c>
      <c r="G79" s="24">
        <v>144</v>
      </c>
      <c r="L79" s="31"/>
      <c r="M79" s="31"/>
      <c r="N79" s="31"/>
      <c r="O79" s="36">
        <f>($E$79/$G$79)*0.5</f>
        <v>22.919722222222223</v>
      </c>
      <c r="P79" s="31">
        <f t="shared" ref="P79:AD79" si="52">($E$79/$G$79)</f>
        <v>45.839444444444446</v>
      </c>
      <c r="Q79" s="31">
        <f t="shared" si="52"/>
        <v>45.839444444444446</v>
      </c>
      <c r="R79" s="31">
        <f t="shared" si="52"/>
        <v>45.839444444444446</v>
      </c>
      <c r="S79" s="31">
        <f t="shared" si="52"/>
        <v>45.839444444444446</v>
      </c>
      <c r="T79" s="31">
        <f t="shared" si="52"/>
        <v>45.839444444444446</v>
      </c>
      <c r="U79" s="31">
        <f t="shared" si="52"/>
        <v>45.839444444444446</v>
      </c>
      <c r="V79" s="31">
        <f t="shared" si="52"/>
        <v>45.839444444444446</v>
      </c>
      <c r="W79" s="31">
        <f t="shared" si="52"/>
        <v>45.839444444444446</v>
      </c>
      <c r="X79" s="31">
        <f t="shared" si="52"/>
        <v>45.839444444444446</v>
      </c>
      <c r="Y79" s="31">
        <f t="shared" si="52"/>
        <v>45.839444444444446</v>
      </c>
      <c r="Z79" s="31">
        <f t="shared" si="52"/>
        <v>45.839444444444446</v>
      </c>
      <c r="AA79" s="31">
        <f t="shared" si="52"/>
        <v>45.839444444444446</v>
      </c>
      <c r="AB79" s="31">
        <f t="shared" si="52"/>
        <v>45.839444444444446</v>
      </c>
      <c r="AC79" s="31">
        <f t="shared" si="52"/>
        <v>45.839444444444446</v>
      </c>
      <c r="AD79" s="31">
        <f t="shared" si="52"/>
        <v>45.839444444444446</v>
      </c>
    </row>
    <row r="80" spans="1:30" hidden="1" x14ac:dyDescent="0.35">
      <c r="A80" s="27"/>
      <c r="B80" s="39"/>
      <c r="C80" s="42"/>
      <c r="D80" s="44"/>
      <c r="E80" s="46"/>
      <c r="F80" s="44"/>
      <c r="G80" s="24"/>
      <c r="L80" s="31"/>
      <c r="M80" s="31"/>
      <c r="N80" s="30"/>
      <c r="O80" s="30">
        <f>SUM(O2:O78)</f>
        <v>2266.6349328303177</v>
      </c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</row>
    <row r="81" spans="1:30" hidden="1" x14ac:dyDescent="0.35"/>
    <row r="82" spans="1:30" hidden="1" x14ac:dyDescent="0.35">
      <c r="A82" s="27">
        <v>44600</v>
      </c>
      <c r="B82" s="39" t="s">
        <v>160</v>
      </c>
      <c r="C82" s="87" t="s">
        <v>266</v>
      </c>
      <c r="D82" s="44">
        <v>796.08</v>
      </c>
      <c r="E82" s="46">
        <v>685.4</v>
      </c>
      <c r="F82" s="110">
        <v>6.53</v>
      </c>
      <c r="G82" s="24">
        <v>122</v>
      </c>
      <c r="I82" s="31"/>
      <c r="J82" s="31"/>
      <c r="K82" s="31"/>
      <c r="L82" s="31"/>
      <c r="M82" s="31"/>
      <c r="N82" s="31"/>
      <c r="O82" s="31"/>
      <c r="P82" s="31">
        <f>($E$82/$G$82)*0.5</f>
        <v>2.8090163934426227</v>
      </c>
      <c r="Q82" s="31">
        <f t="shared" ref="Q82:AD82" si="53">($E$82/$G$82)</f>
        <v>5.6180327868852453</v>
      </c>
      <c r="R82" s="31">
        <f t="shared" si="53"/>
        <v>5.6180327868852453</v>
      </c>
      <c r="S82" s="31">
        <f t="shared" si="53"/>
        <v>5.6180327868852453</v>
      </c>
      <c r="T82" s="31">
        <f t="shared" si="53"/>
        <v>5.6180327868852453</v>
      </c>
      <c r="U82" s="31">
        <f t="shared" si="53"/>
        <v>5.6180327868852453</v>
      </c>
      <c r="V82" s="31">
        <f t="shared" si="53"/>
        <v>5.6180327868852453</v>
      </c>
      <c r="W82" s="31">
        <f t="shared" si="53"/>
        <v>5.6180327868852453</v>
      </c>
      <c r="X82" s="31">
        <f t="shared" si="53"/>
        <v>5.6180327868852453</v>
      </c>
      <c r="Y82" s="31">
        <f t="shared" si="53"/>
        <v>5.6180327868852453</v>
      </c>
      <c r="Z82" s="31">
        <f t="shared" si="53"/>
        <v>5.6180327868852453</v>
      </c>
      <c r="AA82" s="31">
        <f t="shared" si="53"/>
        <v>5.6180327868852453</v>
      </c>
      <c r="AB82" s="31">
        <f t="shared" si="53"/>
        <v>5.6180327868852453</v>
      </c>
      <c r="AC82" s="31">
        <f t="shared" si="53"/>
        <v>5.6180327868852453</v>
      </c>
      <c r="AD82" s="31">
        <f t="shared" si="53"/>
        <v>5.6180327868852453</v>
      </c>
    </row>
    <row r="83" spans="1:30" hidden="1" x14ac:dyDescent="0.35">
      <c r="A83" s="27">
        <v>44607</v>
      </c>
      <c r="B83" s="39" t="s">
        <v>161</v>
      </c>
      <c r="C83" s="42" t="s">
        <v>162</v>
      </c>
      <c r="D83" s="44">
        <v>8931.16</v>
      </c>
      <c r="E83" s="46">
        <v>7492.5</v>
      </c>
      <c r="F83" s="110">
        <v>62.02</v>
      </c>
      <c r="G83" s="24">
        <v>144</v>
      </c>
      <c r="L83" s="31"/>
      <c r="M83" s="31"/>
      <c r="N83" s="31"/>
      <c r="O83" s="31"/>
      <c r="P83" s="31">
        <f>($E$83/$G$83)*0.5</f>
        <v>26.015625</v>
      </c>
      <c r="Q83" s="31">
        <f t="shared" ref="Q83:AD83" si="54">($E$83/$G$83)</f>
        <v>52.03125</v>
      </c>
      <c r="R83" s="31">
        <f t="shared" si="54"/>
        <v>52.03125</v>
      </c>
      <c r="S83" s="31">
        <f t="shared" si="54"/>
        <v>52.03125</v>
      </c>
      <c r="T83" s="31">
        <f t="shared" si="54"/>
        <v>52.03125</v>
      </c>
      <c r="U83" s="31">
        <f t="shared" si="54"/>
        <v>52.03125</v>
      </c>
      <c r="V83" s="31">
        <f t="shared" si="54"/>
        <v>52.03125</v>
      </c>
      <c r="W83" s="31">
        <f t="shared" si="54"/>
        <v>52.03125</v>
      </c>
      <c r="X83" s="31">
        <f t="shared" si="54"/>
        <v>52.03125</v>
      </c>
      <c r="Y83" s="31">
        <f t="shared" si="54"/>
        <v>52.03125</v>
      </c>
      <c r="Z83" s="31">
        <f t="shared" si="54"/>
        <v>52.03125</v>
      </c>
      <c r="AA83" s="31">
        <f t="shared" si="54"/>
        <v>52.03125</v>
      </c>
      <c r="AB83" s="31">
        <f t="shared" si="54"/>
        <v>52.03125</v>
      </c>
      <c r="AC83" s="31">
        <f t="shared" si="54"/>
        <v>52.03125</v>
      </c>
      <c r="AD83" s="31">
        <f t="shared" si="54"/>
        <v>52.03125</v>
      </c>
    </row>
    <row r="84" spans="1:30" hidden="1" x14ac:dyDescent="0.35">
      <c r="A84" s="27">
        <v>44613</v>
      </c>
      <c r="B84" s="39" t="s">
        <v>163</v>
      </c>
      <c r="C84" s="42" t="s">
        <v>164</v>
      </c>
      <c r="D84" s="44">
        <v>2405.7199999999998</v>
      </c>
      <c r="E84" s="46">
        <v>2020.57</v>
      </c>
      <c r="F84" s="110">
        <v>16.82</v>
      </c>
      <c r="G84" s="24">
        <v>143</v>
      </c>
      <c r="L84" s="31"/>
      <c r="M84" s="31"/>
      <c r="N84" s="31"/>
      <c r="O84" s="31"/>
      <c r="P84" s="31">
        <f>($E$84/$G$84)*0.5</f>
        <v>7.0649300699300701</v>
      </c>
      <c r="Q84" s="31">
        <f t="shared" ref="Q84:AD84" si="55">($E$84/$G$84)</f>
        <v>14.12986013986014</v>
      </c>
      <c r="R84" s="31">
        <f t="shared" si="55"/>
        <v>14.12986013986014</v>
      </c>
      <c r="S84" s="31">
        <f t="shared" si="55"/>
        <v>14.12986013986014</v>
      </c>
      <c r="T84" s="31">
        <f t="shared" si="55"/>
        <v>14.12986013986014</v>
      </c>
      <c r="U84" s="31">
        <f t="shared" si="55"/>
        <v>14.12986013986014</v>
      </c>
      <c r="V84" s="31">
        <f t="shared" si="55"/>
        <v>14.12986013986014</v>
      </c>
      <c r="W84" s="31">
        <f t="shared" si="55"/>
        <v>14.12986013986014</v>
      </c>
      <c r="X84" s="31">
        <f t="shared" si="55"/>
        <v>14.12986013986014</v>
      </c>
      <c r="Y84" s="31">
        <f t="shared" si="55"/>
        <v>14.12986013986014</v>
      </c>
      <c r="Z84" s="31">
        <f t="shared" si="55"/>
        <v>14.12986013986014</v>
      </c>
      <c r="AA84" s="31">
        <f t="shared" si="55"/>
        <v>14.12986013986014</v>
      </c>
      <c r="AB84" s="31">
        <f t="shared" si="55"/>
        <v>14.12986013986014</v>
      </c>
      <c r="AC84" s="31">
        <f t="shared" si="55"/>
        <v>14.12986013986014</v>
      </c>
      <c r="AD84" s="31">
        <f t="shared" si="55"/>
        <v>14.12986013986014</v>
      </c>
    </row>
    <row r="85" spans="1:30" hidden="1" x14ac:dyDescent="0.35">
      <c r="A85" s="27">
        <v>44613</v>
      </c>
      <c r="B85" s="39" t="s">
        <v>165</v>
      </c>
      <c r="C85" s="42" t="s">
        <v>166</v>
      </c>
      <c r="D85" s="44">
        <v>7695.69</v>
      </c>
      <c r="E85" s="46">
        <v>6540.15</v>
      </c>
      <c r="F85" s="110">
        <v>57.86</v>
      </c>
      <c r="G85" s="24">
        <v>133</v>
      </c>
      <c r="L85" s="31"/>
      <c r="M85" s="31"/>
      <c r="N85" s="31"/>
      <c r="O85" s="31"/>
      <c r="P85" s="31">
        <f>($E$85/$G$85)*0.5</f>
        <v>24.587030075187968</v>
      </c>
      <c r="Q85" s="31">
        <f t="shared" ref="Q85:AD85" si="56">($E$85/$G$85)</f>
        <v>49.174060150375936</v>
      </c>
      <c r="R85" s="31">
        <f t="shared" si="56"/>
        <v>49.174060150375936</v>
      </c>
      <c r="S85" s="31">
        <f t="shared" si="56"/>
        <v>49.174060150375936</v>
      </c>
      <c r="T85" s="31">
        <f t="shared" si="56"/>
        <v>49.174060150375936</v>
      </c>
      <c r="U85" s="31">
        <f t="shared" si="56"/>
        <v>49.174060150375936</v>
      </c>
      <c r="V85" s="31">
        <f t="shared" si="56"/>
        <v>49.174060150375936</v>
      </c>
      <c r="W85" s="31">
        <f t="shared" si="56"/>
        <v>49.174060150375936</v>
      </c>
      <c r="X85" s="31">
        <f t="shared" si="56"/>
        <v>49.174060150375936</v>
      </c>
      <c r="Y85" s="31">
        <f t="shared" si="56"/>
        <v>49.174060150375936</v>
      </c>
      <c r="Z85" s="31">
        <f t="shared" si="56"/>
        <v>49.174060150375936</v>
      </c>
      <c r="AA85" s="31">
        <f t="shared" si="56"/>
        <v>49.174060150375936</v>
      </c>
      <c r="AB85" s="31">
        <f t="shared" si="56"/>
        <v>49.174060150375936</v>
      </c>
      <c r="AC85" s="31">
        <f t="shared" si="56"/>
        <v>49.174060150375936</v>
      </c>
      <c r="AD85" s="31">
        <f t="shared" si="56"/>
        <v>49.174060150375936</v>
      </c>
    </row>
    <row r="86" spans="1:30" hidden="1" x14ac:dyDescent="0.35">
      <c r="A86" s="27">
        <v>44620</v>
      </c>
      <c r="B86" s="39" t="s">
        <v>167</v>
      </c>
      <c r="C86" s="42" t="s">
        <v>168</v>
      </c>
      <c r="D86" s="44">
        <v>8379.85</v>
      </c>
      <c r="E86" s="46">
        <v>7030</v>
      </c>
      <c r="F86" s="110">
        <v>58.19</v>
      </c>
      <c r="G86" s="24">
        <v>144</v>
      </c>
      <c r="L86" s="31"/>
      <c r="M86" s="31"/>
      <c r="N86" s="31"/>
      <c r="O86" s="31"/>
      <c r="P86" s="36">
        <f>($E$86/$G$86)*0.5</f>
        <v>24.409722222222221</v>
      </c>
      <c r="Q86" s="31">
        <f t="shared" ref="Q86:AD86" si="57">($E$86/$G$86)</f>
        <v>48.819444444444443</v>
      </c>
      <c r="R86" s="31">
        <f t="shared" si="57"/>
        <v>48.819444444444443</v>
      </c>
      <c r="S86" s="31">
        <f t="shared" si="57"/>
        <v>48.819444444444443</v>
      </c>
      <c r="T86" s="31">
        <f t="shared" si="57"/>
        <v>48.819444444444443</v>
      </c>
      <c r="U86" s="31">
        <f t="shared" si="57"/>
        <v>48.819444444444443</v>
      </c>
      <c r="V86" s="31">
        <f t="shared" si="57"/>
        <v>48.819444444444443</v>
      </c>
      <c r="W86" s="31">
        <f t="shared" si="57"/>
        <v>48.819444444444443</v>
      </c>
      <c r="X86" s="31">
        <f t="shared" si="57"/>
        <v>48.819444444444443</v>
      </c>
      <c r="Y86" s="31">
        <f t="shared" si="57"/>
        <v>48.819444444444443</v>
      </c>
      <c r="Z86" s="31">
        <f t="shared" si="57"/>
        <v>48.819444444444443</v>
      </c>
      <c r="AA86" s="31">
        <f t="shared" si="57"/>
        <v>48.819444444444443</v>
      </c>
      <c r="AB86" s="31">
        <f t="shared" si="57"/>
        <v>48.819444444444443</v>
      </c>
      <c r="AC86" s="31">
        <f t="shared" si="57"/>
        <v>48.819444444444443</v>
      </c>
      <c r="AD86" s="31">
        <f t="shared" si="57"/>
        <v>48.819444444444443</v>
      </c>
    </row>
    <row r="87" spans="1:30" hidden="1" x14ac:dyDescent="0.35">
      <c r="P87" s="33">
        <f>SUM(P34:P86)</f>
        <v>1765.4794855642854</v>
      </c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</row>
    <row r="88" spans="1:30" hidden="1" x14ac:dyDescent="0.35"/>
    <row r="89" spans="1:30" hidden="1" x14ac:dyDescent="0.35">
      <c r="A89" s="27">
        <v>44627</v>
      </c>
      <c r="B89" s="39" t="s">
        <v>174</v>
      </c>
      <c r="C89" s="42" t="s">
        <v>175</v>
      </c>
      <c r="D89" s="44">
        <v>11160.22</v>
      </c>
      <c r="E89" s="46">
        <v>9362.5</v>
      </c>
      <c r="F89" s="110">
        <v>77.5</v>
      </c>
      <c r="G89" s="24">
        <v>144</v>
      </c>
      <c r="I89" s="31"/>
      <c r="J89" s="31"/>
      <c r="K89" s="31"/>
      <c r="L89" s="31"/>
      <c r="M89" s="31"/>
      <c r="N89" s="31"/>
      <c r="O89" s="31"/>
      <c r="P89" s="31"/>
      <c r="Q89" s="31">
        <f>($E$89/$G$89)*0.5</f>
        <v>32.508680555555557</v>
      </c>
      <c r="R89" s="31">
        <f t="shared" ref="R89:AD89" si="58">($E$89/$G$89)</f>
        <v>65.017361111111114</v>
      </c>
      <c r="S89" s="31">
        <f t="shared" si="58"/>
        <v>65.017361111111114</v>
      </c>
      <c r="T89" s="31">
        <f t="shared" si="58"/>
        <v>65.017361111111114</v>
      </c>
      <c r="U89" s="31">
        <f t="shared" si="58"/>
        <v>65.017361111111114</v>
      </c>
      <c r="V89" s="31">
        <f t="shared" si="58"/>
        <v>65.017361111111114</v>
      </c>
      <c r="W89" s="31">
        <f t="shared" si="58"/>
        <v>65.017361111111114</v>
      </c>
      <c r="X89" s="31">
        <f t="shared" si="58"/>
        <v>65.017361111111114</v>
      </c>
      <c r="Y89" s="31">
        <f t="shared" si="58"/>
        <v>65.017361111111114</v>
      </c>
      <c r="Z89" s="31">
        <f t="shared" si="58"/>
        <v>65.017361111111114</v>
      </c>
      <c r="AA89" s="31">
        <f t="shared" si="58"/>
        <v>65.017361111111114</v>
      </c>
      <c r="AB89" s="31">
        <f t="shared" si="58"/>
        <v>65.017361111111114</v>
      </c>
      <c r="AC89" s="31">
        <f t="shared" si="58"/>
        <v>65.017361111111114</v>
      </c>
      <c r="AD89" s="31">
        <f t="shared" si="58"/>
        <v>65.017361111111114</v>
      </c>
    </row>
    <row r="90" spans="1:30" hidden="1" x14ac:dyDescent="0.35">
      <c r="A90" s="27">
        <v>44627</v>
      </c>
      <c r="B90" s="39" t="s">
        <v>159</v>
      </c>
      <c r="C90" s="42" t="s">
        <v>176</v>
      </c>
      <c r="D90" s="44">
        <v>9950.06</v>
      </c>
      <c r="E90" s="46">
        <v>8566.7099999999991</v>
      </c>
      <c r="F90" s="110">
        <v>81.56</v>
      </c>
      <c r="G90" s="24">
        <v>122</v>
      </c>
      <c r="L90" s="31"/>
      <c r="M90" s="31"/>
      <c r="N90" s="31"/>
      <c r="O90" s="31"/>
      <c r="P90" s="31"/>
      <c r="Q90" s="31">
        <f>($E$90/$G$90)*0.5</f>
        <v>35.109467213114748</v>
      </c>
      <c r="R90" s="31">
        <f t="shared" ref="R90:AD90" si="59">($E$90/$G$90)</f>
        <v>70.218934426229495</v>
      </c>
      <c r="S90" s="31">
        <f t="shared" si="59"/>
        <v>70.218934426229495</v>
      </c>
      <c r="T90" s="31">
        <f t="shared" si="59"/>
        <v>70.218934426229495</v>
      </c>
      <c r="U90" s="31">
        <f t="shared" si="59"/>
        <v>70.218934426229495</v>
      </c>
      <c r="V90" s="31">
        <f t="shared" si="59"/>
        <v>70.218934426229495</v>
      </c>
      <c r="W90" s="31">
        <f t="shared" si="59"/>
        <v>70.218934426229495</v>
      </c>
      <c r="X90" s="31">
        <f t="shared" si="59"/>
        <v>70.218934426229495</v>
      </c>
      <c r="Y90" s="31">
        <f t="shared" si="59"/>
        <v>70.218934426229495</v>
      </c>
      <c r="Z90" s="31">
        <f t="shared" si="59"/>
        <v>70.218934426229495</v>
      </c>
      <c r="AA90" s="31">
        <f t="shared" si="59"/>
        <v>70.218934426229495</v>
      </c>
      <c r="AB90" s="31">
        <f t="shared" si="59"/>
        <v>70.218934426229495</v>
      </c>
      <c r="AC90" s="31">
        <f t="shared" si="59"/>
        <v>70.218934426229495</v>
      </c>
      <c r="AD90" s="31">
        <f t="shared" si="59"/>
        <v>70.218934426229495</v>
      </c>
    </row>
    <row r="91" spans="1:30" hidden="1" x14ac:dyDescent="0.35">
      <c r="A91" s="27">
        <v>44627</v>
      </c>
      <c r="B91" s="39" t="s">
        <v>177</v>
      </c>
      <c r="C91" s="42" t="s">
        <v>178</v>
      </c>
      <c r="D91" s="44">
        <v>7738.24</v>
      </c>
      <c r="E91" s="46">
        <v>6530</v>
      </c>
      <c r="F91" s="110">
        <v>55.67</v>
      </c>
      <c r="G91" s="24">
        <v>139</v>
      </c>
      <c r="L91" s="31"/>
      <c r="M91" s="31"/>
      <c r="N91" s="31"/>
      <c r="O91" s="31"/>
      <c r="P91" s="31"/>
      <c r="Q91" s="36">
        <f>($E$91/$G$91)*0.5</f>
        <v>23.489208633093526</v>
      </c>
      <c r="R91" s="31">
        <f t="shared" ref="R91:AD91" si="60">($E$91/$G$91)</f>
        <v>46.978417266187051</v>
      </c>
      <c r="S91" s="31">
        <f t="shared" si="60"/>
        <v>46.978417266187051</v>
      </c>
      <c r="T91" s="31">
        <f t="shared" si="60"/>
        <v>46.978417266187051</v>
      </c>
      <c r="U91" s="31">
        <f t="shared" si="60"/>
        <v>46.978417266187051</v>
      </c>
      <c r="V91" s="31">
        <f t="shared" si="60"/>
        <v>46.978417266187051</v>
      </c>
      <c r="W91" s="31">
        <f t="shared" si="60"/>
        <v>46.978417266187051</v>
      </c>
      <c r="X91" s="31">
        <f t="shared" si="60"/>
        <v>46.978417266187051</v>
      </c>
      <c r="Y91" s="31">
        <f t="shared" si="60"/>
        <v>46.978417266187051</v>
      </c>
      <c r="Z91" s="31">
        <f t="shared" si="60"/>
        <v>46.978417266187051</v>
      </c>
      <c r="AA91" s="31">
        <f t="shared" si="60"/>
        <v>46.978417266187051</v>
      </c>
      <c r="AB91" s="31">
        <f t="shared" si="60"/>
        <v>46.978417266187051</v>
      </c>
      <c r="AC91" s="31">
        <f t="shared" si="60"/>
        <v>46.978417266187051</v>
      </c>
      <c r="AD91" s="31">
        <f t="shared" si="60"/>
        <v>46.978417266187051</v>
      </c>
    </row>
    <row r="92" spans="1:30" hidden="1" x14ac:dyDescent="0.35">
      <c r="P92" s="33"/>
      <c r="Q92" s="33">
        <f>SUM(Q34:Q91)</f>
        <v>1941.4731657268321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</row>
    <row r="93" spans="1:30" hidden="1" x14ac:dyDescent="0.35"/>
    <row r="94" spans="1:30" hidden="1" x14ac:dyDescent="0.35">
      <c r="A94" s="27">
        <v>44662</v>
      </c>
      <c r="B94" s="39">
        <v>5051802142</v>
      </c>
      <c r="C94" s="42" t="s">
        <v>180</v>
      </c>
      <c r="D94" s="44">
        <v>1856.68</v>
      </c>
      <c r="E94" s="46">
        <v>1557.6</v>
      </c>
      <c r="F94" s="110">
        <v>12.89</v>
      </c>
      <c r="G94" s="24">
        <v>144</v>
      </c>
      <c r="I94" s="31"/>
      <c r="J94" s="31"/>
      <c r="K94" s="31"/>
      <c r="L94" s="31"/>
      <c r="M94" s="31"/>
      <c r="N94" s="31"/>
      <c r="O94" s="31"/>
      <c r="P94" s="31"/>
      <c r="Q94" s="31"/>
      <c r="R94" s="31">
        <f>($E$94/$G$94)*0.5</f>
        <v>5.4083333333333332</v>
      </c>
      <c r="S94" s="31">
        <f t="shared" ref="S94:AD94" si="61">($E$94/$G$94)</f>
        <v>10.816666666666666</v>
      </c>
      <c r="T94" s="31">
        <f t="shared" si="61"/>
        <v>10.816666666666666</v>
      </c>
      <c r="U94" s="31">
        <f t="shared" si="61"/>
        <v>10.816666666666666</v>
      </c>
      <c r="V94" s="31">
        <f t="shared" si="61"/>
        <v>10.816666666666666</v>
      </c>
      <c r="W94" s="31">
        <f t="shared" si="61"/>
        <v>10.816666666666666</v>
      </c>
      <c r="X94" s="31">
        <f t="shared" si="61"/>
        <v>10.816666666666666</v>
      </c>
      <c r="Y94" s="31">
        <f t="shared" si="61"/>
        <v>10.816666666666666</v>
      </c>
      <c r="Z94" s="31">
        <f t="shared" si="61"/>
        <v>10.816666666666666</v>
      </c>
      <c r="AA94" s="31">
        <f t="shared" si="61"/>
        <v>10.816666666666666</v>
      </c>
      <c r="AB94" s="31">
        <f t="shared" si="61"/>
        <v>10.816666666666666</v>
      </c>
      <c r="AC94" s="31">
        <f t="shared" si="61"/>
        <v>10.816666666666666</v>
      </c>
      <c r="AD94" s="31">
        <f t="shared" si="61"/>
        <v>10.816666666666666</v>
      </c>
    </row>
    <row r="95" spans="1:30" hidden="1" x14ac:dyDescent="0.35">
      <c r="A95" s="27">
        <v>44662</v>
      </c>
      <c r="B95" s="39">
        <v>2040714136</v>
      </c>
      <c r="C95" s="42" t="s">
        <v>181</v>
      </c>
      <c r="D95" s="44">
        <v>7576.59</v>
      </c>
      <c r="E95" s="46">
        <v>6356.13</v>
      </c>
      <c r="F95" s="110">
        <v>52.62</v>
      </c>
      <c r="G95" s="24">
        <v>144</v>
      </c>
      <c r="L95" s="31"/>
      <c r="M95" s="31"/>
      <c r="N95" s="31"/>
      <c r="O95" s="31"/>
      <c r="P95" s="31"/>
      <c r="Q95" s="31"/>
      <c r="R95" s="31">
        <f>($E$95/$G$95)*0.5</f>
        <v>22.069895833333334</v>
      </c>
      <c r="S95" s="31">
        <f t="shared" ref="S95:AD95" si="62">($E$95/$G$95)</f>
        <v>44.139791666666667</v>
      </c>
      <c r="T95" s="31">
        <f t="shared" si="62"/>
        <v>44.139791666666667</v>
      </c>
      <c r="U95" s="31">
        <f t="shared" si="62"/>
        <v>44.139791666666667</v>
      </c>
      <c r="V95" s="31">
        <f t="shared" si="62"/>
        <v>44.139791666666667</v>
      </c>
      <c r="W95" s="31">
        <f t="shared" si="62"/>
        <v>44.139791666666667</v>
      </c>
      <c r="X95" s="31">
        <f t="shared" si="62"/>
        <v>44.139791666666667</v>
      </c>
      <c r="Y95" s="86">
        <f t="shared" si="62"/>
        <v>44.139791666666667</v>
      </c>
      <c r="Z95" s="31">
        <f t="shared" si="62"/>
        <v>44.139791666666667</v>
      </c>
      <c r="AA95" s="31">
        <f t="shared" si="62"/>
        <v>44.139791666666667</v>
      </c>
      <c r="AB95" s="31">
        <f t="shared" si="62"/>
        <v>44.139791666666667</v>
      </c>
      <c r="AC95" s="31">
        <f t="shared" si="62"/>
        <v>44.139791666666667</v>
      </c>
      <c r="AD95" s="31">
        <f t="shared" si="62"/>
        <v>44.139791666666667</v>
      </c>
    </row>
    <row r="96" spans="1:30" hidden="1" x14ac:dyDescent="0.35">
      <c r="A96" s="27">
        <v>44669</v>
      </c>
      <c r="B96" s="39">
        <v>376015052</v>
      </c>
      <c r="C96" s="42" t="s">
        <v>182</v>
      </c>
      <c r="D96" s="44">
        <v>7309.91</v>
      </c>
      <c r="E96" s="46">
        <v>6132.41</v>
      </c>
      <c r="F96" s="110">
        <v>50.76</v>
      </c>
      <c r="G96" s="24">
        <v>144</v>
      </c>
      <c r="L96" s="31"/>
      <c r="M96" s="31"/>
      <c r="N96" s="31"/>
      <c r="O96" s="31"/>
      <c r="P96" s="31"/>
      <c r="Q96" s="31"/>
      <c r="R96" s="31">
        <f>($E$96/$G$96)*0.5</f>
        <v>21.293090277777779</v>
      </c>
      <c r="S96" s="31">
        <f t="shared" ref="S96:AD96" si="63">($E$96/$G$96)</f>
        <v>42.586180555555558</v>
      </c>
      <c r="T96" s="31">
        <f t="shared" si="63"/>
        <v>42.586180555555558</v>
      </c>
      <c r="U96" s="31">
        <f t="shared" si="63"/>
        <v>42.586180555555558</v>
      </c>
      <c r="V96" s="31">
        <f t="shared" si="63"/>
        <v>42.586180555555558</v>
      </c>
      <c r="W96" s="31">
        <f t="shared" si="63"/>
        <v>42.586180555555558</v>
      </c>
      <c r="X96" s="31">
        <f t="shared" si="63"/>
        <v>42.586180555555558</v>
      </c>
      <c r="Y96" s="86">
        <f t="shared" si="63"/>
        <v>42.586180555555558</v>
      </c>
      <c r="Z96" s="31">
        <f t="shared" si="63"/>
        <v>42.586180555555558</v>
      </c>
      <c r="AA96" s="31">
        <f t="shared" si="63"/>
        <v>42.586180555555558</v>
      </c>
      <c r="AB96" s="31">
        <f t="shared" si="63"/>
        <v>42.586180555555558</v>
      </c>
      <c r="AC96" s="31">
        <f t="shared" si="63"/>
        <v>42.586180555555558</v>
      </c>
      <c r="AD96" s="31">
        <f t="shared" si="63"/>
        <v>42.586180555555558</v>
      </c>
    </row>
    <row r="97" spans="1:30" hidden="1" x14ac:dyDescent="0.35">
      <c r="A97" s="27">
        <v>44669</v>
      </c>
      <c r="B97" s="39" t="s">
        <v>183</v>
      </c>
      <c r="C97" s="42" t="s">
        <v>184</v>
      </c>
      <c r="D97" s="44">
        <v>6753.8</v>
      </c>
      <c r="E97" s="46">
        <v>5665.88</v>
      </c>
      <c r="F97" s="110">
        <v>46.9</v>
      </c>
      <c r="G97" s="24">
        <v>144</v>
      </c>
      <c r="L97" s="31"/>
      <c r="M97" s="31"/>
      <c r="N97" s="31"/>
      <c r="O97" s="31"/>
      <c r="P97" s="31"/>
      <c r="Q97" s="31"/>
      <c r="R97" s="31">
        <f>($E$97/$G$97)*0.5</f>
        <v>19.673194444444444</v>
      </c>
      <c r="S97" s="31">
        <f t="shared" ref="S97:AD97" si="64">($E$97/$G$97)</f>
        <v>39.346388888888889</v>
      </c>
      <c r="T97" s="31">
        <f t="shared" si="64"/>
        <v>39.346388888888889</v>
      </c>
      <c r="U97" s="31">
        <f t="shared" si="64"/>
        <v>39.346388888888889</v>
      </c>
      <c r="V97" s="31">
        <f t="shared" si="64"/>
        <v>39.346388888888889</v>
      </c>
      <c r="W97" s="31">
        <f t="shared" si="64"/>
        <v>39.346388888888889</v>
      </c>
      <c r="X97" s="31">
        <f t="shared" si="64"/>
        <v>39.346388888888889</v>
      </c>
      <c r="Y97" s="31">
        <f t="shared" si="64"/>
        <v>39.346388888888889</v>
      </c>
      <c r="Z97" s="31">
        <f t="shared" si="64"/>
        <v>39.346388888888889</v>
      </c>
      <c r="AA97" s="31">
        <f t="shared" si="64"/>
        <v>39.346388888888889</v>
      </c>
      <c r="AB97" s="31">
        <f t="shared" si="64"/>
        <v>39.346388888888889</v>
      </c>
      <c r="AC97" s="31">
        <f t="shared" si="64"/>
        <v>39.346388888888889</v>
      </c>
      <c r="AD97" s="31">
        <f t="shared" si="64"/>
        <v>39.346388888888889</v>
      </c>
    </row>
    <row r="98" spans="1:30" hidden="1" x14ac:dyDescent="0.35">
      <c r="A98" s="27">
        <v>44676</v>
      </c>
      <c r="B98" s="39">
        <v>6220126141</v>
      </c>
      <c r="C98" s="42" t="s">
        <v>185</v>
      </c>
      <c r="D98" s="44">
        <v>8879.35</v>
      </c>
      <c r="E98" s="46">
        <v>7449.04</v>
      </c>
      <c r="F98" s="111">
        <v>61.66</v>
      </c>
      <c r="G98" s="24">
        <v>144</v>
      </c>
      <c r="L98" s="31"/>
      <c r="M98" s="31"/>
      <c r="N98" s="31"/>
      <c r="O98" s="31"/>
      <c r="P98" s="31"/>
      <c r="Q98" s="31"/>
      <c r="R98" s="36">
        <f>($E$98/$G$98)*0.5</f>
        <v>25.864722222222223</v>
      </c>
      <c r="S98" s="31">
        <f t="shared" ref="S98:AD98" si="65">($E$98/$G$98)</f>
        <v>51.729444444444447</v>
      </c>
      <c r="T98" s="31">
        <f t="shared" si="65"/>
        <v>51.729444444444447</v>
      </c>
      <c r="U98" s="31">
        <f t="shared" si="65"/>
        <v>51.729444444444447</v>
      </c>
      <c r="V98" s="31">
        <f t="shared" si="65"/>
        <v>51.729444444444447</v>
      </c>
      <c r="W98" s="31">
        <f t="shared" si="65"/>
        <v>51.729444444444447</v>
      </c>
      <c r="X98" s="31">
        <f t="shared" si="65"/>
        <v>51.729444444444447</v>
      </c>
      <c r="Y98" s="31">
        <f t="shared" si="65"/>
        <v>51.729444444444447</v>
      </c>
      <c r="Z98" s="31">
        <f t="shared" si="65"/>
        <v>51.729444444444447</v>
      </c>
      <c r="AA98" s="31">
        <f t="shared" si="65"/>
        <v>51.729444444444447</v>
      </c>
      <c r="AB98" s="31">
        <f t="shared" si="65"/>
        <v>51.729444444444447</v>
      </c>
      <c r="AC98" s="31">
        <f t="shared" si="65"/>
        <v>51.729444444444447</v>
      </c>
      <c r="AD98" s="31">
        <f t="shared" si="65"/>
        <v>51.729444444444447</v>
      </c>
    </row>
    <row r="99" spans="1:30" hidden="1" x14ac:dyDescent="0.35">
      <c r="P99" s="33"/>
      <c r="Q99" s="33"/>
      <c r="R99" s="33">
        <f>SUM(R34:R98)</f>
        <v>2126.8897582397071</v>
      </c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</row>
    <row r="100" spans="1:30" hidden="1" x14ac:dyDescent="0.35"/>
    <row r="101" spans="1:30" hidden="1" x14ac:dyDescent="0.35">
      <c r="A101" s="27">
        <v>44683</v>
      </c>
      <c r="B101" s="78" t="s">
        <v>187</v>
      </c>
      <c r="C101" s="79" t="s">
        <v>188</v>
      </c>
      <c r="D101" s="76">
        <v>13199.37</v>
      </c>
      <c r="E101" s="77">
        <v>11073.18</v>
      </c>
      <c r="F101" s="109">
        <v>91.66</v>
      </c>
      <c r="G101" s="75">
        <v>144</v>
      </c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>
        <f>($E$101/$G$101)*0.5</f>
        <v>38.448541666666671</v>
      </c>
      <c r="T101" s="31">
        <f t="shared" ref="T101:AD101" si="66">($E$101/$G$101)</f>
        <v>76.897083333333342</v>
      </c>
      <c r="U101" s="31">
        <f t="shared" si="66"/>
        <v>76.897083333333342</v>
      </c>
      <c r="V101" s="31">
        <f t="shared" si="66"/>
        <v>76.897083333333342</v>
      </c>
      <c r="W101" s="31">
        <f t="shared" si="66"/>
        <v>76.897083333333342</v>
      </c>
      <c r="X101" s="31">
        <f t="shared" si="66"/>
        <v>76.897083333333342</v>
      </c>
      <c r="Y101" s="31">
        <f t="shared" si="66"/>
        <v>76.897083333333342</v>
      </c>
      <c r="Z101" s="31">
        <f t="shared" si="66"/>
        <v>76.897083333333342</v>
      </c>
      <c r="AA101" s="31">
        <f t="shared" si="66"/>
        <v>76.897083333333342</v>
      </c>
      <c r="AB101" s="31">
        <f t="shared" si="66"/>
        <v>76.897083333333342</v>
      </c>
      <c r="AC101" s="31">
        <f t="shared" si="66"/>
        <v>76.897083333333342</v>
      </c>
      <c r="AD101" s="31">
        <f t="shared" si="66"/>
        <v>76.897083333333342</v>
      </c>
    </row>
    <row r="102" spans="1:30" hidden="1" x14ac:dyDescent="0.35">
      <c r="A102" s="27">
        <v>44683</v>
      </c>
      <c r="B102" s="78">
        <v>1074011145</v>
      </c>
      <c r="C102" s="79" t="s">
        <v>189</v>
      </c>
      <c r="D102" s="76">
        <v>5496.19</v>
      </c>
      <c r="E102" s="77">
        <v>4610.8500000000004</v>
      </c>
      <c r="F102" s="109">
        <v>38.17</v>
      </c>
      <c r="G102" s="75">
        <v>144</v>
      </c>
      <c r="L102" s="31"/>
      <c r="M102" s="31"/>
      <c r="N102" s="31"/>
      <c r="O102" s="31"/>
      <c r="P102" s="31"/>
      <c r="Q102" s="31"/>
      <c r="R102" s="31"/>
      <c r="S102" s="31">
        <f>($E$102/$G$102)*0.5</f>
        <v>16.009895833333335</v>
      </c>
      <c r="T102" s="31">
        <f t="shared" ref="T102:AD102" si="67">($E$102/$G$102)</f>
        <v>32.01979166666667</v>
      </c>
      <c r="U102" s="31">
        <f t="shared" si="67"/>
        <v>32.01979166666667</v>
      </c>
      <c r="V102" s="31">
        <f t="shared" si="67"/>
        <v>32.01979166666667</v>
      </c>
      <c r="W102" s="31">
        <f t="shared" si="67"/>
        <v>32.01979166666667</v>
      </c>
      <c r="X102" s="31">
        <f t="shared" si="67"/>
        <v>32.01979166666667</v>
      </c>
      <c r="Y102" s="31">
        <f t="shared" si="67"/>
        <v>32.01979166666667</v>
      </c>
      <c r="Z102" s="31">
        <f t="shared" si="67"/>
        <v>32.01979166666667</v>
      </c>
      <c r="AA102" s="31">
        <f t="shared" si="67"/>
        <v>32.01979166666667</v>
      </c>
      <c r="AB102" s="31">
        <f t="shared" si="67"/>
        <v>32.01979166666667</v>
      </c>
      <c r="AC102" s="31">
        <f t="shared" si="67"/>
        <v>32.01979166666667</v>
      </c>
      <c r="AD102" s="31">
        <f t="shared" si="67"/>
        <v>32.01979166666667</v>
      </c>
    </row>
    <row r="103" spans="1:30" hidden="1" x14ac:dyDescent="0.35">
      <c r="A103" s="27">
        <v>44697</v>
      </c>
      <c r="B103" s="78" t="s">
        <v>190</v>
      </c>
      <c r="C103" s="79">
        <v>470620901</v>
      </c>
      <c r="D103" s="75">
        <v>11758.57</v>
      </c>
      <c r="E103" s="75">
        <v>9864.4699999999993</v>
      </c>
      <c r="F103" s="108">
        <v>81.66</v>
      </c>
      <c r="G103" s="75">
        <v>144</v>
      </c>
      <c r="L103" s="31"/>
      <c r="M103" s="31"/>
      <c r="N103" s="31"/>
      <c r="O103" s="31"/>
      <c r="P103" s="31"/>
      <c r="Q103" s="31"/>
      <c r="R103" s="31"/>
      <c r="S103" s="31">
        <f>($E$103/$G$103)*0.5</f>
        <v>34.251631944444441</v>
      </c>
      <c r="T103" s="31">
        <f t="shared" ref="T103:AD103" si="68">($E$103/$G$103)</f>
        <v>68.503263888888881</v>
      </c>
      <c r="U103" s="31">
        <f t="shared" si="68"/>
        <v>68.503263888888881</v>
      </c>
      <c r="V103" s="31">
        <f t="shared" si="68"/>
        <v>68.503263888888881</v>
      </c>
      <c r="W103" s="31">
        <f t="shared" si="68"/>
        <v>68.503263888888881</v>
      </c>
      <c r="X103" s="31">
        <f t="shared" si="68"/>
        <v>68.503263888888881</v>
      </c>
      <c r="Y103" s="31">
        <f t="shared" si="68"/>
        <v>68.503263888888881</v>
      </c>
      <c r="Z103" s="31">
        <f t="shared" si="68"/>
        <v>68.503263888888881</v>
      </c>
      <c r="AA103" s="31">
        <f t="shared" si="68"/>
        <v>68.503263888888881</v>
      </c>
      <c r="AB103" s="31">
        <f t="shared" si="68"/>
        <v>68.503263888888881</v>
      </c>
      <c r="AC103" s="31">
        <f t="shared" si="68"/>
        <v>68.503263888888881</v>
      </c>
      <c r="AD103" s="31">
        <f t="shared" si="68"/>
        <v>68.503263888888881</v>
      </c>
    </row>
    <row r="104" spans="1:30" hidden="1" x14ac:dyDescent="0.35">
      <c r="A104" s="27">
        <v>44697</v>
      </c>
      <c r="B104" s="78" t="s">
        <v>191</v>
      </c>
      <c r="C104" s="79" t="s">
        <v>192</v>
      </c>
      <c r="D104" s="75">
        <v>14981.1</v>
      </c>
      <c r="E104" s="75">
        <v>12567.9</v>
      </c>
      <c r="F104" s="108">
        <v>104.04</v>
      </c>
      <c r="G104" s="75">
        <v>144</v>
      </c>
      <c r="L104" s="31"/>
      <c r="M104" s="31"/>
      <c r="N104" s="31"/>
      <c r="O104" s="31"/>
      <c r="P104" s="31"/>
      <c r="Q104" s="31"/>
      <c r="R104" s="31"/>
      <c r="S104" s="31">
        <f>($E$104/$G$104)*0.5</f>
        <v>43.638541666666669</v>
      </c>
      <c r="T104" s="31">
        <f t="shared" ref="T104:AD104" si="69">($E$104/$G$104)</f>
        <v>87.277083333333337</v>
      </c>
      <c r="U104" s="31">
        <f t="shared" si="69"/>
        <v>87.277083333333337</v>
      </c>
      <c r="V104" s="31">
        <f t="shared" si="69"/>
        <v>87.277083333333337</v>
      </c>
      <c r="W104" s="31">
        <f t="shared" si="69"/>
        <v>87.277083333333337</v>
      </c>
      <c r="X104" s="31">
        <f t="shared" si="69"/>
        <v>87.277083333333337</v>
      </c>
      <c r="Y104" s="31">
        <f t="shared" si="69"/>
        <v>87.277083333333337</v>
      </c>
      <c r="Z104" s="31">
        <f t="shared" si="69"/>
        <v>87.277083333333337</v>
      </c>
      <c r="AA104" s="31">
        <f t="shared" si="69"/>
        <v>87.277083333333337</v>
      </c>
      <c r="AB104" s="31">
        <f t="shared" si="69"/>
        <v>87.277083333333337</v>
      </c>
      <c r="AC104" s="31">
        <f t="shared" si="69"/>
        <v>87.277083333333337</v>
      </c>
      <c r="AD104" s="31">
        <f t="shared" si="69"/>
        <v>87.277083333333337</v>
      </c>
    </row>
    <row r="105" spans="1:30" hidden="1" x14ac:dyDescent="0.35">
      <c r="A105" s="27">
        <v>44697</v>
      </c>
      <c r="B105" s="78" t="s">
        <v>193</v>
      </c>
      <c r="C105" s="79" t="s">
        <v>194</v>
      </c>
      <c r="D105" s="75">
        <v>8211.7800000000007</v>
      </c>
      <c r="E105" s="75">
        <v>6889</v>
      </c>
      <c r="F105" s="108">
        <v>57.03</v>
      </c>
      <c r="G105" s="75">
        <v>144</v>
      </c>
      <c r="S105" s="31">
        <f>($E$105/$G$105)*0.5</f>
        <v>23.920138888888889</v>
      </c>
      <c r="T105" s="31">
        <f t="shared" ref="T105:AD105" si="70">($E$105/$G$105)</f>
        <v>47.840277777777779</v>
      </c>
      <c r="U105" s="31">
        <f t="shared" si="70"/>
        <v>47.840277777777779</v>
      </c>
      <c r="V105" s="31">
        <f t="shared" si="70"/>
        <v>47.840277777777779</v>
      </c>
      <c r="W105" s="31">
        <f t="shared" si="70"/>
        <v>47.840277777777779</v>
      </c>
      <c r="X105" s="31">
        <f t="shared" si="70"/>
        <v>47.840277777777779</v>
      </c>
      <c r="Y105" s="31">
        <f t="shared" si="70"/>
        <v>47.840277777777779</v>
      </c>
      <c r="Z105" s="31">
        <f t="shared" si="70"/>
        <v>47.840277777777779</v>
      </c>
      <c r="AA105" s="31">
        <f t="shared" si="70"/>
        <v>47.840277777777779</v>
      </c>
      <c r="AB105" s="31">
        <f t="shared" si="70"/>
        <v>47.840277777777779</v>
      </c>
      <c r="AC105" s="31">
        <f t="shared" si="70"/>
        <v>47.840277777777779</v>
      </c>
      <c r="AD105" s="31">
        <f t="shared" si="70"/>
        <v>47.840277777777779</v>
      </c>
    </row>
    <row r="106" spans="1:30" hidden="1" x14ac:dyDescent="0.35">
      <c r="A106" s="27">
        <v>44697</v>
      </c>
      <c r="B106" s="78" t="s">
        <v>195</v>
      </c>
      <c r="C106" s="79" t="s">
        <v>196</v>
      </c>
      <c r="D106" s="75">
        <v>5246.68</v>
      </c>
      <c r="E106" s="75">
        <v>4401.53</v>
      </c>
      <c r="F106" s="108">
        <v>36.44</v>
      </c>
      <c r="G106" s="75">
        <v>144</v>
      </c>
      <c r="S106" s="31">
        <f>($E$106/$G$106)*0.5</f>
        <v>15.283090277777777</v>
      </c>
      <c r="T106" s="31">
        <f t="shared" ref="T106:AD106" si="71">($E$106/$G$106)</f>
        <v>30.566180555555555</v>
      </c>
      <c r="U106" s="31">
        <f t="shared" si="71"/>
        <v>30.566180555555555</v>
      </c>
      <c r="V106" s="31">
        <f t="shared" si="71"/>
        <v>30.566180555555555</v>
      </c>
      <c r="W106" s="31">
        <f t="shared" si="71"/>
        <v>30.566180555555555</v>
      </c>
      <c r="X106" s="31">
        <f t="shared" si="71"/>
        <v>30.566180555555555</v>
      </c>
      <c r="Y106" s="31">
        <f t="shared" si="71"/>
        <v>30.566180555555555</v>
      </c>
      <c r="Z106" s="31">
        <f t="shared" si="71"/>
        <v>30.566180555555555</v>
      </c>
      <c r="AA106" s="31">
        <f t="shared" si="71"/>
        <v>30.566180555555555</v>
      </c>
      <c r="AB106" s="31">
        <f t="shared" si="71"/>
        <v>30.566180555555555</v>
      </c>
      <c r="AC106" s="31">
        <f t="shared" si="71"/>
        <v>30.566180555555555</v>
      </c>
      <c r="AD106" s="31">
        <f t="shared" si="71"/>
        <v>30.566180555555555</v>
      </c>
    </row>
    <row r="107" spans="1:30" hidden="1" x14ac:dyDescent="0.35">
      <c r="A107" s="27">
        <v>44697</v>
      </c>
      <c r="B107" s="78" t="s">
        <v>197</v>
      </c>
      <c r="C107" s="79" t="s">
        <v>198</v>
      </c>
      <c r="D107" s="75">
        <v>874.91</v>
      </c>
      <c r="E107" s="75">
        <v>733.98</v>
      </c>
      <c r="F107" s="108">
        <v>6.08</v>
      </c>
      <c r="G107" s="75">
        <v>144</v>
      </c>
      <c r="S107" s="31">
        <f>($E$107/$G$107)*0.5</f>
        <v>2.5485416666666669</v>
      </c>
      <c r="T107" s="31">
        <f t="shared" ref="T107:AD107" si="72">($E$107/$G$107)</f>
        <v>5.0970833333333339</v>
      </c>
      <c r="U107" s="31">
        <f t="shared" si="72"/>
        <v>5.0970833333333339</v>
      </c>
      <c r="V107" s="31">
        <f t="shared" si="72"/>
        <v>5.0970833333333339</v>
      </c>
      <c r="W107" s="31">
        <f t="shared" si="72"/>
        <v>5.0970833333333339</v>
      </c>
      <c r="X107" s="31">
        <f t="shared" si="72"/>
        <v>5.0970833333333339</v>
      </c>
      <c r="Y107" s="31">
        <f t="shared" si="72"/>
        <v>5.0970833333333339</v>
      </c>
      <c r="Z107" s="31">
        <f t="shared" si="72"/>
        <v>5.0970833333333339</v>
      </c>
      <c r="AA107" s="31">
        <f t="shared" si="72"/>
        <v>5.0970833333333339</v>
      </c>
      <c r="AB107" s="31">
        <f t="shared" si="72"/>
        <v>5.0970833333333339</v>
      </c>
      <c r="AC107" s="31">
        <f t="shared" si="72"/>
        <v>5.0970833333333339</v>
      </c>
      <c r="AD107" s="31">
        <f t="shared" si="72"/>
        <v>5.0970833333333339</v>
      </c>
    </row>
    <row r="108" spans="1:30" hidden="1" x14ac:dyDescent="0.35">
      <c r="A108" s="27">
        <v>44697</v>
      </c>
      <c r="B108" s="78" t="s">
        <v>199</v>
      </c>
      <c r="C108" s="79" t="s">
        <v>200</v>
      </c>
      <c r="D108" s="75">
        <v>4813.96</v>
      </c>
      <c r="E108" s="75">
        <v>4038.51</v>
      </c>
      <c r="F108" s="108">
        <v>33.43</v>
      </c>
      <c r="G108" s="75">
        <v>144</v>
      </c>
      <c r="S108" s="31">
        <f>($E$108/$G$108)*0.5</f>
        <v>14.022604166666667</v>
      </c>
      <c r="T108" s="31">
        <f t="shared" ref="T108:AD108" si="73">($E$108/$G$108)</f>
        <v>28.045208333333335</v>
      </c>
      <c r="U108" s="31">
        <f t="shared" si="73"/>
        <v>28.045208333333335</v>
      </c>
      <c r="V108" s="31">
        <f t="shared" si="73"/>
        <v>28.045208333333335</v>
      </c>
      <c r="W108" s="31">
        <f t="shared" si="73"/>
        <v>28.045208333333335</v>
      </c>
      <c r="X108" s="31">
        <f t="shared" si="73"/>
        <v>28.045208333333335</v>
      </c>
      <c r="Y108" s="31">
        <f t="shared" si="73"/>
        <v>28.045208333333335</v>
      </c>
      <c r="Z108" s="31">
        <f t="shared" si="73"/>
        <v>28.045208333333335</v>
      </c>
      <c r="AA108" s="31">
        <f t="shared" si="73"/>
        <v>28.045208333333335</v>
      </c>
      <c r="AB108" s="31">
        <f t="shared" si="73"/>
        <v>28.045208333333335</v>
      </c>
      <c r="AC108" s="31">
        <f t="shared" si="73"/>
        <v>28.045208333333335</v>
      </c>
      <c r="AD108" s="31">
        <f t="shared" si="73"/>
        <v>28.045208333333335</v>
      </c>
    </row>
    <row r="109" spans="1:30" hidden="1" x14ac:dyDescent="0.35">
      <c r="A109" s="27">
        <v>44697</v>
      </c>
      <c r="B109" s="78" t="s">
        <v>201</v>
      </c>
      <c r="C109" s="79" t="s">
        <v>202</v>
      </c>
      <c r="D109" s="75">
        <v>11513.52</v>
      </c>
      <c r="E109" s="75">
        <v>9877.64</v>
      </c>
      <c r="F109" s="108">
        <v>92.11</v>
      </c>
      <c r="G109" s="75">
        <v>125</v>
      </c>
      <c r="S109" s="31">
        <f>($E$109/$G$109)*0.5</f>
        <v>39.510559999999998</v>
      </c>
      <c r="T109" s="31">
        <f t="shared" ref="T109:AD109" si="74">($E$109/$G$109)</f>
        <v>79.021119999999996</v>
      </c>
      <c r="U109" s="31">
        <f t="shared" si="74"/>
        <v>79.021119999999996</v>
      </c>
      <c r="V109" s="31">
        <f t="shared" si="74"/>
        <v>79.021119999999996</v>
      </c>
      <c r="W109" s="31">
        <f t="shared" si="74"/>
        <v>79.021119999999996</v>
      </c>
      <c r="X109" s="31">
        <f t="shared" si="74"/>
        <v>79.021119999999996</v>
      </c>
      <c r="Y109" s="31">
        <f t="shared" si="74"/>
        <v>79.021119999999996</v>
      </c>
      <c r="Z109" s="31">
        <f t="shared" si="74"/>
        <v>79.021119999999996</v>
      </c>
      <c r="AA109" s="31">
        <f t="shared" si="74"/>
        <v>79.021119999999996</v>
      </c>
      <c r="AB109" s="31">
        <f t="shared" si="74"/>
        <v>79.021119999999996</v>
      </c>
      <c r="AC109" s="31">
        <f t="shared" si="74"/>
        <v>79.021119999999996</v>
      </c>
      <c r="AD109" s="31">
        <f t="shared" si="74"/>
        <v>79.021119999999996</v>
      </c>
    </row>
    <row r="110" spans="1:30" hidden="1" x14ac:dyDescent="0.35">
      <c r="A110" s="27">
        <v>44697</v>
      </c>
      <c r="B110" s="78" t="s">
        <v>203</v>
      </c>
      <c r="C110" s="79" t="s">
        <v>204</v>
      </c>
      <c r="D110" s="75">
        <v>1759.03</v>
      </c>
      <c r="E110" s="75">
        <v>1475.68</v>
      </c>
      <c r="F110" s="108">
        <v>12.22</v>
      </c>
      <c r="G110" s="75">
        <v>144</v>
      </c>
      <c r="S110" s="31">
        <f>($E$110/$G$110)*0.5</f>
        <v>5.1238888888888887</v>
      </c>
      <c r="T110" s="31">
        <f t="shared" ref="T110:AD110" si="75">($E$110/$G$110)</f>
        <v>10.247777777777777</v>
      </c>
      <c r="U110" s="31">
        <f t="shared" si="75"/>
        <v>10.247777777777777</v>
      </c>
      <c r="V110" s="31">
        <f t="shared" si="75"/>
        <v>10.247777777777777</v>
      </c>
      <c r="W110" s="31">
        <f t="shared" si="75"/>
        <v>10.247777777777777</v>
      </c>
      <c r="X110" s="31">
        <f t="shared" si="75"/>
        <v>10.247777777777777</v>
      </c>
      <c r="Y110" s="31">
        <f t="shared" si="75"/>
        <v>10.247777777777777</v>
      </c>
      <c r="Z110" s="31">
        <f t="shared" si="75"/>
        <v>10.247777777777777</v>
      </c>
      <c r="AA110" s="31">
        <f t="shared" si="75"/>
        <v>10.247777777777777</v>
      </c>
      <c r="AB110" s="31">
        <f t="shared" si="75"/>
        <v>10.247777777777777</v>
      </c>
      <c r="AC110" s="31">
        <f t="shared" si="75"/>
        <v>10.247777777777777</v>
      </c>
      <c r="AD110" s="31">
        <f t="shared" si="75"/>
        <v>10.247777777777777</v>
      </c>
    </row>
    <row r="111" spans="1:30" hidden="1" x14ac:dyDescent="0.35">
      <c r="A111" s="27">
        <v>44704</v>
      </c>
      <c r="B111" s="78">
        <v>2826708234</v>
      </c>
      <c r="C111" s="79" t="s">
        <v>205</v>
      </c>
      <c r="D111" s="75">
        <v>11616.99</v>
      </c>
      <c r="E111" s="75">
        <v>9745.69</v>
      </c>
      <c r="F111" s="108">
        <v>80.67</v>
      </c>
      <c r="G111" s="75">
        <v>144</v>
      </c>
      <c r="S111" s="31">
        <f>($E$111/$G$111)*0.5</f>
        <v>33.839201388888888</v>
      </c>
      <c r="T111" s="31">
        <f t="shared" ref="T111:AD111" si="76">($E$111/$G$111)</f>
        <v>67.678402777777777</v>
      </c>
      <c r="U111" s="31">
        <f t="shared" si="76"/>
        <v>67.678402777777777</v>
      </c>
      <c r="V111" s="31">
        <f t="shared" si="76"/>
        <v>67.678402777777777</v>
      </c>
      <c r="W111" s="31">
        <f t="shared" si="76"/>
        <v>67.678402777777777</v>
      </c>
      <c r="X111" s="31">
        <f t="shared" si="76"/>
        <v>67.678402777777777</v>
      </c>
      <c r="Y111" s="31">
        <f t="shared" si="76"/>
        <v>67.678402777777777</v>
      </c>
      <c r="Z111" s="31">
        <f t="shared" si="76"/>
        <v>67.678402777777777</v>
      </c>
      <c r="AA111" s="31">
        <f t="shared" si="76"/>
        <v>67.678402777777777</v>
      </c>
      <c r="AB111" s="31">
        <f t="shared" si="76"/>
        <v>67.678402777777777</v>
      </c>
      <c r="AC111" s="31">
        <f t="shared" si="76"/>
        <v>67.678402777777777</v>
      </c>
      <c r="AD111" s="31">
        <f t="shared" si="76"/>
        <v>67.678402777777777</v>
      </c>
    </row>
    <row r="112" spans="1:30" hidden="1" x14ac:dyDescent="0.35">
      <c r="A112" s="27">
        <v>44704</v>
      </c>
      <c r="B112" s="78">
        <v>2828415145</v>
      </c>
      <c r="C112" s="79" t="s">
        <v>206</v>
      </c>
      <c r="D112" s="75">
        <v>8453.65</v>
      </c>
      <c r="E112" s="75">
        <v>7091.91</v>
      </c>
      <c r="F112" s="108">
        <v>58.71</v>
      </c>
      <c r="G112" s="75">
        <v>144</v>
      </c>
      <c r="S112" s="31">
        <f>($E$112/$G$112)*0.5</f>
        <v>24.6246875</v>
      </c>
      <c r="T112" s="31">
        <f t="shared" ref="T112:AD112" si="77">($E$112/$G$112)</f>
        <v>49.249375000000001</v>
      </c>
      <c r="U112" s="31">
        <f t="shared" si="77"/>
        <v>49.249375000000001</v>
      </c>
      <c r="V112" s="31">
        <f t="shared" si="77"/>
        <v>49.249375000000001</v>
      </c>
      <c r="W112" s="31">
        <f t="shared" si="77"/>
        <v>49.249375000000001</v>
      </c>
      <c r="X112" s="31">
        <f t="shared" si="77"/>
        <v>49.249375000000001</v>
      </c>
      <c r="Y112" s="31">
        <f t="shared" si="77"/>
        <v>49.249375000000001</v>
      </c>
      <c r="Z112" s="31">
        <f t="shared" si="77"/>
        <v>49.249375000000001</v>
      </c>
      <c r="AA112" s="31">
        <f t="shared" si="77"/>
        <v>49.249375000000001</v>
      </c>
      <c r="AB112" s="31">
        <f t="shared" si="77"/>
        <v>49.249375000000001</v>
      </c>
      <c r="AC112" s="31">
        <f t="shared" si="77"/>
        <v>49.249375000000001</v>
      </c>
      <c r="AD112" s="31">
        <f t="shared" si="77"/>
        <v>49.249375000000001</v>
      </c>
    </row>
    <row r="113" spans="1:30" hidden="1" x14ac:dyDescent="0.35">
      <c r="A113" s="27">
        <v>44704</v>
      </c>
      <c r="B113" s="78" t="s">
        <v>207</v>
      </c>
      <c r="C113" s="79" t="s">
        <v>208</v>
      </c>
      <c r="D113" s="75">
        <v>6808.46</v>
      </c>
      <c r="E113" s="75">
        <v>5711.73</v>
      </c>
      <c r="F113" s="108">
        <v>47.28</v>
      </c>
      <c r="G113" s="75">
        <v>144</v>
      </c>
      <c r="S113" s="36">
        <f>($E$113/$G$113)*0.5</f>
        <v>19.832395833333333</v>
      </c>
      <c r="T113" s="31">
        <f t="shared" ref="T113:AD113" si="78">($E$113/$G$113)</f>
        <v>39.664791666666666</v>
      </c>
      <c r="U113" s="31">
        <f t="shared" si="78"/>
        <v>39.664791666666666</v>
      </c>
      <c r="V113" s="31">
        <f t="shared" si="78"/>
        <v>39.664791666666666</v>
      </c>
      <c r="W113" s="31">
        <f t="shared" si="78"/>
        <v>39.664791666666666</v>
      </c>
      <c r="X113" s="31">
        <f t="shared" si="78"/>
        <v>39.664791666666666</v>
      </c>
      <c r="Y113" s="31">
        <f t="shared" si="78"/>
        <v>39.664791666666666</v>
      </c>
      <c r="Z113" s="31">
        <f t="shared" si="78"/>
        <v>39.664791666666666</v>
      </c>
      <c r="AA113" s="31">
        <f t="shared" si="78"/>
        <v>39.664791666666666</v>
      </c>
      <c r="AB113" s="31">
        <f t="shared" si="78"/>
        <v>39.664791666666666</v>
      </c>
      <c r="AC113" s="31">
        <f t="shared" si="78"/>
        <v>39.664791666666666</v>
      </c>
      <c r="AD113" s="31">
        <f t="shared" si="78"/>
        <v>39.664791666666666</v>
      </c>
    </row>
    <row r="114" spans="1:30" hidden="1" x14ac:dyDescent="0.35">
      <c r="A114" s="27"/>
      <c r="B114" s="78"/>
      <c r="C114" s="79"/>
      <c r="D114" s="75"/>
      <c r="E114" s="75"/>
      <c r="F114" s="75"/>
      <c r="G114" s="75"/>
      <c r="S114" s="33">
        <f>SUM(S34:S113)</f>
        <v>2532.2527140730399</v>
      </c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idden="1" x14ac:dyDescent="0.35">
      <c r="A115" s="27"/>
      <c r="B115" s="78"/>
      <c r="C115" s="79"/>
      <c r="D115" s="75"/>
      <c r="E115" s="75"/>
      <c r="F115" s="75"/>
      <c r="G115" s="75"/>
    </row>
    <row r="116" spans="1:30" hidden="1" x14ac:dyDescent="0.35">
      <c r="A116" s="27">
        <v>44718</v>
      </c>
      <c r="B116" s="78" t="s">
        <v>220</v>
      </c>
      <c r="C116" s="79" t="s">
        <v>221</v>
      </c>
      <c r="D116" s="76">
        <v>9344.01</v>
      </c>
      <c r="E116" s="77">
        <v>7838.85</v>
      </c>
      <c r="F116" s="109">
        <v>64.89</v>
      </c>
      <c r="G116" s="75">
        <v>144</v>
      </c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>
        <f>($E$116/$G$116)*0.5</f>
        <v>27.218229166666667</v>
      </c>
      <c r="U116" s="31">
        <f t="shared" ref="U116:AD116" si="79">($E$116/$G$116)</f>
        <v>54.436458333333334</v>
      </c>
      <c r="V116" s="31">
        <f t="shared" si="79"/>
        <v>54.436458333333334</v>
      </c>
      <c r="W116" s="31">
        <f t="shared" si="79"/>
        <v>54.436458333333334</v>
      </c>
      <c r="X116" s="31">
        <f t="shared" si="79"/>
        <v>54.436458333333334</v>
      </c>
      <c r="Y116" s="31">
        <f t="shared" si="79"/>
        <v>54.436458333333334</v>
      </c>
      <c r="Z116" s="31">
        <f t="shared" si="79"/>
        <v>54.436458333333334</v>
      </c>
      <c r="AA116" s="31">
        <f t="shared" si="79"/>
        <v>54.436458333333334</v>
      </c>
      <c r="AB116" s="31">
        <f t="shared" si="79"/>
        <v>54.436458333333334</v>
      </c>
      <c r="AC116" s="31">
        <f t="shared" si="79"/>
        <v>54.436458333333334</v>
      </c>
      <c r="AD116" s="31">
        <f t="shared" si="79"/>
        <v>54.436458333333334</v>
      </c>
    </row>
    <row r="117" spans="1:30" hidden="1" x14ac:dyDescent="0.35">
      <c r="A117" s="27">
        <v>44718</v>
      </c>
      <c r="B117" s="78" t="s">
        <v>222</v>
      </c>
      <c r="C117" s="79" t="s">
        <v>223</v>
      </c>
      <c r="D117" s="76">
        <v>3186.29</v>
      </c>
      <c r="E117" s="77">
        <v>2673.03</v>
      </c>
      <c r="F117" s="109">
        <v>22.13</v>
      </c>
      <c r="G117" s="75">
        <v>144</v>
      </c>
      <c r="L117" s="31"/>
      <c r="M117" s="31"/>
      <c r="N117" s="31"/>
      <c r="O117" s="31"/>
      <c r="P117" s="31"/>
      <c r="Q117" s="31"/>
      <c r="R117" s="31"/>
      <c r="S117" s="31"/>
      <c r="T117" s="31">
        <f>($E$117/$G$117)*0.5</f>
        <v>9.2813541666666666</v>
      </c>
      <c r="U117" s="31">
        <f t="shared" ref="U117:AD117" si="80">($E$117/$G$117)</f>
        <v>18.562708333333333</v>
      </c>
      <c r="V117" s="31">
        <f t="shared" si="80"/>
        <v>18.562708333333333</v>
      </c>
      <c r="W117" s="31">
        <f t="shared" si="80"/>
        <v>18.562708333333333</v>
      </c>
      <c r="X117" s="31">
        <f t="shared" si="80"/>
        <v>18.562708333333333</v>
      </c>
      <c r="Y117" s="31">
        <f t="shared" si="80"/>
        <v>18.562708333333333</v>
      </c>
      <c r="Z117" s="31">
        <f t="shared" si="80"/>
        <v>18.562708333333333</v>
      </c>
      <c r="AA117" s="31">
        <f t="shared" si="80"/>
        <v>18.562708333333333</v>
      </c>
      <c r="AB117" s="31">
        <f t="shared" si="80"/>
        <v>18.562708333333333</v>
      </c>
      <c r="AC117" s="31">
        <f t="shared" si="80"/>
        <v>18.562708333333333</v>
      </c>
      <c r="AD117" s="31">
        <f t="shared" si="80"/>
        <v>18.562708333333333</v>
      </c>
    </row>
    <row r="118" spans="1:30" hidden="1" x14ac:dyDescent="0.35">
      <c r="A118" s="27">
        <v>44718</v>
      </c>
      <c r="B118" s="78" t="s">
        <v>224</v>
      </c>
      <c r="C118" s="79" t="s">
        <v>225</v>
      </c>
      <c r="D118" s="75">
        <v>8169.5</v>
      </c>
      <c r="E118" s="75">
        <v>6853.53</v>
      </c>
      <c r="F118" s="108">
        <v>56.73</v>
      </c>
      <c r="G118" s="75">
        <v>144</v>
      </c>
      <c r="L118" s="31"/>
      <c r="M118" s="31"/>
      <c r="N118" s="31"/>
      <c r="O118" s="31"/>
      <c r="P118" s="31"/>
      <c r="Q118" s="31"/>
      <c r="R118" s="31"/>
      <c r="S118" s="31"/>
      <c r="T118" s="31">
        <f>($E$118/$G$118)*0.5</f>
        <v>23.796979166666667</v>
      </c>
      <c r="U118" s="31">
        <f t="shared" ref="U118:AD118" si="81">($E$118/$G$118)</f>
        <v>47.593958333333333</v>
      </c>
      <c r="V118" s="31">
        <f t="shared" si="81"/>
        <v>47.593958333333333</v>
      </c>
      <c r="W118" s="31">
        <f t="shared" si="81"/>
        <v>47.593958333333333</v>
      </c>
      <c r="X118" s="31">
        <f t="shared" si="81"/>
        <v>47.593958333333333</v>
      </c>
      <c r="Y118" s="31">
        <f t="shared" si="81"/>
        <v>47.593958333333333</v>
      </c>
      <c r="Z118" s="31">
        <f t="shared" si="81"/>
        <v>47.593958333333333</v>
      </c>
      <c r="AA118" s="31">
        <f t="shared" si="81"/>
        <v>47.593958333333333</v>
      </c>
      <c r="AB118" s="31">
        <f t="shared" si="81"/>
        <v>47.593958333333333</v>
      </c>
      <c r="AC118" s="31">
        <f t="shared" si="81"/>
        <v>47.593958333333333</v>
      </c>
      <c r="AD118" s="31">
        <f t="shared" si="81"/>
        <v>47.593958333333333</v>
      </c>
    </row>
    <row r="119" spans="1:30" hidden="1" x14ac:dyDescent="0.35">
      <c r="A119" s="27">
        <v>44718</v>
      </c>
      <c r="B119" s="78" t="s">
        <v>226</v>
      </c>
      <c r="C119" s="79" t="s">
        <v>227</v>
      </c>
      <c r="D119" s="75">
        <v>1674.33</v>
      </c>
      <c r="E119" s="75">
        <v>1404.62</v>
      </c>
      <c r="F119" s="108">
        <v>11.63</v>
      </c>
      <c r="G119" s="75">
        <v>144</v>
      </c>
      <c r="L119" s="31"/>
      <c r="M119" s="31"/>
      <c r="N119" s="31"/>
      <c r="O119" s="31"/>
      <c r="P119" s="31"/>
      <c r="Q119" s="31"/>
      <c r="R119" s="31"/>
      <c r="S119" s="31"/>
      <c r="T119" s="31">
        <f>($E$119/$G$119)*0.5</f>
        <v>4.877152777777777</v>
      </c>
      <c r="U119" s="31">
        <f t="shared" ref="U119:AD119" si="82">($E$119/$G$119)</f>
        <v>9.754305555555554</v>
      </c>
      <c r="V119" s="31">
        <f t="shared" si="82"/>
        <v>9.754305555555554</v>
      </c>
      <c r="W119" s="31">
        <f t="shared" si="82"/>
        <v>9.754305555555554</v>
      </c>
      <c r="X119" s="31">
        <f t="shared" si="82"/>
        <v>9.754305555555554</v>
      </c>
      <c r="Y119" s="31">
        <f t="shared" si="82"/>
        <v>9.754305555555554</v>
      </c>
      <c r="Z119" s="31">
        <f t="shared" si="82"/>
        <v>9.754305555555554</v>
      </c>
      <c r="AA119" s="31">
        <f t="shared" si="82"/>
        <v>9.754305555555554</v>
      </c>
      <c r="AB119" s="31">
        <f t="shared" si="82"/>
        <v>9.754305555555554</v>
      </c>
      <c r="AC119" s="31">
        <f t="shared" si="82"/>
        <v>9.754305555555554</v>
      </c>
      <c r="AD119" s="31">
        <f t="shared" si="82"/>
        <v>9.754305555555554</v>
      </c>
    </row>
    <row r="120" spans="1:30" hidden="1" x14ac:dyDescent="0.35">
      <c r="A120" s="27">
        <v>44718</v>
      </c>
      <c r="B120" s="78">
        <v>9741218115</v>
      </c>
      <c r="C120" s="79" t="s">
        <v>228</v>
      </c>
      <c r="D120" s="75">
        <v>10372.94</v>
      </c>
      <c r="E120" s="75">
        <v>8702.0400000000009</v>
      </c>
      <c r="F120" s="108">
        <v>72.03</v>
      </c>
      <c r="G120" s="75">
        <v>144</v>
      </c>
      <c r="S120" s="31"/>
      <c r="T120" s="31">
        <f>($E$120/$G$120)*0.5</f>
        <v>30.21541666666667</v>
      </c>
      <c r="U120" s="31">
        <f t="shared" ref="U120:AD120" si="83">($E$120/$G$120)</f>
        <v>60.430833333333339</v>
      </c>
      <c r="V120" s="31">
        <f t="shared" si="83"/>
        <v>60.430833333333339</v>
      </c>
      <c r="W120" s="31">
        <f t="shared" si="83"/>
        <v>60.430833333333339</v>
      </c>
      <c r="X120" s="31">
        <f t="shared" si="83"/>
        <v>60.430833333333339</v>
      </c>
      <c r="Y120" s="31">
        <f t="shared" si="83"/>
        <v>60.430833333333339</v>
      </c>
      <c r="Z120" s="31">
        <f t="shared" si="83"/>
        <v>60.430833333333339</v>
      </c>
      <c r="AA120" s="31">
        <f t="shared" si="83"/>
        <v>60.430833333333339</v>
      </c>
      <c r="AB120" s="31">
        <f t="shared" si="83"/>
        <v>60.430833333333339</v>
      </c>
      <c r="AC120" s="31">
        <f t="shared" si="83"/>
        <v>60.430833333333339</v>
      </c>
      <c r="AD120" s="31">
        <f t="shared" si="83"/>
        <v>60.430833333333339</v>
      </c>
    </row>
    <row r="121" spans="1:30" hidden="1" x14ac:dyDescent="0.35">
      <c r="A121" s="27">
        <v>44718</v>
      </c>
      <c r="B121" s="78" t="s">
        <v>229</v>
      </c>
      <c r="C121" s="79" t="s">
        <v>230</v>
      </c>
      <c r="D121" s="75">
        <v>8780.02</v>
      </c>
      <c r="E121" s="75">
        <v>7365.71</v>
      </c>
      <c r="F121" s="108">
        <v>60.97</v>
      </c>
      <c r="G121" s="75">
        <v>144</v>
      </c>
      <c r="S121" s="31"/>
      <c r="T121" s="31">
        <f>($E$121/$G$121)*0.5</f>
        <v>25.575381944444445</v>
      </c>
      <c r="U121" s="31">
        <f t="shared" ref="U121:AD121" si="84">($E$121/$G$121)</f>
        <v>51.150763888888889</v>
      </c>
      <c r="V121" s="31">
        <f t="shared" si="84"/>
        <v>51.150763888888889</v>
      </c>
      <c r="W121" s="31">
        <f t="shared" si="84"/>
        <v>51.150763888888889</v>
      </c>
      <c r="X121" s="31">
        <f t="shared" si="84"/>
        <v>51.150763888888889</v>
      </c>
      <c r="Y121" s="31">
        <f t="shared" si="84"/>
        <v>51.150763888888889</v>
      </c>
      <c r="Z121" s="86">
        <f t="shared" si="84"/>
        <v>51.150763888888889</v>
      </c>
      <c r="AA121" s="31">
        <f t="shared" si="84"/>
        <v>51.150763888888889</v>
      </c>
      <c r="AB121" s="31">
        <f t="shared" si="84"/>
        <v>51.150763888888889</v>
      </c>
      <c r="AC121" s="31">
        <f t="shared" si="84"/>
        <v>51.150763888888889</v>
      </c>
      <c r="AD121" s="31">
        <f t="shared" si="84"/>
        <v>51.150763888888889</v>
      </c>
    </row>
    <row r="122" spans="1:30" hidden="1" x14ac:dyDescent="0.35">
      <c r="A122" s="27">
        <v>44718</v>
      </c>
      <c r="B122" s="78" t="s">
        <v>231</v>
      </c>
      <c r="C122" s="79" t="s">
        <v>232</v>
      </c>
      <c r="D122" s="75">
        <v>12056.52</v>
      </c>
      <c r="E122" s="75">
        <v>10258.280000000001</v>
      </c>
      <c r="F122" s="108">
        <v>91.34</v>
      </c>
      <c r="G122" s="75">
        <v>132</v>
      </c>
      <c r="S122" s="31"/>
      <c r="T122" s="31">
        <f>($E$122/$G$122)*0.5</f>
        <v>38.857121212121214</v>
      </c>
      <c r="U122" s="31">
        <f t="shared" ref="U122:AD122" si="85">($E$122/$G$122)</f>
        <v>77.714242424242428</v>
      </c>
      <c r="V122" s="31">
        <f t="shared" si="85"/>
        <v>77.714242424242428</v>
      </c>
      <c r="W122" s="31">
        <f t="shared" si="85"/>
        <v>77.714242424242428</v>
      </c>
      <c r="X122" s="31">
        <f t="shared" si="85"/>
        <v>77.714242424242428</v>
      </c>
      <c r="Y122" s="31">
        <f t="shared" si="85"/>
        <v>77.714242424242428</v>
      </c>
      <c r="Z122" s="31">
        <f t="shared" si="85"/>
        <v>77.714242424242428</v>
      </c>
      <c r="AA122" s="31">
        <f t="shared" si="85"/>
        <v>77.714242424242428</v>
      </c>
      <c r="AB122" s="31">
        <f t="shared" si="85"/>
        <v>77.714242424242428</v>
      </c>
      <c r="AC122" s="31">
        <f t="shared" si="85"/>
        <v>77.714242424242428</v>
      </c>
      <c r="AD122" s="31">
        <f t="shared" si="85"/>
        <v>77.714242424242428</v>
      </c>
    </row>
    <row r="123" spans="1:30" hidden="1" x14ac:dyDescent="0.35">
      <c r="A123" s="27">
        <v>44718</v>
      </c>
      <c r="B123" s="78" t="s">
        <v>233</v>
      </c>
      <c r="C123" s="79" t="s">
        <v>234</v>
      </c>
      <c r="D123" s="75">
        <v>749.44</v>
      </c>
      <c r="E123" s="75">
        <v>628.72</v>
      </c>
      <c r="F123" s="108">
        <v>5.2</v>
      </c>
      <c r="G123" s="75">
        <v>144</v>
      </c>
      <c r="S123" s="31"/>
      <c r="T123" s="31">
        <f>($E$123/$G$123)*0.5</f>
        <v>2.1830555555555557</v>
      </c>
      <c r="U123" s="31">
        <f t="shared" ref="U123:AD123" si="86">($E$123/$G$123)</f>
        <v>4.3661111111111115</v>
      </c>
      <c r="V123" s="31">
        <f t="shared" si="86"/>
        <v>4.3661111111111115</v>
      </c>
      <c r="W123" s="31">
        <f t="shared" si="86"/>
        <v>4.3661111111111115</v>
      </c>
      <c r="X123" s="31">
        <f t="shared" si="86"/>
        <v>4.3661111111111115</v>
      </c>
      <c r="Y123" s="31">
        <f t="shared" si="86"/>
        <v>4.3661111111111115</v>
      </c>
      <c r="Z123" s="31">
        <f t="shared" si="86"/>
        <v>4.3661111111111115</v>
      </c>
      <c r="AA123" s="31">
        <f t="shared" si="86"/>
        <v>4.3661111111111115</v>
      </c>
      <c r="AB123" s="31">
        <f t="shared" si="86"/>
        <v>4.3661111111111115</v>
      </c>
      <c r="AC123" s="31">
        <f t="shared" si="86"/>
        <v>4.3661111111111115</v>
      </c>
      <c r="AD123" s="31">
        <f t="shared" si="86"/>
        <v>4.3661111111111115</v>
      </c>
    </row>
    <row r="124" spans="1:30" hidden="1" x14ac:dyDescent="0.35">
      <c r="A124" s="27">
        <v>44718</v>
      </c>
      <c r="B124" s="78" t="s">
        <v>235</v>
      </c>
      <c r="C124" s="79" t="s">
        <v>236</v>
      </c>
      <c r="D124" s="75">
        <v>8890.7000000000007</v>
      </c>
      <c r="E124" s="75">
        <v>7458.56</v>
      </c>
      <c r="F124" s="75">
        <v>61.74</v>
      </c>
      <c r="G124" s="75">
        <v>144</v>
      </c>
      <c r="S124" s="31"/>
      <c r="T124" s="31">
        <f>($E$124/$G$124)*0.5</f>
        <v>25.89777777777778</v>
      </c>
      <c r="U124" s="31">
        <f t="shared" ref="U124:AD124" si="87">($E$124/$G$124)</f>
        <v>51.795555555555559</v>
      </c>
      <c r="V124" s="31">
        <f t="shared" si="87"/>
        <v>51.795555555555559</v>
      </c>
      <c r="W124" s="31">
        <f t="shared" si="87"/>
        <v>51.795555555555559</v>
      </c>
      <c r="X124" s="31">
        <f t="shared" si="87"/>
        <v>51.795555555555559</v>
      </c>
      <c r="Y124" s="31">
        <f t="shared" si="87"/>
        <v>51.795555555555559</v>
      </c>
      <c r="Z124" s="31">
        <f t="shared" si="87"/>
        <v>51.795555555555559</v>
      </c>
      <c r="AA124" s="86">
        <f t="shared" si="87"/>
        <v>51.795555555555559</v>
      </c>
      <c r="AB124" s="31">
        <f t="shared" si="87"/>
        <v>51.795555555555559</v>
      </c>
      <c r="AC124" s="31">
        <f t="shared" si="87"/>
        <v>51.795555555555559</v>
      </c>
      <c r="AD124" s="86">
        <f t="shared" si="87"/>
        <v>51.795555555555559</v>
      </c>
    </row>
    <row r="125" spans="1:30" hidden="1" x14ac:dyDescent="0.35">
      <c r="A125" s="27">
        <v>44718</v>
      </c>
      <c r="B125" s="78" t="s">
        <v>237</v>
      </c>
      <c r="C125" s="79" t="s">
        <v>238</v>
      </c>
      <c r="D125" s="75">
        <v>5489.15</v>
      </c>
      <c r="E125" s="75">
        <v>4828.3</v>
      </c>
      <c r="F125" s="108">
        <v>52.78</v>
      </c>
      <c r="G125" s="75">
        <v>104</v>
      </c>
      <c r="S125" s="31"/>
      <c r="T125" s="31">
        <f>($E$125/$G$125)*0.5</f>
        <v>23.212980769230771</v>
      </c>
      <c r="U125" s="31">
        <f t="shared" ref="U125:AD125" si="88">($E$125/$G$125)</f>
        <v>46.425961538461543</v>
      </c>
      <c r="V125" s="31">
        <f t="shared" si="88"/>
        <v>46.425961538461543</v>
      </c>
      <c r="W125" s="31">
        <f t="shared" si="88"/>
        <v>46.425961538461543</v>
      </c>
      <c r="X125" s="31">
        <f t="shared" si="88"/>
        <v>46.425961538461543</v>
      </c>
      <c r="Y125" s="31">
        <f t="shared" si="88"/>
        <v>46.425961538461543</v>
      </c>
      <c r="Z125" s="31">
        <f t="shared" si="88"/>
        <v>46.425961538461543</v>
      </c>
      <c r="AA125" s="31">
        <f t="shared" si="88"/>
        <v>46.425961538461543</v>
      </c>
      <c r="AB125" s="31">
        <f t="shared" si="88"/>
        <v>46.425961538461543</v>
      </c>
      <c r="AC125" s="31">
        <f t="shared" si="88"/>
        <v>46.425961538461543</v>
      </c>
      <c r="AD125" s="31">
        <f t="shared" si="88"/>
        <v>46.425961538461543</v>
      </c>
    </row>
    <row r="126" spans="1:30" hidden="1" x14ac:dyDescent="0.35">
      <c r="A126" s="27">
        <v>44725</v>
      </c>
      <c r="B126" s="78" t="s">
        <v>213</v>
      </c>
      <c r="C126" s="79" t="s">
        <v>214</v>
      </c>
      <c r="D126" s="75">
        <v>5644.97</v>
      </c>
      <c r="E126" s="75">
        <v>4735.66</v>
      </c>
      <c r="F126" s="108">
        <v>39.200000000000003</v>
      </c>
      <c r="G126" s="75">
        <v>144</v>
      </c>
      <c r="S126" s="31"/>
      <c r="T126" s="31">
        <f>($E$126/$G$126)*0.5</f>
        <v>16.44326388888889</v>
      </c>
      <c r="U126" s="31">
        <f t="shared" ref="U126:AD126" si="89">($E$126/$G$126)</f>
        <v>32.886527777777779</v>
      </c>
      <c r="V126" s="31">
        <f t="shared" si="89"/>
        <v>32.886527777777779</v>
      </c>
      <c r="W126" s="31">
        <f t="shared" si="89"/>
        <v>32.886527777777779</v>
      </c>
      <c r="X126" s="31">
        <f t="shared" si="89"/>
        <v>32.886527777777779</v>
      </c>
      <c r="Y126" s="31">
        <f t="shared" si="89"/>
        <v>32.886527777777779</v>
      </c>
      <c r="Z126" s="31">
        <f t="shared" si="89"/>
        <v>32.886527777777779</v>
      </c>
      <c r="AA126" s="31">
        <f t="shared" si="89"/>
        <v>32.886527777777779</v>
      </c>
      <c r="AB126" s="31">
        <f t="shared" si="89"/>
        <v>32.886527777777779</v>
      </c>
      <c r="AC126" s="31">
        <f t="shared" si="89"/>
        <v>32.886527777777779</v>
      </c>
      <c r="AD126" s="31">
        <f t="shared" si="89"/>
        <v>32.886527777777779</v>
      </c>
    </row>
    <row r="127" spans="1:30" hidden="1" x14ac:dyDescent="0.35">
      <c r="A127" s="27">
        <v>44725</v>
      </c>
      <c r="B127" s="78" t="s">
        <v>215</v>
      </c>
      <c r="C127" s="79" t="s">
        <v>216</v>
      </c>
      <c r="D127" s="75">
        <v>11202.45</v>
      </c>
      <c r="E127" s="75">
        <v>9397.93</v>
      </c>
      <c r="F127" s="108">
        <v>77.790000000000006</v>
      </c>
      <c r="G127" s="75">
        <v>144</v>
      </c>
      <c r="S127" s="31"/>
      <c r="T127" s="31">
        <f>($E$127/$G$127)*0.5</f>
        <v>32.631701388888892</v>
      </c>
      <c r="U127" s="31">
        <f t="shared" ref="U127:AD127" si="90">($E$127/$G$127)</f>
        <v>65.263402777777785</v>
      </c>
      <c r="V127" s="31">
        <f t="shared" si="90"/>
        <v>65.263402777777785</v>
      </c>
      <c r="W127" s="31">
        <f t="shared" si="90"/>
        <v>65.263402777777785</v>
      </c>
      <c r="X127" s="31">
        <f t="shared" si="90"/>
        <v>65.263402777777785</v>
      </c>
      <c r="Y127" s="31">
        <f t="shared" si="90"/>
        <v>65.263402777777785</v>
      </c>
      <c r="Z127" s="31">
        <f t="shared" si="90"/>
        <v>65.263402777777785</v>
      </c>
      <c r="AA127" s="31">
        <f t="shared" si="90"/>
        <v>65.263402777777785</v>
      </c>
      <c r="AB127" s="31">
        <f t="shared" si="90"/>
        <v>65.263402777777785</v>
      </c>
      <c r="AC127" s="31">
        <f t="shared" si="90"/>
        <v>65.263402777777785</v>
      </c>
      <c r="AD127" s="31">
        <f t="shared" si="90"/>
        <v>65.263402777777785</v>
      </c>
    </row>
    <row r="128" spans="1:30" hidden="1" x14ac:dyDescent="0.35">
      <c r="A128" s="27">
        <v>44725</v>
      </c>
      <c r="B128" s="78" t="s">
        <v>217</v>
      </c>
      <c r="C128" s="79" t="s">
        <v>218</v>
      </c>
      <c r="D128" s="75">
        <v>8198.02</v>
      </c>
      <c r="E128" s="75">
        <v>6877.46</v>
      </c>
      <c r="F128" s="108">
        <v>56.93</v>
      </c>
      <c r="G128" s="75">
        <v>144</v>
      </c>
      <c r="S128" s="31"/>
      <c r="T128" s="31">
        <f>($E$128/$G$128)*0.5</f>
        <v>23.880069444444445</v>
      </c>
      <c r="U128" s="31">
        <f t="shared" ref="U128:AD128" si="91">($E$128/$G$128)</f>
        <v>47.760138888888889</v>
      </c>
      <c r="V128" s="31">
        <f t="shared" si="91"/>
        <v>47.760138888888889</v>
      </c>
      <c r="W128" s="86">
        <f t="shared" si="91"/>
        <v>47.760138888888889</v>
      </c>
      <c r="X128" s="31">
        <f t="shared" si="91"/>
        <v>47.760138888888889</v>
      </c>
      <c r="Y128" s="31">
        <f t="shared" si="91"/>
        <v>47.760138888888889</v>
      </c>
      <c r="Z128" s="31">
        <f t="shared" si="91"/>
        <v>47.760138888888889</v>
      </c>
      <c r="AA128" s="31">
        <f t="shared" si="91"/>
        <v>47.760138888888889</v>
      </c>
      <c r="AB128" s="31">
        <f t="shared" si="91"/>
        <v>47.760138888888889</v>
      </c>
      <c r="AC128" s="31">
        <f t="shared" si="91"/>
        <v>47.760138888888889</v>
      </c>
      <c r="AD128" s="31">
        <f t="shared" si="91"/>
        <v>47.760138888888889</v>
      </c>
    </row>
    <row r="129" spans="1:32" hidden="1" x14ac:dyDescent="0.35">
      <c r="A129" s="27">
        <v>44725</v>
      </c>
      <c r="B129" s="78">
        <v>6886105135</v>
      </c>
      <c r="C129" s="79" t="s">
        <v>219</v>
      </c>
      <c r="D129" s="75">
        <v>4094.66</v>
      </c>
      <c r="E129" s="75">
        <v>3435.08</v>
      </c>
      <c r="F129" s="108">
        <v>28.44</v>
      </c>
      <c r="G129" s="75">
        <v>144</v>
      </c>
      <c r="S129" s="31"/>
      <c r="T129" s="31">
        <f>($E$129/$G$129)*0.5</f>
        <v>11.927361111111111</v>
      </c>
      <c r="U129" s="31">
        <f t="shared" ref="U129:AD129" si="92">($E$129/$G$129)</f>
        <v>23.854722222222222</v>
      </c>
      <c r="V129" s="31">
        <f t="shared" si="92"/>
        <v>23.854722222222222</v>
      </c>
      <c r="W129" s="31">
        <f t="shared" si="92"/>
        <v>23.854722222222222</v>
      </c>
      <c r="X129" s="31">
        <f t="shared" si="92"/>
        <v>23.854722222222222</v>
      </c>
      <c r="Y129" s="31">
        <f t="shared" si="92"/>
        <v>23.854722222222222</v>
      </c>
      <c r="Z129" s="31">
        <f t="shared" si="92"/>
        <v>23.854722222222222</v>
      </c>
      <c r="AA129" s="31">
        <f t="shared" si="92"/>
        <v>23.854722222222222</v>
      </c>
      <c r="AB129" s="31">
        <f t="shared" si="92"/>
        <v>23.854722222222222</v>
      </c>
      <c r="AC129" s="31">
        <f t="shared" si="92"/>
        <v>23.854722222222222</v>
      </c>
      <c r="AD129" s="31">
        <f t="shared" si="92"/>
        <v>23.854722222222222</v>
      </c>
    </row>
    <row r="130" spans="1:32" hidden="1" x14ac:dyDescent="0.35">
      <c r="A130" s="27">
        <v>44732</v>
      </c>
      <c r="B130" s="78" t="s">
        <v>210</v>
      </c>
      <c r="C130" s="79" t="s">
        <v>211</v>
      </c>
      <c r="D130" s="75">
        <v>7500.6</v>
      </c>
      <c r="E130" s="75">
        <v>6292.38</v>
      </c>
      <c r="F130" s="108">
        <v>52.09</v>
      </c>
      <c r="G130" s="75">
        <v>144</v>
      </c>
      <c r="S130" s="31"/>
      <c r="T130" s="31">
        <f>($E$130/$G$130)*0.5</f>
        <v>21.848541666666666</v>
      </c>
      <c r="U130" s="31">
        <f t="shared" ref="U130:AD130" si="93">($E$130/$G$130)</f>
        <v>43.697083333333332</v>
      </c>
      <c r="V130" s="31">
        <f t="shared" si="93"/>
        <v>43.697083333333332</v>
      </c>
      <c r="W130" s="31">
        <f t="shared" si="93"/>
        <v>43.697083333333332</v>
      </c>
      <c r="X130" s="31">
        <f t="shared" si="93"/>
        <v>43.697083333333332</v>
      </c>
      <c r="Y130" s="31">
        <f t="shared" si="93"/>
        <v>43.697083333333332</v>
      </c>
      <c r="Z130" s="31">
        <f t="shared" si="93"/>
        <v>43.697083333333332</v>
      </c>
      <c r="AA130" s="31">
        <f t="shared" si="93"/>
        <v>43.697083333333332</v>
      </c>
      <c r="AB130" s="31">
        <f t="shared" si="93"/>
        <v>43.697083333333332</v>
      </c>
      <c r="AC130" s="31">
        <f t="shared" si="93"/>
        <v>43.697083333333332</v>
      </c>
      <c r="AD130" s="31">
        <f t="shared" si="93"/>
        <v>43.697083333333332</v>
      </c>
    </row>
    <row r="131" spans="1:32" hidden="1" x14ac:dyDescent="0.35">
      <c r="A131" s="27">
        <v>44732</v>
      </c>
      <c r="B131" s="78">
        <v>2718418145</v>
      </c>
      <c r="C131" s="79" t="s">
        <v>212</v>
      </c>
      <c r="D131" s="75">
        <v>8830.01</v>
      </c>
      <c r="E131" s="75">
        <v>7407.65</v>
      </c>
      <c r="F131" s="108">
        <v>61.32</v>
      </c>
      <c r="G131" s="75">
        <v>144</v>
      </c>
      <c r="S131" s="31"/>
      <c r="T131" s="36">
        <f>($E$131/$G$131)*0.5</f>
        <v>25.721006944444444</v>
      </c>
      <c r="U131" s="31">
        <f t="shared" ref="U131:AD131" si="94">($E$131/$G$131)</f>
        <v>51.442013888888887</v>
      </c>
      <c r="V131" s="31">
        <f t="shared" si="94"/>
        <v>51.442013888888887</v>
      </c>
      <c r="W131" s="31">
        <f t="shared" si="94"/>
        <v>51.442013888888887</v>
      </c>
      <c r="X131" s="31">
        <f t="shared" si="94"/>
        <v>51.442013888888887</v>
      </c>
      <c r="Y131" s="31">
        <f t="shared" si="94"/>
        <v>51.442013888888887</v>
      </c>
      <c r="Z131" s="31">
        <f t="shared" si="94"/>
        <v>51.442013888888887</v>
      </c>
      <c r="AA131" s="31">
        <f t="shared" si="94"/>
        <v>51.442013888888887</v>
      </c>
      <c r="AB131" s="31">
        <f t="shared" si="94"/>
        <v>51.442013888888887</v>
      </c>
      <c r="AC131" s="31">
        <f t="shared" si="94"/>
        <v>51.442013888888887</v>
      </c>
      <c r="AD131" s="31">
        <f t="shared" si="94"/>
        <v>51.442013888888887</v>
      </c>
      <c r="AF131" s="5"/>
    </row>
    <row r="132" spans="1:32" hidden="1" x14ac:dyDescent="0.35">
      <c r="A132" s="27"/>
      <c r="B132" s="78"/>
      <c r="C132" s="79"/>
      <c r="D132" s="75"/>
      <c r="E132" s="75"/>
      <c r="F132" s="75"/>
      <c r="G132" s="75"/>
      <c r="S132" s="33"/>
      <c r="T132" s="33">
        <f>SUM(T34:T131)</f>
        <v>3186.8738274432799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F132" s="5"/>
    </row>
    <row r="133" spans="1:32" hidden="1" x14ac:dyDescent="0.35"/>
    <row r="134" spans="1:32" hidden="1" x14ac:dyDescent="0.35">
      <c r="A134" s="27">
        <v>44753</v>
      </c>
      <c r="B134" s="78" t="s">
        <v>240</v>
      </c>
      <c r="C134" s="79" t="s">
        <v>241</v>
      </c>
      <c r="D134" s="75">
        <v>4131.4399999999996</v>
      </c>
      <c r="E134" s="75">
        <v>3465.94</v>
      </c>
      <c r="F134" s="108">
        <v>28.69</v>
      </c>
      <c r="G134" s="75">
        <v>144</v>
      </c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>
        <f>($E$134/$G$134)*0.5</f>
        <v>12.034513888888888</v>
      </c>
      <c r="V134" s="31">
        <f t="shared" ref="V134:AD134" si="95">($E$134/$G$134)</f>
        <v>24.069027777777777</v>
      </c>
      <c r="W134" s="31">
        <f t="shared" si="95"/>
        <v>24.069027777777777</v>
      </c>
      <c r="X134" s="31">
        <f t="shared" si="95"/>
        <v>24.069027777777777</v>
      </c>
      <c r="Y134" s="31">
        <f t="shared" si="95"/>
        <v>24.069027777777777</v>
      </c>
      <c r="Z134" s="31">
        <f t="shared" si="95"/>
        <v>24.069027777777777</v>
      </c>
      <c r="AA134" s="31">
        <f t="shared" si="95"/>
        <v>24.069027777777777</v>
      </c>
      <c r="AB134" s="31">
        <f t="shared" si="95"/>
        <v>24.069027777777777</v>
      </c>
      <c r="AC134" s="31">
        <f t="shared" si="95"/>
        <v>24.069027777777777</v>
      </c>
      <c r="AD134" s="31">
        <f t="shared" si="95"/>
        <v>24.069027777777777</v>
      </c>
    </row>
    <row r="135" spans="1:32" hidden="1" x14ac:dyDescent="0.35">
      <c r="A135" s="27">
        <v>44760</v>
      </c>
      <c r="B135" s="78" t="s">
        <v>242</v>
      </c>
      <c r="C135" s="79" t="s">
        <v>243</v>
      </c>
      <c r="D135" s="75">
        <v>2516.86</v>
      </c>
      <c r="E135" s="75">
        <v>2159.2600000000002</v>
      </c>
      <c r="F135" s="108">
        <v>20.13</v>
      </c>
      <c r="G135" s="75">
        <v>125</v>
      </c>
      <c r="L135" s="31"/>
      <c r="M135" s="31"/>
      <c r="N135" s="31"/>
      <c r="O135" s="31"/>
      <c r="P135" s="31"/>
      <c r="Q135" s="31"/>
      <c r="R135" s="31"/>
      <c r="S135" s="31"/>
      <c r="T135" s="31"/>
      <c r="U135" s="31">
        <f>($E$135/$G$135)*0.5</f>
        <v>8.6370400000000007</v>
      </c>
      <c r="V135" s="31">
        <f t="shared" ref="V135:AD135" si="96">($E$135/$G$135)</f>
        <v>17.274080000000001</v>
      </c>
      <c r="W135" s="31">
        <f t="shared" si="96"/>
        <v>17.274080000000001</v>
      </c>
      <c r="X135" s="31">
        <f t="shared" si="96"/>
        <v>17.274080000000001</v>
      </c>
      <c r="Y135" s="31">
        <f t="shared" si="96"/>
        <v>17.274080000000001</v>
      </c>
      <c r="Z135" s="31">
        <f t="shared" si="96"/>
        <v>17.274080000000001</v>
      </c>
      <c r="AA135" s="31">
        <f t="shared" si="96"/>
        <v>17.274080000000001</v>
      </c>
      <c r="AB135" s="31">
        <f t="shared" si="96"/>
        <v>17.274080000000001</v>
      </c>
      <c r="AC135" s="31">
        <f t="shared" si="96"/>
        <v>17.274080000000001</v>
      </c>
      <c r="AD135" s="31">
        <f t="shared" si="96"/>
        <v>17.274080000000001</v>
      </c>
    </row>
    <row r="136" spans="1:32" hidden="1" x14ac:dyDescent="0.35">
      <c r="A136" s="27">
        <v>44760</v>
      </c>
      <c r="B136" s="78" t="s">
        <v>244</v>
      </c>
      <c r="C136" s="79" t="s">
        <v>245</v>
      </c>
      <c r="D136" s="75">
        <v>7237.18</v>
      </c>
      <c r="E136" s="75">
        <v>6136</v>
      </c>
      <c r="F136" s="108">
        <v>53.61</v>
      </c>
      <c r="G136" s="75">
        <v>135</v>
      </c>
      <c r="L136" s="31"/>
      <c r="M136" s="31"/>
      <c r="N136" s="31"/>
      <c r="O136" s="31"/>
      <c r="P136" s="31"/>
      <c r="Q136" s="31"/>
      <c r="R136" s="31"/>
      <c r="S136" s="31"/>
      <c r="T136" s="31"/>
      <c r="U136" s="31">
        <f>($E$136/$G$136)*0.5</f>
        <v>22.725925925925925</v>
      </c>
      <c r="V136" s="31">
        <f t="shared" ref="V136:AD136" si="97">($E$136/$G$136)</f>
        <v>45.451851851851849</v>
      </c>
      <c r="W136" s="31">
        <f t="shared" si="97"/>
        <v>45.451851851851849</v>
      </c>
      <c r="X136" s="31">
        <f t="shared" si="97"/>
        <v>45.451851851851849</v>
      </c>
      <c r="Y136" s="31">
        <f t="shared" si="97"/>
        <v>45.451851851851849</v>
      </c>
      <c r="Z136" s="31">
        <f t="shared" si="97"/>
        <v>45.451851851851849</v>
      </c>
      <c r="AA136" s="31">
        <f t="shared" si="97"/>
        <v>45.451851851851849</v>
      </c>
      <c r="AB136" s="31">
        <f t="shared" si="97"/>
        <v>45.451851851851849</v>
      </c>
      <c r="AC136" s="31">
        <f t="shared" si="97"/>
        <v>45.451851851851849</v>
      </c>
      <c r="AD136" s="31">
        <f t="shared" si="97"/>
        <v>45.451851851851849</v>
      </c>
    </row>
    <row r="137" spans="1:32" hidden="1" x14ac:dyDescent="0.35">
      <c r="A137" s="27">
        <v>44760</v>
      </c>
      <c r="B137" s="78" t="s">
        <v>246</v>
      </c>
      <c r="C137" s="79" t="s">
        <v>247</v>
      </c>
      <c r="D137" s="75">
        <v>844.54</v>
      </c>
      <c r="E137" s="75">
        <v>708.5</v>
      </c>
      <c r="F137" s="108">
        <v>5.86</v>
      </c>
      <c r="G137" s="75">
        <v>144</v>
      </c>
      <c r="L137" s="31"/>
      <c r="M137" s="31"/>
      <c r="N137" s="31"/>
      <c r="O137" s="31"/>
      <c r="P137" s="31"/>
      <c r="Q137" s="31"/>
      <c r="R137" s="31"/>
      <c r="S137" s="31"/>
      <c r="T137" s="31"/>
      <c r="U137" s="31">
        <f>($E$137/$G$137)*0.5</f>
        <v>2.4600694444444446</v>
      </c>
      <c r="V137" s="31">
        <f t="shared" ref="V137:AD137" si="98">($E$137/$G$137)</f>
        <v>4.9201388888888893</v>
      </c>
      <c r="W137" s="31">
        <f t="shared" si="98"/>
        <v>4.9201388888888893</v>
      </c>
      <c r="X137" s="31">
        <f t="shared" si="98"/>
        <v>4.9201388888888893</v>
      </c>
      <c r="Y137" s="31">
        <f t="shared" si="98"/>
        <v>4.9201388888888893</v>
      </c>
      <c r="Z137" s="31">
        <f t="shared" si="98"/>
        <v>4.9201388888888893</v>
      </c>
      <c r="AA137" s="31">
        <f t="shared" si="98"/>
        <v>4.9201388888888893</v>
      </c>
      <c r="AB137" s="31">
        <f t="shared" si="98"/>
        <v>4.9201388888888893</v>
      </c>
      <c r="AC137" s="31">
        <f t="shared" si="98"/>
        <v>4.9201388888888893</v>
      </c>
      <c r="AD137" s="31">
        <f t="shared" si="98"/>
        <v>4.9201388888888893</v>
      </c>
    </row>
    <row r="138" spans="1:32" hidden="1" x14ac:dyDescent="0.35">
      <c r="A138" s="27">
        <v>44767</v>
      </c>
      <c r="B138" s="78" t="s">
        <v>248</v>
      </c>
      <c r="C138" s="79" t="s">
        <v>249</v>
      </c>
      <c r="D138" s="75">
        <v>3930.51</v>
      </c>
      <c r="E138" s="75">
        <v>3297.37</v>
      </c>
      <c r="F138" s="108">
        <v>27.3</v>
      </c>
      <c r="G138" s="75">
        <v>144</v>
      </c>
      <c r="S138" s="31"/>
      <c r="T138" s="31"/>
      <c r="U138" s="31">
        <f>($E$138/$G$138)*0.5</f>
        <v>11.449201388888888</v>
      </c>
      <c r="V138" s="31">
        <f t="shared" ref="V138:AD138" si="99">($E$138/$G$138)</f>
        <v>22.898402777777775</v>
      </c>
      <c r="W138" s="31">
        <f t="shared" si="99"/>
        <v>22.898402777777775</v>
      </c>
      <c r="X138" s="31">
        <f t="shared" si="99"/>
        <v>22.898402777777775</v>
      </c>
      <c r="Y138" s="31">
        <f t="shared" si="99"/>
        <v>22.898402777777775</v>
      </c>
      <c r="Z138" s="31">
        <f t="shared" si="99"/>
        <v>22.898402777777775</v>
      </c>
      <c r="AA138" s="31">
        <f t="shared" si="99"/>
        <v>22.898402777777775</v>
      </c>
      <c r="AB138" s="31">
        <f t="shared" si="99"/>
        <v>22.898402777777775</v>
      </c>
      <c r="AC138" s="31">
        <f t="shared" si="99"/>
        <v>22.898402777777775</v>
      </c>
      <c r="AD138" s="31">
        <f t="shared" si="99"/>
        <v>22.898402777777775</v>
      </c>
    </row>
    <row r="139" spans="1:32" hidden="1" x14ac:dyDescent="0.35">
      <c r="A139" s="27">
        <v>44767</v>
      </c>
      <c r="B139" s="78" t="s">
        <v>250</v>
      </c>
      <c r="C139" s="79" t="s">
        <v>251</v>
      </c>
      <c r="D139" s="75">
        <v>2765.58</v>
      </c>
      <c r="E139" s="75">
        <v>2320.09</v>
      </c>
      <c r="F139" s="108">
        <v>19.21</v>
      </c>
      <c r="G139" s="75">
        <v>144</v>
      </c>
      <c r="S139" s="31"/>
      <c r="T139" s="31"/>
      <c r="U139" s="31">
        <f>($E$139/$G$139)*0.5</f>
        <v>8.0558680555555569</v>
      </c>
      <c r="V139" s="31">
        <f t="shared" ref="V139:AD139" si="100">($E$139/$G$139)</f>
        <v>16.111736111111114</v>
      </c>
      <c r="W139" s="31">
        <f t="shared" si="100"/>
        <v>16.111736111111114</v>
      </c>
      <c r="X139" s="31">
        <f t="shared" si="100"/>
        <v>16.111736111111114</v>
      </c>
      <c r="Y139" s="31">
        <f t="shared" si="100"/>
        <v>16.111736111111114</v>
      </c>
      <c r="Z139" s="31">
        <f t="shared" si="100"/>
        <v>16.111736111111114</v>
      </c>
      <c r="AA139" s="31">
        <f t="shared" si="100"/>
        <v>16.111736111111114</v>
      </c>
      <c r="AB139" s="31">
        <f t="shared" si="100"/>
        <v>16.111736111111114</v>
      </c>
      <c r="AC139" s="31">
        <f t="shared" si="100"/>
        <v>16.111736111111114</v>
      </c>
      <c r="AD139" s="31">
        <f t="shared" si="100"/>
        <v>16.111736111111114</v>
      </c>
    </row>
    <row r="140" spans="1:32" hidden="1" x14ac:dyDescent="0.35">
      <c r="A140" s="27">
        <v>44767</v>
      </c>
      <c r="B140" s="78">
        <v>9720126245</v>
      </c>
      <c r="C140" s="79" t="s">
        <v>252</v>
      </c>
      <c r="D140" s="75">
        <v>8732.11</v>
      </c>
      <c r="E140" s="75">
        <v>7325.52</v>
      </c>
      <c r="F140" s="114">
        <v>60.64</v>
      </c>
      <c r="G140" s="75">
        <v>144</v>
      </c>
      <c r="S140" s="31"/>
      <c r="T140" s="31"/>
      <c r="U140" s="36">
        <f>($E$140/$G$140)*0.5</f>
        <v>25.435833333333335</v>
      </c>
      <c r="V140" s="31">
        <f t="shared" ref="V140:AD140" si="101">($E$140/$G$140)</f>
        <v>50.87166666666667</v>
      </c>
      <c r="W140" s="31">
        <f t="shared" si="101"/>
        <v>50.87166666666667</v>
      </c>
      <c r="X140" s="31">
        <f t="shared" si="101"/>
        <v>50.87166666666667</v>
      </c>
      <c r="Y140" s="31">
        <f t="shared" si="101"/>
        <v>50.87166666666667</v>
      </c>
      <c r="Z140" s="31">
        <f t="shared" si="101"/>
        <v>50.87166666666667</v>
      </c>
      <c r="AA140" s="31">
        <f t="shared" si="101"/>
        <v>50.87166666666667</v>
      </c>
      <c r="AB140" s="31">
        <f t="shared" si="101"/>
        <v>50.87166666666667</v>
      </c>
      <c r="AC140" s="31">
        <f t="shared" si="101"/>
        <v>50.87166666666667</v>
      </c>
      <c r="AD140" s="31">
        <f t="shared" si="101"/>
        <v>50.87166666666667</v>
      </c>
    </row>
    <row r="141" spans="1:32" hidden="1" x14ac:dyDescent="0.35">
      <c r="A141" s="27"/>
      <c r="B141" s="78"/>
      <c r="C141" s="79"/>
      <c r="D141" s="75"/>
      <c r="E141" s="75"/>
      <c r="F141" s="75"/>
      <c r="G141" s="75"/>
      <c r="R141" s="5"/>
      <c r="S141" s="33"/>
      <c r="T141" s="33"/>
      <c r="U141" s="33">
        <f>SUM(U34:U140)</f>
        <v>3621.2396731283361</v>
      </c>
      <c r="V141" s="33"/>
      <c r="W141" s="33"/>
      <c r="X141" s="33"/>
      <c r="Y141" s="33"/>
      <c r="Z141" s="33"/>
      <c r="AA141" s="33"/>
      <c r="AB141" s="33"/>
      <c r="AC141" s="33"/>
      <c r="AD141" s="33"/>
    </row>
    <row r="142" spans="1:32" hidden="1" x14ac:dyDescent="0.35"/>
    <row r="143" spans="1:32" hidden="1" x14ac:dyDescent="0.35">
      <c r="A143" s="27">
        <v>44781</v>
      </c>
      <c r="B143" s="78">
        <v>1523040048</v>
      </c>
      <c r="C143" s="79">
        <v>152304000</v>
      </c>
      <c r="D143" s="75">
        <v>8300.89</v>
      </c>
      <c r="E143" s="75">
        <v>7319</v>
      </c>
      <c r="F143" s="108">
        <v>81.38</v>
      </c>
      <c r="G143" s="75">
        <v>102</v>
      </c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>
        <f>($E$143/$G$143)*0.5</f>
        <v>35.877450980392155</v>
      </c>
      <c r="W143" s="31">
        <f t="shared" ref="W143:AD143" si="102">($E$143/$G$143)</f>
        <v>71.754901960784309</v>
      </c>
      <c r="X143" s="31">
        <f t="shared" si="102"/>
        <v>71.754901960784309</v>
      </c>
      <c r="Y143" s="31">
        <f t="shared" si="102"/>
        <v>71.754901960784309</v>
      </c>
      <c r="Z143" s="31">
        <f t="shared" si="102"/>
        <v>71.754901960784309</v>
      </c>
      <c r="AA143" s="31">
        <f t="shared" si="102"/>
        <v>71.754901960784309</v>
      </c>
      <c r="AB143" s="31">
        <f t="shared" si="102"/>
        <v>71.754901960784309</v>
      </c>
      <c r="AC143" s="31">
        <f t="shared" si="102"/>
        <v>71.754901960784309</v>
      </c>
      <c r="AD143" s="31">
        <f t="shared" si="102"/>
        <v>71.754901960784309</v>
      </c>
    </row>
    <row r="144" spans="1:32" hidden="1" x14ac:dyDescent="0.35">
      <c r="A144" s="27">
        <v>44781</v>
      </c>
      <c r="B144" s="78" t="s">
        <v>254</v>
      </c>
      <c r="C144" s="79" t="s">
        <v>255</v>
      </c>
      <c r="D144" s="75">
        <v>933.31</v>
      </c>
      <c r="E144" s="75">
        <v>782.97</v>
      </c>
      <c r="F144" s="108">
        <v>6.48</v>
      </c>
      <c r="G144" s="75">
        <v>144</v>
      </c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>
        <f>($E$144/$G$144)*0.5</f>
        <v>2.7186458333333334</v>
      </c>
      <c r="W144" s="31">
        <f t="shared" ref="W144:AD144" si="103">($E$144/$G$144)</f>
        <v>5.4372916666666669</v>
      </c>
      <c r="X144" s="31">
        <f t="shared" si="103"/>
        <v>5.4372916666666669</v>
      </c>
      <c r="Y144" s="31">
        <f t="shared" si="103"/>
        <v>5.4372916666666669</v>
      </c>
      <c r="Z144" s="31">
        <f t="shared" si="103"/>
        <v>5.4372916666666669</v>
      </c>
      <c r="AA144" s="31">
        <f t="shared" si="103"/>
        <v>5.4372916666666669</v>
      </c>
      <c r="AB144" s="31">
        <f t="shared" si="103"/>
        <v>5.4372916666666669</v>
      </c>
      <c r="AC144" s="31">
        <f t="shared" si="103"/>
        <v>5.4372916666666669</v>
      </c>
      <c r="AD144" s="31">
        <f t="shared" si="103"/>
        <v>5.4372916666666669</v>
      </c>
    </row>
    <row r="145" spans="1:32" hidden="1" x14ac:dyDescent="0.35">
      <c r="A145" s="27">
        <v>44781</v>
      </c>
      <c r="B145" s="78" t="s">
        <v>256</v>
      </c>
      <c r="C145" s="79" t="s">
        <v>257</v>
      </c>
      <c r="D145" s="75">
        <v>7969.94</v>
      </c>
      <c r="E145" s="75">
        <v>6686.12</v>
      </c>
      <c r="F145" s="108">
        <v>55.35</v>
      </c>
      <c r="G145" s="75">
        <v>144</v>
      </c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>
        <f>($E$145/$G$145)*0.5</f>
        <v>23.215694444444445</v>
      </c>
      <c r="W145" s="31">
        <f t="shared" ref="W145:AD145" si="104">($E$145/$G$145)</f>
        <v>46.43138888888889</v>
      </c>
      <c r="X145" s="31">
        <f t="shared" si="104"/>
        <v>46.43138888888889</v>
      </c>
      <c r="Y145" s="31">
        <f t="shared" si="104"/>
        <v>46.43138888888889</v>
      </c>
      <c r="Z145" s="31">
        <f t="shared" si="104"/>
        <v>46.43138888888889</v>
      </c>
      <c r="AA145" s="31">
        <f t="shared" si="104"/>
        <v>46.43138888888889</v>
      </c>
      <c r="AB145" s="31">
        <f t="shared" si="104"/>
        <v>46.43138888888889</v>
      </c>
      <c r="AC145" s="31">
        <f t="shared" si="104"/>
        <v>46.43138888888889</v>
      </c>
      <c r="AD145" s="31">
        <f t="shared" si="104"/>
        <v>46.43138888888889</v>
      </c>
    </row>
    <row r="146" spans="1:32" hidden="1" x14ac:dyDescent="0.35">
      <c r="A146" s="27">
        <v>44795</v>
      </c>
      <c r="B146" s="78">
        <v>3878408111</v>
      </c>
      <c r="C146" s="79" t="s">
        <v>258</v>
      </c>
      <c r="D146" s="75">
        <v>10043.14</v>
      </c>
      <c r="E146" s="75">
        <v>8425.36</v>
      </c>
      <c r="F146" s="108">
        <v>69.739999999999995</v>
      </c>
      <c r="G146" s="75">
        <v>144</v>
      </c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>
        <f>($E$146/$G$146)*0.5</f>
        <v>29.254722222222224</v>
      </c>
      <c r="W146" s="31">
        <f t="shared" ref="W146:AD146" si="105">($E$146/$G$146)</f>
        <v>58.509444444444448</v>
      </c>
      <c r="X146" s="31">
        <f t="shared" si="105"/>
        <v>58.509444444444448</v>
      </c>
      <c r="Y146" s="31">
        <f t="shared" si="105"/>
        <v>58.509444444444448</v>
      </c>
      <c r="Z146" s="31">
        <f t="shared" si="105"/>
        <v>58.509444444444448</v>
      </c>
      <c r="AA146" s="31">
        <f t="shared" si="105"/>
        <v>58.509444444444448</v>
      </c>
      <c r="AB146" s="31">
        <f t="shared" si="105"/>
        <v>58.509444444444448</v>
      </c>
      <c r="AC146" s="31">
        <f t="shared" si="105"/>
        <v>58.509444444444448</v>
      </c>
      <c r="AD146" s="31">
        <f t="shared" si="105"/>
        <v>58.509444444444448</v>
      </c>
    </row>
    <row r="147" spans="1:32" hidden="1" x14ac:dyDescent="0.35">
      <c r="A147" s="27">
        <v>44802</v>
      </c>
      <c r="B147" s="78">
        <v>7442413179</v>
      </c>
      <c r="C147" s="79" t="s">
        <v>259</v>
      </c>
      <c r="D147" s="75">
        <v>14749.26</v>
      </c>
      <c r="E147" s="75">
        <v>12373.41</v>
      </c>
      <c r="F147" s="108">
        <v>102.43</v>
      </c>
      <c r="G147" s="75">
        <v>144</v>
      </c>
      <c r="S147" s="31"/>
      <c r="T147" s="31"/>
      <c r="U147" s="31"/>
      <c r="V147" s="31">
        <f>($E$147/$G$147)*0.5</f>
        <v>42.963229166666665</v>
      </c>
      <c r="W147" s="31">
        <f t="shared" ref="W147:AD147" si="106">($E$147/$G$147)</f>
        <v>85.926458333333329</v>
      </c>
      <c r="X147" s="31">
        <f t="shared" si="106"/>
        <v>85.926458333333329</v>
      </c>
      <c r="Y147" s="31">
        <f t="shared" si="106"/>
        <v>85.926458333333329</v>
      </c>
      <c r="Z147" s="31">
        <f t="shared" si="106"/>
        <v>85.926458333333329</v>
      </c>
      <c r="AA147" s="31">
        <f t="shared" si="106"/>
        <v>85.926458333333329</v>
      </c>
      <c r="AB147" s="31">
        <f t="shared" si="106"/>
        <v>85.926458333333329</v>
      </c>
      <c r="AC147" s="31">
        <f t="shared" si="106"/>
        <v>85.926458333333329</v>
      </c>
      <c r="AD147" s="31">
        <f t="shared" si="106"/>
        <v>85.926458333333329</v>
      </c>
    </row>
    <row r="148" spans="1:32" hidden="1" x14ac:dyDescent="0.35">
      <c r="A148" s="27">
        <v>44802</v>
      </c>
      <c r="B148" s="78">
        <v>1041606136</v>
      </c>
      <c r="C148" s="79" t="s">
        <v>260</v>
      </c>
      <c r="D148" s="75">
        <v>695.37</v>
      </c>
      <c r="E148" s="75">
        <v>583.36</v>
      </c>
      <c r="F148" s="108">
        <v>4.83</v>
      </c>
      <c r="G148" s="75">
        <v>144</v>
      </c>
      <c r="S148" s="31"/>
      <c r="T148" s="31"/>
      <c r="U148" s="31"/>
      <c r="V148" s="31">
        <f>($E$148/$G$148)*0.5</f>
        <v>2.0255555555555556</v>
      </c>
      <c r="W148" s="31">
        <f t="shared" ref="W148:AD148" si="107">($E$148/$G$148)</f>
        <v>4.0511111111111111</v>
      </c>
      <c r="X148" s="31">
        <f t="shared" si="107"/>
        <v>4.0511111111111111</v>
      </c>
      <c r="Y148" s="31">
        <f t="shared" si="107"/>
        <v>4.0511111111111111</v>
      </c>
      <c r="Z148" s="31">
        <f t="shared" si="107"/>
        <v>4.0511111111111111</v>
      </c>
      <c r="AA148" s="31">
        <f t="shared" si="107"/>
        <v>4.0511111111111111</v>
      </c>
      <c r="AB148" s="31">
        <f t="shared" si="107"/>
        <v>4.0511111111111111</v>
      </c>
      <c r="AC148" s="31">
        <f t="shared" si="107"/>
        <v>4.0511111111111111</v>
      </c>
      <c r="AD148" s="31">
        <f t="shared" si="107"/>
        <v>4.0511111111111111</v>
      </c>
    </row>
    <row r="149" spans="1:32" hidden="1" x14ac:dyDescent="0.35">
      <c r="A149" s="27">
        <v>44802</v>
      </c>
      <c r="B149" s="78">
        <v>2532511226</v>
      </c>
      <c r="C149" s="79" t="s">
        <v>261</v>
      </c>
      <c r="D149" s="75">
        <v>10546.58</v>
      </c>
      <c r="E149" s="75">
        <v>8847.7099999999991</v>
      </c>
      <c r="F149" s="108">
        <v>73.239999999999995</v>
      </c>
      <c r="G149" s="75">
        <v>144</v>
      </c>
      <c r="S149" s="31"/>
      <c r="T149" s="31"/>
      <c r="U149" s="31"/>
      <c r="V149" s="31">
        <f>($E$149/$G$149)*0.5</f>
        <v>30.721215277777773</v>
      </c>
      <c r="W149" s="31">
        <f t="shared" ref="W149:AD149" si="108">($E$149/$G$149)</f>
        <v>61.442430555555546</v>
      </c>
      <c r="X149" s="31">
        <f t="shared" si="108"/>
        <v>61.442430555555546</v>
      </c>
      <c r="Y149" s="31">
        <f t="shared" si="108"/>
        <v>61.442430555555546</v>
      </c>
      <c r="Z149" s="31">
        <f t="shared" si="108"/>
        <v>61.442430555555546</v>
      </c>
      <c r="AA149" s="31">
        <f t="shared" si="108"/>
        <v>61.442430555555546</v>
      </c>
      <c r="AB149" s="31">
        <f t="shared" si="108"/>
        <v>61.442430555555546</v>
      </c>
      <c r="AC149" s="31">
        <f t="shared" si="108"/>
        <v>61.442430555555546</v>
      </c>
      <c r="AD149" s="31">
        <f t="shared" si="108"/>
        <v>61.442430555555546</v>
      </c>
    </row>
    <row r="150" spans="1:32" hidden="1" x14ac:dyDescent="0.35">
      <c r="A150" s="27">
        <v>44802</v>
      </c>
      <c r="B150" s="78">
        <v>5784400242</v>
      </c>
      <c r="C150" s="79" t="s">
        <v>262</v>
      </c>
      <c r="D150" s="75">
        <v>5838.76</v>
      </c>
      <c r="E150" s="75">
        <v>4898.24</v>
      </c>
      <c r="F150" s="108">
        <v>40.549999999999997</v>
      </c>
      <c r="G150" s="75">
        <v>144</v>
      </c>
      <c r="S150" s="31"/>
      <c r="T150" s="31"/>
      <c r="U150" s="31"/>
      <c r="V150" s="36">
        <f>($E$150/$G$150)*0.5</f>
        <v>17.007777777777775</v>
      </c>
      <c r="W150" s="31">
        <f t="shared" ref="W150:AD150" si="109">($E$150/$G$150)</f>
        <v>34.015555555555551</v>
      </c>
      <c r="X150" s="31">
        <f t="shared" si="109"/>
        <v>34.015555555555551</v>
      </c>
      <c r="Y150" s="31">
        <f t="shared" si="109"/>
        <v>34.015555555555551</v>
      </c>
      <c r="Z150" s="31">
        <f t="shared" si="109"/>
        <v>34.015555555555551</v>
      </c>
      <c r="AA150" s="31">
        <f t="shared" si="109"/>
        <v>34.015555555555551</v>
      </c>
      <c r="AB150" s="31">
        <f t="shared" si="109"/>
        <v>34.015555555555551</v>
      </c>
      <c r="AC150" s="31">
        <f t="shared" si="109"/>
        <v>34.015555555555551</v>
      </c>
      <c r="AD150" s="31">
        <f t="shared" si="109"/>
        <v>34.015555555555551</v>
      </c>
    </row>
    <row r="151" spans="1:32" hidden="1" x14ac:dyDescent="0.35">
      <c r="A151" s="27"/>
      <c r="B151" s="78"/>
      <c r="C151" s="79"/>
      <c r="D151" s="75"/>
      <c r="E151" s="75"/>
      <c r="F151" s="75"/>
      <c r="G151" s="75"/>
      <c r="S151" s="33"/>
      <c r="T151" s="33"/>
      <c r="U151" s="33"/>
      <c r="V151" s="33">
        <f>SUM(V34:V150)</f>
        <v>3895.822416423543</v>
      </c>
      <c r="W151" s="33"/>
      <c r="X151" s="33"/>
      <c r="Y151" s="33"/>
      <c r="Z151" s="33"/>
      <c r="AA151" s="33"/>
      <c r="AB151" s="33"/>
      <c r="AC151" s="33"/>
      <c r="AD151" s="33"/>
    </row>
    <row r="152" spans="1:32" hidden="1" x14ac:dyDescent="0.35"/>
    <row r="153" spans="1:32" hidden="1" x14ac:dyDescent="0.35">
      <c r="A153" s="27">
        <v>44810</v>
      </c>
      <c r="B153" s="78">
        <v>4012513127</v>
      </c>
      <c r="C153" s="79" t="s">
        <v>264</v>
      </c>
      <c r="D153" s="75">
        <v>7684.97</v>
      </c>
      <c r="E153" s="75">
        <v>6447.05</v>
      </c>
      <c r="F153" s="108">
        <v>53.37</v>
      </c>
      <c r="G153" s="75">
        <v>144</v>
      </c>
      <c r="S153" s="31"/>
      <c r="T153" s="31"/>
      <c r="U153" s="31"/>
      <c r="V153" s="31"/>
      <c r="W153" s="36">
        <f>($E$153/$G$153)*0.5</f>
        <v>22.38559027777778</v>
      </c>
      <c r="X153" s="31">
        <f t="shared" ref="X153:AD153" si="110">($E$153/$G$153)</f>
        <v>44.77118055555556</v>
      </c>
      <c r="Y153" s="31">
        <f t="shared" si="110"/>
        <v>44.77118055555556</v>
      </c>
      <c r="Z153" s="31">
        <f t="shared" si="110"/>
        <v>44.77118055555556</v>
      </c>
      <c r="AA153" s="31">
        <f t="shared" si="110"/>
        <v>44.77118055555556</v>
      </c>
      <c r="AB153" s="31">
        <f t="shared" si="110"/>
        <v>44.77118055555556</v>
      </c>
      <c r="AC153" s="31">
        <f t="shared" si="110"/>
        <v>44.77118055555556</v>
      </c>
      <c r="AD153" s="31">
        <f t="shared" si="110"/>
        <v>44.77118055555556</v>
      </c>
    </row>
    <row r="154" spans="1:32" hidden="1" x14ac:dyDescent="0.35">
      <c r="A154" s="27"/>
      <c r="B154" s="78"/>
      <c r="C154" s="79"/>
      <c r="D154" s="75"/>
      <c r="E154" s="75"/>
      <c r="F154" s="75"/>
      <c r="G154" s="75"/>
      <c r="S154" s="33"/>
      <c r="T154" s="33"/>
      <c r="U154" s="33"/>
      <c r="V154" s="33"/>
      <c r="W154" s="33">
        <f>SUM(W34:W153)</f>
        <v>4101.9922979594894</v>
      </c>
      <c r="X154" s="33"/>
      <c r="Y154" s="33"/>
      <c r="Z154" s="33"/>
      <c r="AA154" s="33"/>
      <c r="AB154" s="33"/>
      <c r="AC154" s="33"/>
      <c r="AD154" s="33"/>
    </row>
    <row r="156" spans="1:32" x14ac:dyDescent="0.35">
      <c r="A156" s="27">
        <v>44837</v>
      </c>
      <c r="B156" s="78">
        <v>7794512191</v>
      </c>
      <c r="C156" s="79" t="s">
        <v>268</v>
      </c>
      <c r="D156" s="75">
        <v>6741.69</v>
      </c>
      <c r="E156" s="75">
        <v>5655.72</v>
      </c>
      <c r="F156" s="75">
        <v>46.82</v>
      </c>
      <c r="G156" s="75">
        <v>144</v>
      </c>
      <c r="S156" s="31"/>
      <c r="T156" s="31"/>
      <c r="U156" s="31"/>
      <c r="V156" s="31"/>
      <c r="W156" s="31"/>
      <c r="X156" s="31">
        <f>($E$156/$G$156)*0.5</f>
        <v>19.637916666666669</v>
      </c>
      <c r="Y156" s="31">
        <f t="shared" ref="Y156:AD156" si="111">($E$156/$G$156)</f>
        <v>39.275833333333338</v>
      </c>
      <c r="Z156" s="31">
        <f t="shared" si="111"/>
        <v>39.275833333333338</v>
      </c>
      <c r="AA156" s="31">
        <f t="shared" si="111"/>
        <v>39.275833333333338</v>
      </c>
      <c r="AB156" s="31">
        <f t="shared" si="111"/>
        <v>39.275833333333338</v>
      </c>
      <c r="AC156" s="31">
        <f t="shared" si="111"/>
        <v>39.275833333333338</v>
      </c>
      <c r="AD156" s="31">
        <f t="shared" si="111"/>
        <v>39.275833333333338</v>
      </c>
    </row>
    <row r="157" spans="1:32" x14ac:dyDescent="0.35">
      <c r="A157" s="27">
        <v>44844</v>
      </c>
      <c r="B157" s="78" t="s">
        <v>269</v>
      </c>
      <c r="C157" s="79" t="s">
        <v>270</v>
      </c>
      <c r="D157" s="75">
        <v>9576.09</v>
      </c>
      <c r="E157" s="75">
        <v>8033.55</v>
      </c>
      <c r="F157" s="75">
        <v>66.5</v>
      </c>
      <c r="G157" s="75">
        <v>144</v>
      </c>
      <c r="S157" s="31"/>
      <c r="T157" s="31"/>
      <c r="U157" s="31"/>
      <c r="V157" s="31"/>
      <c r="W157" s="31"/>
      <c r="X157" s="86">
        <f>($E$157/$G$157)*0.5</f>
        <v>27.894270833333334</v>
      </c>
      <c r="Y157" s="86">
        <f t="shared" ref="Y157:AC157" si="112">($E$157/$G$157)</f>
        <v>55.788541666666667</v>
      </c>
      <c r="Z157" s="86">
        <f t="shared" si="112"/>
        <v>55.788541666666667</v>
      </c>
      <c r="AA157" s="86">
        <f t="shared" si="112"/>
        <v>55.788541666666667</v>
      </c>
      <c r="AB157" s="86">
        <f t="shared" si="112"/>
        <v>55.788541666666667</v>
      </c>
      <c r="AC157" s="86">
        <f t="shared" si="112"/>
        <v>55.788541666666667</v>
      </c>
      <c r="AD157" s="31">
        <f>($E$157/$G$157)</f>
        <v>55.788541666666667</v>
      </c>
      <c r="AE157" s="5">
        <f>SUM(X157:AC157)</f>
        <v>306.83697916666665</v>
      </c>
    </row>
    <row r="158" spans="1:32" x14ac:dyDescent="0.35">
      <c r="A158" s="27">
        <v>44844</v>
      </c>
      <c r="B158" s="78" t="s">
        <v>271</v>
      </c>
      <c r="C158" s="79" t="s">
        <v>272</v>
      </c>
      <c r="D158" s="75">
        <v>7480.7</v>
      </c>
      <c r="E158" s="75">
        <v>6275.69</v>
      </c>
      <c r="F158" s="75">
        <v>51.95</v>
      </c>
      <c r="G158" s="75">
        <v>144</v>
      </c>
      <c r="S158" s="31"/>
      <c r="T158" s="31"/>
      <c r="U158" s="31"/>
      <c r="V158" s="31"/>
      <c r="W158" s="31"/>
      <c r="X158" s="86">
        <f>($E$158/$G$158)*0.5</f>
        <v>21.790590277777778</v>
      </c>
      <c r="Y158" s="86">
        <f t="shared" ref="Y158:AC158" si="113">($E$158/$G$158)</f>
        <v>43.581180555555555</v>
      </c>
      <c r="Z158" s="86">
        <f t="shared" si="113"/>
        <v>43.581180555555555</v>
      </c>
      <c r="AA158" s="86">
        <f t="shared" si="113"/>
        <v>43.581180555555555</v>
      </c>
      <c r="AB158" s="86">
        <f t="shared" si="113"/>
        <v>43.581180555555555</v>
      </c>
      <c r="AC158" s="86">
        <f t="shared" si="113"/>
        <v>43.581180555555555</v>
      </c>
      <c r="AD158" s="80"/>
      <c r="AE158" s="5">
        <f>SUM(X158:AC158)</f>
        <v>239.69649305555558</v>
      </c>
      <c r="AF158" s="8"/>
    </row>
    <row r="159" spans="1:32" x14ac:dyDescent="0.35">
      <c r="A159" s="27">
        <v>44844</v>
      </c>
      <c r="B159" s="78" t="s">
        <v>273</v>
      </c>
      <c r="C159" s="79" t="s">
        <v>274</v>
      </c>
      <c r="D159" s="75">
        <v>11044.94</v>
      </c>
      <c r="E159" s="75">
        <v>9430.92</v>
      </c>
      <c r="F159" s="75">
        <v>85.62</v>
      </c>
      <c r="G159" s="75">
        <v>129</v>
      </c>
      <c r="S159" s="31"/>
      <c r="T159" s="31"/>
      <c r="U159" s="31"/>
      <c r="V159" s="31"/>
      <c r="W159" s="31"/>
      <c r="X159" s="86">
        <f>($E$159/$G$159)*0.5</f>
        <v>36.553953488372095</v>
      </c>
      <c r="Y159" s="86">
        <f t="shared" ref="Y159:AD159" si="114">($E$159/$G$159)</f>
        <v>73.107906976744189</v>
      </c>
      <c r="Z159" s="86">
        <f t="shared" si="114"/>
        <v>73.107906976744189</v>
      </c>
      <c r="AA159" s="86">
        <f t="shared" si="114"/>
        <v>73.107906976744189</v>
      </c>
      <c r="AB159" s="86">
        <f t="shared" si="114"/>
        <v>73.107906976744189</v>
      </c>
      <c r="AC159" s="86">
        <f t="shared" si="114"/>
        <v>73.107906976744189</v>
      </c>
      <c r="AD159" s="31">
        <f t="shared" si="114"/>
        <v>73.107906976744189</v>
      </c>
      <c r="AE159" s="5">
        <f t="shared" ref="AE159:AE165" si="115">SUM(X159:AC159)</f>
        <v>402.09348837209302</v>
      </c>
    </row>
    <row r="160" spans="1:32" x14ac:dyDescent="0.35">
      <c r="A160" s="27">
        <v>44844</v>
      </c>
      <c r="B160" s="78" t="s">
        <v>275</v>
      </c>
      <c r="C160" s="79" t="s">
        <v>276</v>
      </c>
      <c r="D160" s="75">
        <v>6007.88</v>
      </c>
      <c r="E160" s="75">
        <v>5040.1099999999997</v>
      </c>
      <c r="F160" s="75">
        <v>41.72</v>
      </c>
      <c r="G160" s="75">
        <v>144</v>
      </c>
      <c r="S160" s="31"/>
      <c r="T160" s="31"/>
      <c r="U160" s="31"/>
      <c r="V160" s="31"/>
      <c r="W160" s="31"/>
      <c r="X160" s="86">
        <f>($E$160/$G$160)*0.5</f>
        <v>17.500381944444442</v>
      </c>
      <c r="Y160" s="86">
        <f t="shared" ref="Y160:AD160" si="116">($E$160/$G$160)</f>
        <v>35.000763888888883</v>
      </c>
      <c r="Z160" s="86">
        <f t="shared" si="116"/>
        <v>35.000763888888883</v>
      </c>
      <c r="AA160" s="86">
        <f t="shared" si="116"/>
        <v>35.000763888888883</v>
      </c>
      <c r="AB160" s="86">
        <f t="shared" si="116"/>
        <v>35.000763888888883</v>
      </c>
      <c r="AC160" s="86">
        <f t="shared" si="116"/>
        <v>35.000763888888883</v>
      </c>
      <c r="AD160" s="31">
        <f t="shared" si="116"/>
        <v>35.000763888888883</v>
      </c>
      <c r="AE160" s="5">
        <f t="shared" si="115"/>
        <v>192.50420138888884</v>
      </c>
    </row>
    <row r="161" spans="1:32" x14ac:dyDescent="0.35">
      <c r="A161" s="27">
        <v>44844</v>
      </c>
      <c r="B161" s="78" t="s">
        <v>277</v>
      </c>
      <c r="C161" s="79" t="s">
        <v>278</v>
      </c>
      <c r="D161" s="75">
        <v>2908.03</v>
      </c>
      <c r="E161" s="75">
        <v>2439.6</v>
      </c>
      <c r="F161" s="75">
        <v>20.190000000000001</v>
      </c>
      <c r="G161" s="75">
        <v>144</v>
      </c>
      <c r="S161" s="31"/>
      <c r="T161" s="31"/>
      <c r="U161" s="31"/>
      <c r="V161" s="31"/>
      <c r="W161" s="31"/>
      <c r="X161" s="86">
        <f>($E$161/$G$161)*0.5</f>
        <v>8.4708333333333332</v>
      </c>
      <c r="Y161" s="86">
        <f t="shared" ref="Y161:AD161" si="117">($E$161/$G$161)</f>
        <v>16.941666666666666</v>
      </c>
      <c r="Z161" s="86">
        <f t="shared" si="117"/>
        <v>16.941666666666666</v>
      </c>
      <c r="AA161" s="86">
        <f t="shared" si="117"/>
        <v>16.941666666666666</v>
      </c>
      <c r="AB161" s="86">
        <f t="shared" si="117"/>
        <v>16.941666666666666</v>
      </c>
      <c r="AC161" s="86">
        <f t="shared" si="117"/>
        <v>16.941666666666666</v>
      </c>
      <c r="AD161" s="31">
        <f t="shared" si="117"/>
        <v>16.941666666666666</v>
      </c>
      <c r="AE161" s="5">
        <f t="shared" si="115"/>
        <v>93.17916666666666</v>
      </c>
    </row>
    <row r="162" spans="1:32" x14ac:dyDescent="0.35">
      <c r="A162" s="27">
        <v>44844</v>
      </c>
      <c r="B162" s="78" t="s">
        <v>279</v>
      </c>
      <c r="C162" s="79" t="s">
        <v>280</v>
      </c>
      <c r="D162" s="75">
        <v>7499.43</v>
      </c>
      <c r="E162" s="75">
        <v>6291.4</v>
      </c>
      <c r="F162" s="75">
        <v>52.08</v>
      </c>
      <c r="G162" s="75">
        <v>144</v>
      </c>
      <c r="S162" s="31"/>
      <c r="T162" s="31"/>
      <c r="U162" s="31"/>
      <c r="V162" s="31"/>
      <c r="W162" s="31"/>
      <c r="X162" s="86">
        <f>($E$162/$G$162)*0.5</f>
        <v>21.845138888888886</v>
      </c>
      <c r="Y162" s="86">
        <f t="shared" ref="Y162:AD162" si="118">($E$162/$G$162)</f>
        <v>43.690277777777773</v>
      </c>
      <c r="Z162" s="86">
        <f t="shared" si="118"/>
        <v>43.690277777777773</v>
      </c>
      <c r="AA162" s="86">
        <f t="shared" si="118"/>
        <v>43.690277777777773</v>
      </c>
      <c r="AB162" s="86">
        <f t="shared" si="118"/>
        <v>43.690277777777773</v>
      </c>
      <c r="AC162" s="86">
        <f t="shared" si="118"/>
        <v>43.690277777777773</v>
      </c>
      <c r="AD162" s="31">
        <f t="shared" si="118"/>
        <v>43.690277777777773</v>
      </c>
      <c r="AE162" s="5">
        <f t="shared" si="115"/>
        <v>240.29652777777773</v>
      </c>
    </row>
    <row r="163" spans="1:32" x14ac:dyDescent="0.35">
      <c r="A163" s="27">
        <v>44858</v>
      </c>
      <c r="B163" s="78" t="s">
        <v>281</v>
      </c>
      <c r="C163" s="79" t="s">
        <v>282</v>
      </c>
      <c r="D163" s="75">
        <v>9101.73</v>
      </c>
      <c r="E163" s="75">
        <v>7635.6</v>
      </c>
      <c r="F163" s="75">
        <v>63.21</v>
      </c>
      <c r="G163" s="75">
        <v>144</v>
      </c>
      <c r="S163" s="31"/>
      <c r="T163" s="31"/>
      <c r="U163" s="31"/>
      <c r="V163" s="31"/>
      <c r="W163" s="31"/>
      <c r="X163" s="86">
        <f>($E$163/$G$163)*0.5</f>
        <v>26.512500000000003</v>
      </c>
      <c r="Y163" s="86">
        <f t="shared" ref="Y163:AD163" si="119">($E$163/$G$163)</f>
        <v>53.025000000000006</v>
      </c>
      <c r="Z163" s="86">
        <f t="shared" si="119"/>
        <v>53.025000000000006</v>
      </c>
      <c r="AA163" s="86">
        <f t="shared" si="119"/>
        <v>53.025000000000006</v>
      </c>
      <c r="AB163" s="86">
        <f t="shared" si="119"/>
        <v>53.025000000000006</v>
      </c>
      <c r="AC163" s="86">
        <f t="shared" si="119"/>
        <v>53.025000000000006</v>
      </c>
      <c r="AD163" s="31">
        <f t="shared" si="119"/>
        <v>53.025000000000006</v>
      </c>
      <c r="AE163" s="5">
        <f t="shared" si="115"/>
        <v>291.63750000000005</v>
      </c>
    </row>
    <row r="164" spans="1:32" x14ac:dyDescent="0.35">
      <c r="A164" s="27">
        <v>44858</v>
      </c>
      <c r="B164" s="78" t="s">
        <v>283</v>
      </c>
      <c r="C164" s="79" t="s">
        <v>284</v>
      </c>
      <c r="D164" s="75">
        <v>1713.12</v>
      </c>
      <c r="E164" s="75">
        <v>1437.17</v>
      </c>
      <c r="F164" s="75">
        <v>11.9</v>
      </c>
      <c r="G164" s="75">
        <v>144</v>
      </c>
      <c r="S164" s="31"/>
      <c r="T164" s="31"/>
      <c r="U164" s="31"/>
      <c r="V164" s="31"/>
      <c r="W164" s="31"/>
      <c r="X164" s="86">
        <f>($E$164/$G$164)*0.5</f>
        <v>4.9901736111111115</v>
      </c>
      <c r="Y164" s="86">
        <f t="shared" ref="Y164:AD164" si="120">($E$164/$G$164)</f>
        <v>9.9803472222222229</v>
      </c>
      <c r="Z164" s="86">
        <f t="shared" si="120"/>
        <v>9.9803472222222229</v>
      </c>
      <c r="AA164" s="86">
        <f t="shared" si="120"/>
        <v>9.9803472222222229</v>
      </c>
      <c r="AB164" s="86">
        <f t="shared" si="120"/>
        <v>9.9803472222222229</v>
      </c>
      <c r="AC164" s="86">
        <f t="shared" si="120"/>
        <v>9.9803472222222229</v>
      </c>
      <c r="AD164" s="31">
        <f t="shared" si="120"/>
        <v>9.9803472222222229</v>
      </c>
      <c r="AE164" s="5">
        <f t="shared" si="115"/>
        <v>54.891909722222223</v>
      </c>
    </row>
    <row r="165" spans="1:32" x14ac:dyDescent="0.35">
      <c r="A165" s="27">
        <v>44858</v>
      </c>
      <c r="B165" s="78" t="s">
        <v>285</v>
      </c>
      <c r="C165" s="79" t="s">
        <v>286</v>
      </c>
      <c r="D165" s="75">
        <v>6840.21</v>
      </c>
      <c r="E165" s="75">
        <v>5738.37</v>
      </c>
      <c r="F165" s="75">
        <v>47.5</v>
      </c>
      <c r="G165" s="75">
        <v>144</v>
      </c>
      <c r="S165" s="31"/>
      <c r="T165" s="31"/>
      <c r="U165" s="31"/>
      <c r="V165" s="31"/>
      <c r="W165" s="31"/>
      <c r="X165" s="86">
        <f>($E$165/$G$165)*0.5</f>
        <v>19.924895833333334</v>
      </c>
      <c r="Y165" s="86">
        <f t="shared" ref="Y165:AD165" si="121">($E$165/$G$165)</f>
        <v>39.849791666666668</v>
      </c>
      <c r="Z165" s="86">
        <f t="shared" si="121"/>
        <v>39.849791666666668</v>
      </c>
      <c r="AA165" s="86">
        <f t="shared" si="121"/>
        <v>39.849791666666668</v>
      </c>
      <c r="AB165" s="86">
        <f t="shared" si="121"/>
        <v>39.849791666666668</v>
      </c>
      <c r="AC165" s="86">
        <f t="shared" si="121"/>
        <v>39.849791666666668</v>
      </c>
      <c r="AD165" s="31">
        <f t="shared" si="121"/>
        <v>39.849791666666668</v>
      </c>
      <c r="AE165" s="5">
        <f t="shared" si="115"/>
        <v>219.1738541666667</v>
      </c>
    </row>
    <row r="166" spans="1:32" x14ac:dyDescent="0.35">
      <c r="A166" s="27">
        <v>44858</v>
      </c>
      <c r="B166" s="78" t="s">
        <v>287</v>
      </c>
      <c r="C166" s="79" t="s">
        <v>288</v>
      </c>
      <c r="D166" s="75">
        <v>1089.03</v>
      </c>
      <c r="E166" s="75">
        <v>913.6</v>
      </c>
      <c r="F166" s="75">
        <v>7.56</v>
      </c>
      <c r="G166" s="75">
        <v>144</v>
      </c>
      <c r="S166" s="31"/>
      <c r="T166" s="31"/>
      <c r="U166" s="31"/>
      <c r="V166" s="31"/>
      <c r="W166" s="31"/>
      <c r="X166" s="86">
        <f>($E$166/$G$166)*0.5</f>
        <v>3.1722222222222225</v>
      </c>
      <c r="Y166" s="86">
        <f t="shared" ref="Y166:AD166" si="122">($E$166/$G$166)</f>
        <v>6.344444444444445</v>
      </c>
      <c r="Z166" s="86">
        <f t="shared" si="122"/>
        <v>6.344444444444445</v>
      </c>
      <c r="AA166" s="86">
        <f t="shared" si="122"/>
        <v>6.344444444444445</v>
      </c>
      <c r="AB166" s="86">
        <f t="shared" si="122"/>
        <v>6.344444444444445</v>
      </c>
      <c r="AC166" s="86">
        <f t="shared" si="122"/>
        <v>6.344444444444445</v>
      </c>
      <c r="AD166" s="31">
        <f t="shared" si="122"/>
        <v>6.344444444444445</v>
      </c>
      <c r="AE166" s="5">
        <f>SUM(X166:AC166)</f>
        <v>34.894444444444446</v>
      </c>
    </row>
    <row r="167" spans="1:32" x14ac:dyDescent="0.35">
      <c r="A167" s="27">
        <v>44858</v>
      </c>
      <c r="B167" s="78" t="s">
        <v>289</v>
      </c>
      <c r="C167" s="79">
        <v>556130301</v>
      </c>
      <c r="D167" s="75">
        <v>4051.2</v>
      </c>
      <c r="E167" s="75">
        <v>3398.62</v>
      </c>
      <c r="F167" s="75">
        <v>28.13</v>
      </c>
      <c r="G167" s="75">
        <v>144</v>
      </c>
      <c r="S167" s="31"/>
      <c r="T167" s="31"/>
      <c r="U167" s="31"/>
      <c r="V167" s="31"/>
      <c r="W167" s="31"/>
      <c r="X167" s="86">
        <f>($E$167/$G$167)*0.5</f>
        <v>11.800763888888888</v>
      </c>
      <c r="Y167" s="86">
        <f t="shared" ref="Y167:AC167" si="123">($E$167/$G$167)</f>
        <v>23.601527777777775</v>
      </c>
      <c r="Z167" s="86">
        <f t="shared" si="123"/>
        <v>23.601527777777775</v>
      </c>
      <c r="AA167" s="86">
        <f t="shared" si="123"/>
        <v>23.601527777777775</v>
      </c>
      <c r="AB167" s="86">
        <f t="shared" si="123"/>
        <v>23.601527777777775</v>
      </c>
      <c r="AC167" s="86">
        <f t="shared" si="123"/>
        <v>23.601527777777775</v>
      </c>
      <c r="AD167" s="80"/>
      <c r="AE167" s="5">
        <f>SUM(X167:AC167)</f>
        <v>129.80840277777776</v>
      </c>
    </row>
    <row r="168" spans="1:32" x14ac:dyDescent="0.35">
      <c r="A168" s="27">
        <v>44858</v>
      </c>
      <c r="B168" s="78" t="s">
        <v>290</v>
      </c>
      <c r="C168" s="79" t="s">
        <v>291</v>
      </c>
      <c r="D168" s="75">
        <v>3452.8</v>
      </c>
      <c r="E168" s="75">
        <v>2896.61</v>
      </c>
      <c r="F168" s="75">
        <v>23.98</v>
      </c>
      <c r="G168" s="75">
        <v>144</v>
      </c>
      <c r="S168" s="31"/>
      <c r="T168" s="31"/>
      <c r="U168" s="31"/>
      <c r="V168" s="31"/>
      <c r="W168" s="31"/>
      <c r="X168" s="119">
        <f>($E$168/$G$168)*0.5</f>
        <v>10.057673611111111</v>
      </c>
      <c r="Y168" s="86">
        <f t="shared" ref="Y168:AD168" si="124">($E$168/$G$168)</f>
        <v>20.115347222222223</v>
      </c>
      <c r="Z168" s="86">
        <f t="shared" si="124"/>
        <v>20.115347222222223</v>
      </c>
      <c r="AA168" s="86">
        <f t="shared" si="124"/>
        <v>20.115347222222223</v>
      </c>
      <c r="AB168" s="86">
        <f t="shared" si="124"/>
        <v>20.115347222222223</v>
      </c>
      <c r="AC168" s="86">
        <f t="shared" si="124"/>
        <v>20.115347222222223</v>
      </c>
      <c r="AD168" s="31">
        <f t="shared" si="124"/>
        <v>20.115347222222223</v>
      </c>
      <c r="AE168" s="5">
        <f>SUM(X168:AC168)</f>
        <v>110.63440972222223</v>
      </c>
    </row>
    <row r="169" spans="1:32" x14ac:dyDescent="0.35">
      <c r="X169" s="33">
        <f>SUM(X34:X168)</f>
        <v>4354.5292028367503</v>
      </c>
      <c r="Y169" s="33"/>
      <c r="Z169" s="33"/>
      <c r="AA169" s="33"/>
      <c r="AB169" s="33"/>
      <c r="AC169" s="33"/>
      <c r="AD169" s="33"/>
      <c r="AE169" s="33">
        <f>SUM(AE157:AE168)</f>
        <v>2315.6473772609816</v>
      </c>
      <c r="AF169" s="8" t="s">
        <v>382</v>
      </c>
    </row>
    <row r="171" spans="1:32" x14ac:dyDescent="0.35">
      <c r="A171" s="27">
        <v>44867</v>
      </c>
      <c r="B171" s="78">
        <v>2320802304</v>
      </c>
      <c r="C171" s="79" t="s">
        <v>293</v>
      </c>
      <c r="D171" s="75">
        <v>117.19</v>
      </c>
      <c r="E171" s="75">
        <v>98.31</v>
      </c>
      <c r="F171" s="75">
        <v>0.81</v>
      </c>
      <c r="G171" s="75">
        <v>144</v>
      </c>
      <c r="S171" s="31"/>
      <c r="T171" s="31"/>
      <c r="U171" s="31"/>
      <c r="V171" s="31"/>
      <c r="W171" s="31"/>
      <c r="X171" s="31"/>
      <c r="Y171" s="31">
        <f>($E$171/$G$171)*0.5</f>
        <v>0.34135416666666668</v>
      </c>
      <c r="Z171" s="31">
        <f>($E$171/$G$171)</f>
        <v>0.68270833333333336</v>
      </c>
      <c r="AA171" s="31">
        <f>($E$171/$G$171)</f>
        <v>0.68270833333333336</v>
      </c>
      <c r="AB171" s="31">
        <f>($E$171/$G$171)</f>
        <v>0.68270833333333336</v>
      </c>
      <c r="AC171" s="31">
        <f>($E$171/$G$171)</f>
        <v>0.68270833333333336</v>
      </c>
      <c r="AD171" s="31">
        <f>($E$171/$G$171)</f>
        <v>0.68270833333333336</v>
      </c>
    </row>
    <row r="172" spans="1:32" x14ac:dyDescent="0.35">
      <c r="A172" s="27">
        <v>44867</v>
      </c>
      <c r="B172" s="78">
        <v>2511703139</v>
      </c>
      <c r="C172" s="79" t="s">
        <v>294</v>
      </c>
      <c r="D172" s="75">
        <v>963.72</v>
      </c>
      <c r="E172" s="75">
        <v>808.48</v>
      </c>
      <c r="F172" s="75">
        <v>6.69</v>
      </c>
      <c r="G172" s="75">
        <v>144</v>
      </c>
      <c r="S172" s="31"/>
      <c r="T172" s="31"/>
      <c r="U172" s="31"/>
      <c r="V172" s="31"/>
      <c r="W172" s="31"/>
      <c r="X172" s="31"/>
      <c r="Y172" s="31">
        <f>($E$172/$G$172)*0.5</f>
        <v>2.8072222222222223</v>
      </c>
      <c r="Z172" s="31">
        <f>($E$172/$G$172)</f>
        <v>5.6144444444444446</v>
      </c>
      <c r="AA172" s="31">
        <f>($E$172/$G$172)</f>
        <v>5.6144444444444446</v>
      </c>
      <c r="AB172" s="31">
        <f>($E$172/$G$172)</f>
        <v>5.6144444444444446</v>
      </c>
      <c r="AC172" s="31">
        <f>($E$172/$G$172)</f>
        <v>5.6144444444444446</v>
      </c>
      <c r="AD172" s="31">
        <f>($E$172/$G$172)</f>
        <v>5.6144444444444446</v>
      </c>
    </row>
    <row r="173" spans="1:32" x14ac:dyDescent="0.35">
      <c r="A173" s="27">
        <v>44867</v>
      </c>
      <c r="B173" s="78">
        <v>4585117131</v>
      </c>
      <c r="C173" s="79" t="s">
        <v>295</v>
      </c>
      <c r="D173" s="75">
        <v>287.36</v>
      </c>
      <c r="E173" s="75">
        <v>241.07</v>
      </c>
      <c r="F173" s="75">
        <v>2</v>
      </c>
      <c r="G173" s="75">
        <v>144</v>
      </c>
      <c r="S173" s="31"/>
      <c r="T173" s="31"/>
      <c r="U173" s="31"/>
      <c r="V173" s="31"/>
      <c r="W173" s="31"/>
      <c r="X173" s="31"/>
      <c r="Y173" s="31">
        <f>($E$173/$G$173)*0.5</f>
        <v>0.83704861111111106</v>
      </c>
      <c r="Z173" s="31">
        <f>($E$173/$G$173)</f>
        <v>1.6740972222222221</v>
      </c>
      <c r="AA173" s="31">
        <f>($E$173/$G$173)</f>
        <v>1.6740972222222221</v>
      </c>
      <c r="AB173" s="31">
        <f>($E$173/$G$173)</f>
        <v>1.6740972222222221</v>
      </c>
      <c r="AC173" s="31">
        <f>($E$173/$G$173)</f>
        <v>1.6740972222222221</v>
      </c>
      <c r="AD173" s="31">
        <f>($E$173/$G$173)</f>
        <v>1.6740972222222221</v>
      </c>
    </row>
    <row r="174" spans="1:32" x14ac:dyDescent="0.35">
      <c r="A174" s="27">
        <v>44867</v>
      </c>
      <c r="B174" s="78">
        <v>4735802249</v>
      </c>
      <c r="C174" s="79" t="s">
        <v>296</v>
      </c>
      <c r="D174" s="75">
        <v>4977.3100000000004</v>
      </c>
      <c r="E174" s="75">
        <v>4175.55</v>
      </c>
      <c r="F174" s="75">
        <v>34.56</v>
      </c>
      <c r="G174" s="75">
        <v>144</v>
      </c>
      <c r="S174" s="31"/>
      <c r="T174" s="31"/>
      <c r="U174" s="31"/>
      <c r="V174" s="31"/>
      <c r="W174" s="31"/>
      <c r="X174" s="31"/>
      <c r="Y174" s="31">
        <f>($E$174/$G$174)*0.5</f>
        <v>14.498437500000001</v>
      </c>
      <c r="Z174" s="31">
        <f>($E$174/$G$174)</f>
        <v>28.996875000000003</v>
      </c>
      <c r="AA174" s="31">
        <f>($E$174/$G$174)</f>
        <v>28.996875000000003</v>
      </c>
      <c r="AB174" s="31">
        <f>($E$174/$G$174)</f>
        <v>28.996875000000003</v>
      </c>
      <c r="AC174" s="31">
        <f>($E$174/$G$174)</f>
        <v>28.996875000000003</v>
      </c>
      <c r="AD174" s="31">
        <f>($E$174/$G$174)</f>
        <v>28.996875000000003</v>
      </c>
    </row>
    <row r="175" spans="1:32" x14ac:dyDescent="0.35">
      <c r="A175" s="27">
        <v>44867</v>
      </c>
      <c r="B175" s="78">
        <v>5374209165</v>
      </c>
      <c r="C175" s="79" t="s">
        <v>297</v>
      </c>
      <c r="D175" s="75">
        <v>1752.09</v>
      </c>
      <c r="E175" s="75">
        <v>1469.86</v>
      </c>
      <c r="F175" s="75">
        <v>12.17</v>
      </c>
      <c r="G175" s="75">
        <v>144</v>
      </c>
      <c r="S175" s="31"/>
      <c r="T175" s="31"/>
      <c r="U175" s="31"/>
      <c r="V175" s="31"/>
      <c r="W175" s="31"/>
      <c r="X175" s="31"/>
      <c r="Y175" s="31">
        <f>($E$175/$G$175)*0.5</f>
        <v>5.1036805555555551</v>
      </c>
      <c r="Z175" s="31">
        <f>($E$175/$G$175)</f>
        <v>10.20736111111111</v>
      </c>
      <c r="AA175" s="31">
        <f>($E$175/$G$175)</f>
        <v>10.20736111111111</v>
      </c>
      <c r="AB175" s="31">
        <f>($E$175/$G$175)</f>
        <v>10.20736111111111</v>
      </c>
      <c r="AC175" s="31">
        <f>($E$175/$G$175)</f>
        <v>10.20736111111111</v>
      </c>
      <c r="AD175" s="31">
        <f>($E$175/$G$175)</f>
        <v>10.20736111111111</v>
      </c>
    </row>
    <row r="176" spans="1:32" x14ac:dyDescent="0.35">
      <c r="A176" s="27">
        <v>44867</v>
      </c>
      <c r="B176" s="78">
        <v>7761813123</v>
      </c>
      <c r="C176" s="79" t="s">
        <v>298</v>
      </c>
      <c r="D176" s="75">
        <v>7830.62</v>
      </c>
      <c r="E176" s="75">
        <v>6569.24</v>
      </c>
      <c r="F176" s="75">
        <v>54.38</v>
      </c>
      <c r="G176" s="75">
        <v>144</v>
      </c>
      <c r="S176" s="31"/>
      <c r="T176" s="31"/>
      <c r="U176" s="31"/>
      <c r="V176" s="31"/>
      <c r="W176" s="31"/>
      <c r="X176" s="31"/>
      <c r="Y176" s="31">
        <f>($E$176/$G$176)*0.5</f>
        <v>22.809861111111111</v>
      </c>
      <c r="Z176" s="31">
        <f>($E$176/$G$176)</f>
        <v>45.619722222222222</v>
      </c>
      <c r="AA176" s="31">
        <f>($E$176/$G$176)</f>
        <v>45.619722222222222</v>
      </c>
      <c r="AB176" s="31">
        <f>($E$176/$G$176)</f>
        <v>45.619722222222222</v>
      </c>
      <c r="AC176" s="31">
        <f>($E$176/$G$176)</f>
        <v>45.619722222222222</v>
      </c>
      <c r="AD176" s="31">
        <f>($E$176/$G$176)</f>
        <v>45.619722222222222</v>
      </c>
    </row>
    <row r="177" spans="1:32" x14ac:dyDescent="0.35">
      <c r="A177" s="27">
        <v>44867</v>
      </c>
      <c r="B177" s="78">
        <v>8223412244</v>
      </c>
      <c r="C177" s="79">
        <v>822341201</v>
      </c>
      <c r="D177" s="75">
        <v>2708.84</v>
      </c>
      <c r="E177" s="75">
        <v>2272.4899999999998</v>
      </c>
      <c r="F177" s="75">
        <v>18.809999999999999</v>
      </c>
      <c r="G177" s="75">
        <v>144</v>
      </c>
      <c r="S177" s="31"/>
      <c r="T177" s="31"/>
      <c r="U177" s="31"/>
      <c r="V177" s="31"/>
      <c r="W177" s="31"/>
      <c r="X177" s="31"/>
      <c r="Y177" s="31">
        <f>($E$177/$G$177)*0.5</f>
        <v>7.8905902777777772</v>
      </c>
      <c r="Z177" s="31">
        <f>($E$177/$G$177)</f>
        <v>15.781180555555554</v>
      </c>
      <c r="AA177" s="31">
        <f>($E$177/$G$177)</f>
        <v>15.781180555555554</v>
      </c>
      <c r="AB177" s="31">
        <f>($E$177/$G$177)</f>
        <v>15.781180555555554</v>
      </c>
      <c r="AC177" s="31">
        <f>($E$177/$G$177)</f>
        <v>15.781180555555554</v>
      </c>
      <c r="AD177" s="31">
        <f>($E$177/$G$177)</f>
        <v>15.781180555555554</v>
      </c>
    </row>
    <row r="178" spans="1:32" x14ac:dyDescent="0.35">
      <c r="A178" s="27">
        <v>44867</v>
      </c>
      <c r="B178" s="78">
        <v>8616307167</v>
      </c>
      <c r="C178" s="79" t="s">
        <v>299</v>
      </c>
      <c r="D178" s="75">
        <v>744.9</v>
      </c>
      <c r="E178" s="75">
        <v>624.91</v>
      </c>
      <c r="F178" s="75">
        <v>5.17</v>
      </c>
      <c r="G178" s="75">
        <v>144</v>
      </c>
      <c r="S178" s="31"/>
      <c r="T178" s="31"/>
      <c r="U178" s="31"/>
      <c r="V178" s="31"/>
      <c r="W178" s="31"/>
      <c r="X178" s="31"/>
      <c r="Y178" s="31">
        <f>($E$178/$G$178)*0.5</f>
        <v>2.1698263888888887</v>
      </c>
      <c r="Z178" s="31">
        <f>($E$178/$G$178)</f>
        <v>4.3396527777777774</v>
      </c>
      <c r="AA178" s="31">
        <f>($E$178/$G$178)</f>
        <v>4.3396527777777774</v>
      </c>
      <c r="AB178" s="31">
        <f>($E$178/$G$178)</f>
        <v>4.3396527777777774</v>
      </c>
      <c r="AC178" s="31">
        <f>($E$178/$G$178)</f>
        <v>4.3396527777777774</v>
      </c>
      <c r="AD178" s="31">
        <f>($E$178/$G$178)</f>
        <v>4.3396527777777774</v>
      </c>
    </row>
    <row r="179" spans="1:32" x14ac:dyDescent="0.35">
      <c r="A179" s="27">
        <v>44867</v>
      </c>
      <c r="B179" s="78">
        <v>9997319157</v>
      </c>
      <c r="C179" s="79" t="s">
        <v>300</v>
      </c>
      <c r="D179" s="75">
        <v>6619.49</v>
      </c>
      <c r="E179" s="75">
        <v>5553.2</v>
      </c>
      <c r="F179" s="75">
        <v>45.97</v>
      </c>
      <c r="G179" s="75">
        <v>144</v>
      </c>
      <c r="S179" s="31"/>
      <c r="T179" s="31"/>
      <c r="U179" s="31"/>
      <c r="V179" s="31"/>
      <c r="W179" s="31"/>
      <c r="X179" s="31"/>
      <c r="Y179" s="31">
        <f>($E$179/$G$179)*0.5</f>
        <v>19.281944444444445</v>
      </c>
      <c r="Z179" s="31">
        <f>($E$179/$G$179)</f>
        <v>38.56388888888889</v>
      </c>
      <c r="AA179" s="31">
        <f>($E$179/$G$179)</f>
        <v>38.56388888888889</v>
      </c>
      <c r="AB179" s="31">
        <f>($E$179/$G$179)</f>
        <v>38.56388888888889</v>
      </c>
      <c r="AC179" s="31">
        <f>($E$179/$G$179)</f>
        <v>38.56388888888889</v>
      </c>
      <c r="AD179" s="31">
        <f>($E$179/$G$179)</f>
        <v>38.56388888888889</v>
      </c>
    </row>
    <row r="180" spans="1:32" x14ac:dyDescent="0.35">
      <c r="A180" s="27">
        <v>44879</v>
      </c>
      <c r="B180" s="78" t="s">
        <v>301</v>
      </c>
      <c r="C180" s="79">
        <v>46910801</v>
      </c>
      <c r="D180" s="75">
        <v>119.79</v>
      </c>
      <c r="E180" s="75">
        <v>100.49</v>
      </c>
      <c r="F180" s="75">
        <v>0.83</v>
      </c>
      <c r="G180" s="75">
        <v>144</v>
      </c>
      <c r="S180" s="31"/>
      <c r="T180" s="31"/>
      <c r="U180" s="31"/>
      <c r="V180" s="31"/>
      <c r="W180" s="31"/>
      <c r="X180" s="31"/>
      <c r="Y180" s="31">
        <f>($E$180/$G$180)*0.5</f>
        <v>0.34892361111111109</v>
      </c>
      <c r="Z180" s="31">
        <f>($E$180/$G$180)</f>
        <v>0.69784722222222217</v>
      </c>
      <c r="AA180" s="31">
        <f>($E$180/$G$180)</f>
        <v>0.69784722222222217</v>
      </c>
      <c r="AB180" s="31">
        <f>($E$180/$G$180)</f>
        <v>0.69784722222222217</v>
      </c>
      <c r="AC180" s="31">
        <f>($E$180/$G$180)</f>
        <v>0.69784722222222217</v>
      </c>
      <c r="AD180" s="31">
        <f>($E$180/$G$180)</f>
        <v>0.69784722222222217</v>
      </c>
    </row>
    <row r="181" spans="1:32" x14ac:dyDescent="0.35">
      <c r="A181" s="27">
        <v>44886</v>
      </c>
      <c r="B181" s="78" t="s">
        <v>302</v>
      </c>
      <c r="C181" s="79" t="s">
        <v>303</v>
      </c>
      <c r="D181" s="75">
        <v>1417.51</v>
      </c>
      <c r="E181" s="75">
        <v>1189.17</v>
      </c>
      <c r="F181" s="75">
        <v>9.84</v>
      </c>
      <c r="G181" s="75">
        <v>144</v>
      </c>
      <c r="S181" s="31"/>
      <c r="T181" s="31"/>
      <c r="U181" s="31"/>
      <c r="V181" s="31"/>
      <c r="W181" s="31"/>
      <c r="X181" s="31"/>
      <c r="Y181" s="31">
        <f>($E$181/$G$181)*0.5</f>
        <v>4.1290624999999999</v>
      </c>
      <c r="Z181" s="31">
        <f>($E$181/$G$181)</f>
        <v>8.2581249999999997</v>
      </c>
      <c r="AA181" s="86">
        <f>($E$181/$G$181)</f>
        <v>8.2581249999999997</v>
      </c>
      <c r="AB181" s="86">
        <f>($E$181/$G$181)</f>
        <v>8.2581249999999997</v>
      </c>
      <c r="AC181" s="86">
        <f>($E$181/$G$181)</f>
        <v>8.2581249999999997</v>
      </c>
      <c r="AD181" s="31">
        <f>($E$181/$G$181)</f>
        <v>8.2581249999999997</v>
      </c>
      <c r="AE181" s="5">
        <f>SUM(X181:AC181)</f>
        <v>37.161562500000002</v>
      </c>
    </row>
    <row r="182" spans="1:32" x14ac:dyDescent="0.35">
      <c r="A182" s="27">
        <v>44886</v>
      </c>
      <c r="B182" s="78" t="s">
        <v>304</v>
      </c>
      <c r="C182" s="79" t="s">
        <v>305</v>
      </c>
      <c r="D182" s="75">
        <v>11472.81</v>
      </c>
      <c r="E182" s="75">
        <v>9624.74</v>
      </c>
      <c r="F182" s="75">
        <v>79.67</v>
      </c>
      <c r="G182" s="75">
        <v>144</v>
      </c>
      <c r="S182" s="31"/>
      <c r="T182" s="31"/>
      <c r="U182" s="31"/>
      <c r="V182" s="31"/>
      <c r="W182" s="31"/>
      <c r="X182" s="31"/>
      <c r="Y182" s="31">
        <f>($E$182/$G$182)*0.5</f>
        <v>33.419236111111111</v>
      </c>
      <c r="Z182" s="31">
        <f>($E$182/$G$182)</f>
        <v>66.838472222222222</v>
      </c>
      <c r="AA182" s="86">
        <f>($E$182/$G$182)</f>
        <v>66.838472222222222</v>
      </c>
      <c r="AB182" s="86">
        <f>($E$182/$G$182)</f>
        <v>66.838472222222222</v>
      </c>
      <c r="AC182" s="86">
        <f>($E$182/$G$182)</f>
        <v>66.838472222222222</v>
      </c>
      <c r="AD182" s="80"/>
      <c r="AE182" s="5">
        <f t="shared" ref="AE182:AE186" si="125">SUM(X182:AC182)</f>
        <v>300.77312499999999</v>
      </c>
    </row>
    <row r="183" spans="1:32" x14ac:dyDescent="0.35">
      <c r="A183" s="27">
        <v>44886</v>
      </c>
      <c r="B183" s="78" t="s">
        <v>306</v>
      </c>
      <c r="C183" s="79" t="s">
        <v>307</v>
      </c>
      <c r="D183" s="75">
        <v>8779.08</v>
      </c>
      <c r="E183" s="75">
        <v>7364.92</v>
      </c>
      <c r="F183" s="75">
        <v>60.97</v>
      </c>
      <c r="G183" s="75">
        <v>144</v>
      </c>
      <c r="S183" s="31"/>
      <c r="T183" s="31"/>
      <c r="U183" s="31"/>
      <c r="V183" s="31"/>
      <c r="W183" s="31"/>
      <c r="X183" s="31"/>
      <c r="Y183" s="31">
        <f>($E$183/$G$183)*0.5</f>
        <v>25.572638888888889</v>
      </c>
      <c r="Z183" s="31">
        <f>($E$183/$G$183)</f>
        <v>51.145277777777778</v>
      </c>
      <c r="AA183" s="86">
        <f>($E$183/$G$183)</f>
        <v>51.145277777777778</v>
      </c>
      <c r="AB183" s="86">
        <f>($E$183/$G$183)</f>
        <v>51.145277777777778</v>
      </c>
      <c r="AC183" s="86">
        <f>($E$183/$G$183)</f>
        <v>51.145277777777778</v>
      </c>
      <c r="AD183" s="31">
        <f>($E$183/$G$183)</f>
        <v>51.145277777777778</v>
      </c>
      <c r="AE183" s="5">
        <f t="shared" si="125"/>
        <v>230.15375</v>
      </c>
    </row>
    <row r="184" spans="1:32" x14ac:dyDescent="0.35">
      <c r="A184" s="27">
        <v>44886</v>
      </c>
      <c r="B184" s="78" t="s">
        <v>308</v>
      </c>
      <c r="C184" s="79" t="s">
        <v>309</v>
      </c>
      <c r="D184" s="75">
        <v>1913.3</v>
      </c>
      <c r="E184" s="75">
        <v>1605.1</v>
      </c>
      <c r="F184" s="75">
        <v>13.29</v>
      </c>
      <c r="G184" s="75">
        <v>144</v>
      </c>
      <c r="S184" s="31"/>
      <c r="T184" s="31"/>
      <c r="U184" s="31"/>
      <c r="V184" s="31"/>
      <c r="W184" s="31"/>
      <c r="X184" s="31"/>
      <c r="Y184" s="31">
        <f>($E$184/$G$184)*0.5</f>
        <v>5.5732638888888886</v>
      </c>
      <c r="Z184" s="31">
        <f>($E$184/$G$184)</f>
        <v>11.146527777777777</v>
      </c>
      <c r="AA184" s="86">
        <f>($E$184/$G$184)</f>
        <v>11.146527777777777</v>
      </c>
      <c r="AB184" s="86">
        <f>($E$184/$G$184)</f>
        <v>11.146527777777777</v>
      </c>
      <c r="AC184" s="86">
        <f>($E$184/$G$184)</f>
        <v>11.146527777777777</v>
      </c>
      <c r="AD184" s="80"/>
      <c r="AE184" s="5">
        <f t="shared" si="125"/>
        <v>50.159374999999997</v>
      </c>
    </row>
    <row r="185" spans="1:32" x14ac:dyDescent="0.35">
      <c r="A185" s="27">
        <v>44893</v>
      </c>
      <c r="B185" s="78" t="s">
        <v>310</v>
      </c>
      <c r="C185" s="79" t="s">
        <v>311</v>
      </c>
      <c r="D185" s="75">
        <v>568.20000000000005</v>
      </c>
      <c r="E185" s="75">
        <v>476.68</v>
      </c>
      <c r="F185" s="75">
        <v>3.95</v>
      </c>
      <c r="G185" s="75">
        <v>144</v>
      </c>
      <c r="S185" s="31"/>
      <c r="T185" s="31"/>
      <c r="U185" s="31"/>
      <c r="V185" s="31"/>
      <c r="W185" s="31"/>
      <c r="X185" s="31"/>
      <c r="Y185" s="31">
        <f>($E$185/$G$185)*0.5</f>
        <v>1.6551388888888889</v>
      </c>
      <c r="Z185" s="31">
        <f>($E$185/$G$185)</f>
        <v>3.3102777777777779</v>
      </c>
      <c r="AA185" s="86">
        <f>($E$185/$G$185)</f>
        <v>3.3102777777777779</v>
      </c>
      <c r="AB185" s="86">
        <f>($E$185/$G$185)</f>
        <v>3.3102777777777779</v>
      </c>
      <c r="AC185" s="86">
        <f>($E$185/$G$185)</f>
        <v>3.3102777777777779</v>
      </c>
      <c r="AD185" s="80"/>
      <c r="AE185" s="5">
        <f t="shared" si="125"/>
        <v>14.89625</v>
      </c>
    </row>
    <row r="186" spans="1:32" x14ac:dyDescent="0.35">
      <c r="A186" s="27">
        <v>44893</v>
      </c>
      <c r="B186" s="78" t="s">
        <v>312</v>
      </c>
      <c r="C186" s="79" t="s">
        <v>313</v>
      </c>
      <c r="D186" s="75">
        <v>1157.6600000000001</v>
      </c>
      <c r="E186" s="75">
        <v>971.18</v>
      </c>
      <c r="F186" s="75">
        <v>8.0399999999999991</v>
      </c>
      <c r="G186" s="75">
        <v>144</v>
      </c>
      <c r="S186" s="31"/>
      <c r="T186" s="31"/>
      <c r="U186" s="31"/>
      <c r="V186" s="31"/>
      <c r="W186" s="31"/>
      <c r="X186" s="31"/>
      <c r="Y186" s="36">
        <f>($E$186/$G$186)*0.5</f>
        <v>3.3721527777777776</v>
      </c>
      <c r="Z186" s="31">
        <f>($E$186/$G$186)</f>
        <v>6.7443055555555551</v>
      </c>
      <c r="AA186" s="86">
        <f>($E$186/$G$186)</f>
        <v>6.7443055555555551</v>
      </c>
      <c r="AB186" s="86">
        <f>($E$186/$G$186)</f>
        <v>6.7443055555555551</v>
      </c>
      <c r="AC186" s="86">
        <f>($E$186/$G$186)</f>
        <v>6.7443055555555551</v>
      </c>
      <c r="AD186" s="80"/>
      <c r="AE186" s="5">
        <f t="shared" si="125"/>
        <v>30.349374999999998</v>
      </c>
    </row>
    <row r="187" spans="1:32" x14ac:dyDescent="0.35">
      <c r="Y187" s="33">
        <f>SUM(Y34:Y186)</f>
        <v>4734.4908993806794</v>
      </c>
      <c r="Z187" s="33"/>
      <c r="AA187" s="33"/>
      <c r="AB187" s="33"/>
      <c r="AC187" s="33"/>
      <c r="AD187" s="33"/>
      <c r="AE187" s="33">
        <f>SUM(AE181:AE186)</f>
        <v>663.49343750000003</v>
      </c>
      <c r="AF187" s="8" t="s">
        <v>382</v>
      </c>
    </row>
    <row r="189" spans="1:32" hidden="1" x14ac:dyDescent="0.35">
      <c r="A189" s="27">
        <v>44897</v>
      </c>
      <c r="B189" s="78" t="s">
        <v>340</v>
      </c>
      <c r="C189" s="79" t="s">
        <v>341</v>
      </c>
      <c r="D189" s="75">
        <v>4080.57</v>
      </c>
      <c r="E189" s="75">
        <v>3423.26</v>
      </c>
      <c r="F189" s="108">
        <v>28.34</v>
      </c>
      <c r="G189" s="75">
        <v>144</v>
      </c>
      <c r="S189" s="31"/>
      <c r="T189" s="31"/>
      <c r="U189" s="31"/>
      <c r="V189" s="31"/>
      <c r="W189" s="31"/>
      <c r="X189" s="31"/>
      <c r="Y189" s="31"/>
      <c r="Z189" s="31">
        <f>($E$189/$G$189)*0.5</f>
        <v>11.886319444444446</v>
      </c>
      <c r="AA189" s="31">
        <f>($E$189/$G$189)</f>
        <v>23.772638888888892</v>
      </c>
      <c r="AB189" s="31">
        <f>($E$189/$G$189)</f>
        <v>23.772638888888892</v>
      </c>
      <c r="AC189" s="31">
        <f>($E$189/$G$189)</f>
        <v>23.772638888888892</v>
      </c>
      <c r="AD189" s="31">
        <f>($E$189/$G$189)</f>
        <v>23.772638888888892</v>
      </c>
    </row>
    <row r="190" spans="1:32" hidden="1" x14ac:dyDescent="0.35">
      <c r="A190" s="27">
        <v>44907</v>
      </c>
      <c r="B190" s="78">
        <v>4393308166</v>
      </c>
      <c r="C190" s="79">
        <v>439330801</v>
      </c>
      <c r="D190" s="75">
        <v>7962.91</v>
      </c>
      <c r="E190" s="75">
        <v>6680.22</v>
      </c>
      <c r="F190" s="108">
        <v>55.3</v>
      </c>
      <c r="G190" s="75">
        <v>144</v>
      </c>
      <c r="S190" s="31"/>
      <c r="T190" s="31"/>
      <c r="U190" s="31"/>
      <c r="V190" s="31"/>
      <c r="W190" s="31"/>
      <c r="X190" s="31"/>
      <c r="Y190" s="31"/>
      <c r="Z190" s="31">
        <f>($E$190/$G$190)*0.5</f>
        <v>23.195208333333333</v>
      </c>
      <c r="AA190" s="31">
        <f>($E$190/$G$190)</f>
        <v>46.390416666666667</v>
      </c>
      <c r="AB190" s="31">
        <f>($E$190/$G$190)</f>
        <v>46.390416666666667</v>
      </c>
      <c r="AC190" s="31">
        <f>($E$190/$G$190)</f>
        <v>46.390416666666667</v>
      </c>
      <c r="AD190" s="31">
        <f>($E$190/$G$190)</f>
        <v>46.390416666666667</v>
      </c>
    </row>
    <row r="191" spans="1:32" hidden="1" x14ac:dyDescent="0.35">
      <c r="A191" s="27">
        <v>44907</v>
      </c>
      <c r="B191" s="78">
        <v>4544101216</v>
      </c>
      <c r="C191" s="79">
        <v>454410101</v>
      </c>
      <c r="D191" s="75">
        <v>2824.93</v>
      </c>
      <c r="E191" s="75">
        <v>2369.88</v>
      </c>
      <c r="F191" s="108">
        <v>19.62</v>
      </c>
      <c r="G191" s="75">
        <v>144</v>
      </c>
      <c r="S191" s="31"/>
      <c r="T191" s="31"/>
      <c r="U191" s="31"/>
      <c r="V191" s="31"/>
      <c r="W191" s="31"/>
      <c r="X191" s="31"/>
      <c r="Y191" s="31"/>
      <c r="Z191" s="31">
        <f>($E$191/$G$191)*0.5</f>
        <v>8.2287499999999998</v>
      </c>
      <c r="AA191" s="31">
        <f>($E$191/$G$191)</f>
        <v>16.4575</v>
      </c>
      <c r="AB191" s="31">
        <f>($E$191/$G$191)</f>
        <v>16.4575</v>
      </c>
      <c r="AC191" s="31">
        <f>($E$191/$G$191)</f>
        <v>16.4575</v>
      </c>
      <c r="AD191" s="31">
        <f>($E$191/$G$191)</f>
        <v>16.4575</v>
      </c>
    </row>
    <row r="192" spans="1:32" hidden="1" x14ac:dyDescent="0.35">
      <c r="A192" s="27">
        <v>44907</v>
      </c>
      <c r="B192" s="78">
        <v>5819204146</v>
      </c>
      <c r="C192" s="79">
        <v>581920401</v>
      </c>
      <c r="D192" s="75">
        <v>926.38</v>
      </c>
      <c r="E192" s="75">
        <v>777.16</v>
      </c>
      <c r="F192" s="108">
        <v>6.43</v>
      </c>
      <c r="G192" s="75">
        <v>144</v>
      </c>
      <c r="S192" s="31"/>
      <c r="T192" s="31"/>
      <c r="U192" s="31"/>
      <c r="V192" s="31"/>
      <c r="W192" s="31"/>
      <c r="X192" s="31"/>
      <c r="Y192" s="31"/>
      <c r="Z192" s="31">
        <f>($E$192/$G$192)*0.5</f>
        <v>2.6984722222222222</v>
      </c>
      <c r="AA192" s="31">
        <f>($E$192/$G$192)</f>
        <v>5.3969444444444443</v>
      </c>
      <c r="AB192" s="31">
        <f>($E$192/$G$192)</f>
        <v>5.3969444444444443</v>
      </c>
      <c r="AC192" s="86">
        <f>($E$192/$G$192)</f>
        <v>5.3969444444444443</v>
      </c>
      <c r="AD192" s="31">
        <f>($E$192/$G$192)</f>
        <v>5.3969444444444443</v>
      </c>
    </row>
    <row r="193" spans="1:30" hidden="1" x14ac:dyDescent="0.35">
      <c r="A193" s="27">
        <v>44914</v>
      </c>
      <c r="B193" s="78" t="s">
        <v>342</v>
      </c>
      <c r="C193" s="79">
        <v>37740601</v>
      </c>
      <c r="D193" s="75">
        <v>4716.4399999999996</v>
      </c>
      <c r="E193" s="75">
        <v>3956.71</v>
      </c>
      <c r="F193" s="108">
        <v>32.75</v>
      </c>
      <c r="G193" s="75">
        <v>144</v>
      </c>
      <c r="S193" s="31"/>
      <c r="T193" s="31"/>
      <c r="U193" s="31"/>
      <c r="V193" s="31"/>
      <c r="W193" s="31"/>
      <c r="X193" s="31"/>
      <c r="Y193" s="31"/>
      <c r="Z193" s="31">
        <f>($E$193/$G$193)*0.5</f>
        <v>13.738576388888889</v>
      </c>
      <c r="AA193" s="31">
        <f>($E$193/$G$193)</f>
        <v>27.477152777777778</v>
      </c>
      <c r="AB193" s="31">
        <f>($E$193/$G$193)</f>
        <v>27.477152777777778</v>
      </c>
      <c r="AC193" s="31">
        <f>($E$193/$G$193)</f>
        <v>27.477152777777778</v>
      </c>
      <c r="AD193" s="31">
        <f>($E$193/$G$193)</f>
        <v>27.477152777777778</v>
      </c>
    </row>
    <row r="194" spans="1:30" hidden="1" x14ac:dyDescent="0.35">
      <c r="A194" s="27">
        <v>44914</v>
      </c>
      <c r="B194" s="78">
        <v>7677516247</v>
      </c>
      <c r="C194" s="79">
        <v>767751601</v>
      </c>
      <c r="D194" s="75">
        <v>9443.36</v>
      </c>
      <c r="E194" s="75">
        <v>8092.04</v>
      </c>
      <c r="F194" s="108">
        <v>74.95</v>
      </c>
      <c r="G194" s="75">
        <v>126</v>
      </c>
      <c r="S194" s="31"/>
      <c r="T194" s="31"/>
      <c r="U194" s="31"/>
      <c r="V194" s="31"/>
      <c r="W194" s="31"/>
      <c r="X194" s="31"/>
      <c r="Y194" s="31"/>
      <c r="Z194" s="31">
        <f>($E$194/$G$194)*0.5</f>
        <v>32.111269841269838</v>
      </c>
      <c r="AA194" s="31">
        <f>($E$194/$G$194)</f>
        <v>64.222539682539676</v>
      </c>
      <c r="AB194" s="31">
        <f>($E$194/$G$194)</f>
        <v>64.222539682539676</v>
      </c>
      <c r="AC194" s="31">
        <f>($E$194/$G$194)</f>
        <v>64.222539682539676</v>
      </c>
      <c r="AD194" s="31">
        <f>($E$194/$G$194)</f>
        <v>64.222539682539676</v>
      </c>
    </row>
    <row r="195" spans="1:30" hidden="1" x14ac:dyDescent="0.35">
      <c r="A195" s="27">
        <v>44914</v>
      </c>
      <c r="B195" s="78">
        <v>6344605176</v>
      </c>
      <c r="C195" s="79">
        <v>634460501</v>
      </c>
      <c r="D195" s="75">
        <v>6009.04</v>
      </c>
      <c r="E195" s="75">
        <v>5041.09</v>
      </c>
      <c r="F195" s="108">
        <v>41.73</v>
      </c>
      <c r="G195" s="75">
        <v>144</v>
      </c>
      <c r="S195" s="31"/>
      <c r="T195" s="31"/>
      <c r="U195" s="31"/>
      <c r="V195" s="31"/>
      <c r="W195" s="31"/>
      <c r="X195" s="31"/>
      <c r="Y195" s="31"/>
      <c r="Z195" s="31">
        <f>($E$195/$G$195)*0.5</f>
        <v>17.503784722222221</v>
      </c>
      <c r="AA195" s="31">
        <f>($E$195/$G$195)</f>
        <v>35.007569444444442</v>
      </c>
      <c r="AB195" s="31">
        <f>($E$195/$G$195)</f>
        <v>35.007569444444442</v>
      </c>
      <c r="AC195" s="31">
        <f>($E$195/$G$195)</f>
        <v>35.007569444444442</v>
      </c>
      <c r="AD195" s="31">
        <f>($E$195/$G$195)</f>
        <v>35.007569444444442</v>
      </c>
    </row>
    <row r="196" spans="1:30" hidden="1" x14ac:dyDescent="0.35">
      <c r="A196" s="27">
        <v>44914</v>
      </c>
      <c r="B196" s="78">
        <v>1551118117</v>
      </c>
      <c r="C196" s="79">
        <v>155111801</v>
      </c>
      <c r="D196" s="75">
        <v>6144.96</v>
      </c>
      <c r="E196" s="75">
        <v>5155.1099999999997</v>
      </c>
      <c r="F196" s="108">
        <v>42.67</v>
      </c>
      <c r="G196" s="75">
        <v>144</v>
      </c>
      <c r="S196" s="31"/>
      <c r="T196" s="31"/>
      <c r="U196" s="31"/>
      <c r="V196" s="31"/>
      <c r="W196" s="31"/>
      <c r="X196" s="31"/>
      <c r="Y196" s="31"/>
      <c r="Z196" s="31">
        <f>($E$196/$G$196)*0.5</f>
        <v>17.899687499999999</v>
      </c>
      <c r="AA196" s="31">
        <f>($E$196/$G$196)</f>
        <v>35.799374999999998</v>
      </c>
      <c r="AB196" s="31">
        <f>($E$196/$G$196)</f>
        <v>35.799374999999998</v>
      </c>
      <c r="AC196" s="31">
        <f>($E$196/$G$196)</f>
        <v>35.799374999999998</v>
      </c>
      <c r="AD196" s="31">
        <f>($E$196/$G$196)</f>
        <v>35.799374999999998</v>
      </c>
    </row>
    <row r="197" spans="1:30" hidden="1" x14ac:dyDescent="0.35">
      <c r="A197" s="27">
        <v>44921</v>
      </c>
      <c r="B197" s="39">
        <v>2051117127</v>
      </c>
      <c r="C197" s="79">
        <v>205111701</v>
      </c>
      <c r="D197" s="75">
        <v>6936.19</v>
      </c>
      <c r="E197" s="75">
        <v>5818.89</v>
      </c>
      <c r="F197" s="108">
        <v>48.17</v>
      </c>
      <c r="G197" s="75">
        <v>144</v>
      </c>
      <c r="S197" s="31"/>
      <c r="T197" s="31"/>
      <c r="U197" s="31"/>
      <c r="V197" s="31"/>
      <c r="W197" s="31"/>
      <c r="X197" s="31"/>
      <c r="Y197" s="31"/>
      <c r="Z197" s="31">
        <f>($E$197/$G$197)*0.5</f>
        <v>20.204479166666669</v>
      </c>
      <c r="AA197" s="31">
        <f>($E$197/$G$197)</f>
        <v>40.408958333333338</v>
      </c>
      <c r="AB197" s="31">
        <f>($E$197/$G$197)</f>
        <v>40.408958333333338</v>
      </c>
      <c r="AC197" s="31">
        <f>($E$197/$G$197)</f>
        <v>40.408958333333338</v>
      </c>
      <c r="AD197" s="31">
        <f>($E$197/$G$197)</f>
        <v>40.408958333333338</v>
      </c>
    </row>
    <row r="198" spans="1:30" hidden="1" x14ac:dyDescent="0.35">
      <c r="A198" s="27">
        <v>44921</v>
      </c>
      <c r="B198" s="78">
        <v>9942511131</v>
      </c>
      <c r="C198" s="79">
        <v>994251101</v>
      </c>
      <c r="D198" s="75">
        <v>8047.2</v>
      </c>
      <c r="E198" s="75">
        <v>6774.76</v>
      </c>
      <c r="F198" s="108">
        <v>57.07</v>
      </c>
      <c r="G198" s="75">
        <v>141</v>
      </c>
      <c r="S198" s="31"/>
      <c r="T198" s="31"/>
      <c r="U198" s="31"/>
      <c r="V198" s="31"/>
      <c r="W198" s="31"/>
      <c r="X198" s="31"/>
      <c r="Y198" s="31"/>
      <c r="Z198" s="31">
        <f>($E$198/$G$198)*0.5</f>
        <v>24.023971631205676</v>
      </c>
      <c r="AA198" s="31">
        <f>($E$198/$G$198)</f>
        <v>48.047943262411351</v>
      </c>
      <c r="AB198" s="31">
        <f>($E$198/$G$198)</f>
        <v>48.047943262411351</v>
      </c>
      <c r="AC198" s="31">
        <f>($E$198/$G$198)</f>
        <v>48.047943262411351</v>
      </c>
      <c r="AD198" s="31">
        <f>($E$198/$G$198)</f>
        <v>48.047943262411351</v>
      </c>
    </row>
    <row r="199" spans="1:30" hidden="1" x14ac:dyDescent="0.35">
      <c r="A199" s="27">
        <v>44921</v>
      </c>
      <c r="B199" s="78">
        <v>9770819117</v>
      </c>
      <c r="C199" s="79">
        <v>977081901</v>
      </c>
      <c r="D199" s="75">
        <v>2596.94</v>
      </c>
      <c r="E199" s="75">
        <v>2204.4</v>
      </c>
      <c r="F199" s="108">
        <v>19.38</v>
      </c>
      <c r="G199" s="75">
        <v>134</v>
      </c>
      <c r="S199" s="31"/>
      <c r="T199" s="31"/>
      <c r="U199" s="31"/>
      <c r="V199" s="31"/>
      <c r="W199" s="31"/>
      <c r="X199" s="31"/>
      <c r="Y199" s="31"/>
      <c r="Z199" s="36">
        <f>($E$199/$G$199)*0.5</f>
        <v>8.2253731343283594</v>
      </c>
      <c r="AA199" s="31">
        <f>($E$199/$G$199)</f>
        <v>16.450746268656719</v>
      </c>
      <c r="AB199" s="31">
        <f>($E$199/$G$199)</f>
        <v>16.450746268656719</v>
      </c>
      <c r="AC199" s="31">
        <f>($E$199/$G$199)</f>
        <v>16.450746268656719</v>
      </c>
      <c r="AD199" s="31">
        <f>($E$199/$G$199)</f>
        <v>16.450746268656719</v>
      </c>
    </row>
    <row r="200" spans="1:30" hidden="1" x14ac:dyDescent="0.35">
      <c r="Z200" s="33">
        <f>SUM(Z34:Z199)</f>
        <v>5064.0171737097062</v>
      </c>
      <c r="AA200" s="33"/>
      <c r="AB200" s="33"/>
      <c r="AC200" s="33"/>
      <c r="AD200" s="33"/>
    </row>
    <row r="201" spans="1:30" hidden="1" x14ac:dyDescent="0.35"/>
    <row r="202" spans="1:30" hidden="1" x14ac:dyDescent="0.35">
      <c r="A202" s="27">
        <v>44935</v>
      </c>
      <c r="B202" s="78">
        <v>9322112111</v>
      </c>
      <c r="C202" s="79">
        <v>932211201</v>
      </c>
      <c r="D202" s="75">
        <v>12114.1</v>
      </c>
      <c r="E202" s="75">
        <v>10162.73</v>
      </c>
      <c r="F202" s="108">
        <v>84.13</v>
      </c>
      <c r="G202" s="75">
        <v>144</v>
      </c>
      <c r="S202" s="31"/>
      <c r="T202" s="31"/>
      <c r="U202" s="31"/>
      <c r="V202" s="31"/>
      <c r="W202" s="31"/>
      <c r="X202" s="31"/>
      <c r="Y202" s="31"/>
      <c r="Z202" s="31"/>
      <c r="AA202" s="31">
        <f>($E$202/$G$202)*0.5</f>
        <v>35.287256944444444</v>
      </c>
      <c r="AB202" s="86">
        <f>($E$202/$G$202)</f>
        <v>70.574513888888887</v>
      </c>
      <c r="AC202" s="31">
        <f>($E$202/$G$202)</f>
        <v>70.574513888888887</v>
      </c>
      <c r="AD202" s="31">
        <f>($E$202/$G$202)</f>
        <v>70.574513888888887</v>
      </c>
    </row>
    <row r="203" spans="1:30" hidden="1" x14ac:dyDescent="0.35">
      <c r="A203" s="27">
        <v>44935</v>
      </c>
      <c r="B203" s="78">
        <v>5590210136</v>
      </c>
      <c r="C203" s="79">
        <v>559021001</v>
      </c>
      <c r="D203" s="75">
        <v>1403.62</v>
      </c>
      <c r="E203" s="75">
        <v>1177.52</v>
      </c>
      <c r="F203" s="108">
        <v>9.75</v>
      </c>
      <c r="G203" s="75">
        <v>144</v>
      </c>
      <c r="S203" s="31"/>
      <c r="T203" s="31"/>
      <c r="U203" s="31"/>
      <c r="V203" s="31"/>
      <c r="W203" s="31"/>
      <c r="X203" s="31"/>
      <c r="Y203" s="31"/>
      <c r="Z203" s="31"/>
      <c r="AA203" s="31">
        <f>($E$203/$G$203)*0.5</f>
        <v>4.0886111111111108</v>
      </c>
      <c r="AB203" s="31">
        <f>($E$203/$G$203)</f>
        <v>8.1772222222222215</v>
      </c>
      <c r="AC203" s="31">
        <f>($E$203/$G$203)</f>
        <v>8.1772222222222215</v>
      </c>
      <c r="AD203" s="31">
        <f>($E$203/$G$203)</f>
        <v>8.1772222222222215</v>
      </c>
    </row>
    <row r="204" spans="1:30" hidden="1" x14ac:dyDescent="0.35">
      <c r="A204" s="27">
        <v>44942</v>
      </c>
      <c r="B204" s="78" t="s">
        <v>347</v>
      </c>
      <c r="C204" s="79">
        <v>85500300</v>
      </c>
      <c r="D204" s="75">
        <v>4214.1099999999997</v>
      </c>
      <c r="E204" s="75">
        <v>3535.29</v>
      </c>
      <c r="F204" s="108">
        <v>29.26</v>
      </c>
      <c r="G204" s="75">
        <v>144</v>
      </c>
      <c r="S204" s="31"/>
      <c r="T204" s="31"/>
      <c r="U204" s="31"/>
      <c r="V204" s="31"/>
      <c r="W204" s="31"/>
      <c r="X204" s="31"/>
      <c r="Y204" s="31"/>
      <c r="Z204" s="31"/>
      <c r="AA204" s="31">
        <f>($E$204/$G$204)*0.5</f>
        <v>12.2753125</v>
      </c>
      <c r="AB204" s="31">
        <f>($E$204/$G$204)</f>
        <v>24.550625</v>
      </c>
      <c r="AC204" s="31">
        <f>($E$204/$G$204)</f>
        <v>24.550625</v>
      </c>
      <c r="AD204" s="31">
        <f>($E$204/$G$204)</f>
        <v>24.550625</v>
      </c>
    </row>
    <row r="205" spans="1:30" hidden="1" x14ac:dyDescent="0.35">
      <c r="A205" s="27">
        <v>44949</v>
      </c>
      <c r="B205" s="78" t="s">
        <v>348</v>
      </c>
      <c r="C205" s="79">
        <v>70516500</v>
      </c>
      <c r="D205" s="75">
        <v>9161.86</v>
      </c>
      <c r="E205" s="75">
        <v>7686.04</v>
      </c>
      <c r="F205" s="108">
        <v>63.62</v>
      </c>
      <c r="G205" s="75">
        <v>144</v>
      </c>
      <c r="S205" s="31"/>
      <c r="T205" s="31"/>
      <c r="U205" s="31"/>
      <c r="V205" s="31"/>
      <c r="W205" s="31"/>
      <c r="X205" s="31"/>
      <c r="Y205" s="31"/>
      <c r="Z205" s="31"/>
      <c r="AA205" s="31">
        <f>($E$205/$G$205)*0.5</f>
        <v>26.687638888888888</v>
      </c>
      <c r="AB205" s="86">
        <f>($E$205/$G$205)</f>
        <v>53.375277777777775</v>
      </c>
      <c r="AC205" s="31">
        <f>($E$205/$G$205)</f>
        <v>53.375277777777775</v>
      </c>
      <c r="AD205" s="31">
        <f>($E$205/$G$205)</f>
        <v>53.375277777777775</v>
      </c>
    </row>
    <row r="206" spans="1:30" hidden="1" x14ac:dyDescent="0.35">
      <c r="A206" s="27">
        <v>44949</v>
      </c>
      <c r="B206" s="78">
        <v>3621143008</v>
      </c>
      <c r="C206" s="79">
        <v>362114300</v>
      </c>
      <c r="D206" s="75">
        <v>11439.16</v>
      </c>
      <c r="E206" s="75">
        <v>9596.51</v>
      </c>
      <c r="F206" s="108">
        <v>79.44</v>
      </c>
      <c r="G206" s="75">
        <v>144</v>
      </c>
      <c r="S206" s="31"/>
      <c r="T206" s="31"/>
      <c r="U206" s="31"/>
      <c r="V206" s="31"/>
      <c r="W206" s="31"/>
      <c r="X206" s="31"/>
      <c r="Y206" s="31"/>
      <c r="Z206" s="31"/>
      <c r="AA206" s="31">
        <f>($E$206/$G$206)*0.5</f>
        <v>33.321215277777782</v>
      </c>
      <c r="AB206" s="31">
        <f>($E$206/$G$206)</f>
        <v>66.642430555555563</v>
      </c>
      <c r="AC206" s="31">
        <f>($E$206/$G$206)</f>
        <v>66.642430555555563</v>
      </c>
      <c r="AD206" s="31">
        <f>($E$206/$G$206)</f>
        <v>66.642430555555563</v>
      </c>
    </row>
    <row r="207" spans="1:30" hidden="1" x14ac:dyDescent="0.35">
      <c r="A207" s="27">
        <v>44949</v>
      </c>
      <c r="B207" s="78">
        <v>5909101130</v>
      </c>
      <c r="C207" s="79">
        <v>590910101</v>
      </c>
      <c r="D207" s="75">
        <v>6084.87</v>
      </c>
      <c r="E207" s="75">
        <v>5104.7</v>
      </c>
      <c r="F207" s="108">
        <v>42.26</v>
      </c>
      <c r="G207" s="75">
        <v>144</v>
      </c>
      <c r="S207" s="31"/>
      <c r="T207" s="31"/>
      <c r="U207" s="31"/>
      <c r="V207" s="31"/>
      <c r="W207" s="31"/>
      <c r="X207" s="31"/>
      <c r="Y207" s="31"/>
      <c r="Z207" s="31"/>
      <c r="AA207" s="31">
        <f>($E$207/$G$207)*0.5</f>
        <v>17.724652777777777</v>
      </c>
      <c r="AB207" s="31">
        <f>($E$207/$G$207)</f>
        <v>35.449305555555554</v>
      </c>
      <c r="AC207" s="31">
        <f>($E$207/$G$207)</f>
        <v>35.449305555555554</v>
      </c>
      <c r="AD207" s="31">
        <f>($E$207/$G$207)</f>
        <v>35.449305555555554</v>
      </c>
    </row>
    <row r="208" spans="1:30" hidden="1" x14ac:dyDescent="0.35">
      <c r="A208" s="27">
        <v>44949</v>
      </c>
      <c r="B208" s="78" t="s">
        <v>349</v>
      </c>
      <c r="C208" s="79">
        <v>30570701</v>
      </c>
      <c r="D208" s="75">
        <v>5406.01</v>
      </c>
      <c r="E208" s="75">
        <v>4535.1899999999996</v>
      </c>
      <c r="F208" s="108">
        <v>37.54</v>
      </c>
      <c r="G208" s="75">
        <v>144</v>
      </c>
      <c r="S208" s="31"/>
      <c r="T208" s="31"/>
      <c r="U208" s="31"/>
      <c r="V208" s="31"/>
      <c r="W208" s="31"/>
      <c r="X208" s="31"/>
      <c r="Y208" s="31"/>
      <c r="Z208" s="31"/>
      <c r="AA208" s="31">
        <f>($E$208/$G$208)*0.5</f>
        <v>15.747187499999999</v>
      </c>
      <c r="AB208" s="31">
        <f>($E$208/$G$208)</f>
        <v>31.494374999999998</v>
      </c>
      <c r="AC208" s="31">
        <f>($E$208/$G$208)</f>
        <v>31.494374999999998</v>
      </c>
      <c r="AD208" s="31">
        <f>($E$208/$G$208)</f>
        <v>31.494374999999998</v>
      </c>
    </row>
    <row r="209" spans="1:30" hidden="1" x14ac:dyDescent="0.35">
      <c r="A209" s="27">
        <v>44949</v>
      </c>
      <c r="B209" s="78">
        <v>1533504135</v>
      </c>
      <c r="C209" s="79">
        <v>153350401</v>
      </c>
      <c r="D209" s="75">
        <v>1892.32</v>
      </c>
      <c r="E209" s="75">
        <v>1587.5</v>
      </c>
      <c r="F209" s="108">
        <v>13.14</v>
      </c>
      <c r="G209" s="75">
        <v>144</v>
      </c>
      <c r="S209" s="31"/>
      <c r="T209" s="31"/>
      <c r="U209" s="31"/>
      <c r="V209" s="31"/>
      <c r="W209" s="31"/>
      <c r="X209" s="31"/>
      <c r="Y209" s="31"/>
      <c r="Z209" s="31"/>
      <c r="AA209" s="36">
        <f>($E$209/$G$209)*0.5</f>
        <v>5.5121527777777777</v>
      </c>
      <c r="AB209" s="31">
        <f>($E$209/$G$209)</f>
        <v>11.024305555555555</v>
      </c>
      <c r="AC209" s="31">
        <f>($E$209/$G$209)</f>
        <v>11.024305555555555</v>
      </c>
      <c r="AD209" s="31">
        <f>($E$209/$G$209)</f>
        <v>11.024305555555555</v>
      </c>
    </row>
    <row r="210" spans="1:30" hidden="1" x14ac:dyDescent="0.35">
      <c r="Z210" s="33"/>
      <c r="AA210" s="33">
        <f>SUM(AA34:AA209)</f>
        <v>5394.3770938720654</v>
      </c>
      <c r="AB210" s="33"/>
      <c r="AC210" s="33"/>
      <c r="AD210" s="33"/>
    </row>
    <row r="211" spans="1:30" hidden="1" x14ac:dyDescent="0.35"/>
    <row r="212" spans="1:30" hidden="1" x14ac:dyDescent="0.35">
      <c r="A212" s="27">
        <v>44963</v>
      </c>
      <c r="B212" s="78">
        <v>2937113032</v>
      </c>
      <c r="C212" s="79">
        <v>293711300</v>
      </c>
      <c r="D212" s="75">
        <v>3941.28</v>
      </c>
      <c r="E212" s="75">
        <v>3306.41</v>
      </c>
      <c r="F212" s="108">
        <v>27.37</v>
      </c>
      <c r="G212" s="75">
        <v>144</v>
      </c>
      <c r="S212" s="31"/>
      <c r="T212" s="31"/>
      <c r="U212" s="31"/>
      <c r="V212" s="31"/>
      <c r="W212" s="31"/>
      <c r="X212" s="31"/>
      <c r="Y212" s="31"/>
      <c r="Z212" s="31"/>
      <c r="AA212" s="31"/>
      <c r="AB212" s="31">
        <f>($E$212/$G$212)*0.5</f>
        <v>11.480590277777777</v>
      </c>
      <c r="AC212" s="86">
        <f>($E$212/$G$212)</f>
        <v>22.961180555555554</v>
      </c>
      <c r="AD212" s="31">
        <f>($E$212/$G$212)</f>
        <v>22.961180555555554</v>
      </c>
    </row>
    <row r="213" spans="1:30" hidden="1" x14ac:dyDescent="0.35">
      <c r="A213" s="27">
        <v>44963</v>
      </c>
      <c r="B213" s="78" t="s">
        <v>352</v>
      </c>
      <c r="C213" s="79">
        <v>4721301</v>
      </c>
      <c r="D213" s="75">
        <v>10182.040000000001</v>
      </c>
      <c r="E213" s="75">
        <v>8541.89</v>
      </c>
      <c r="F213" s="108">
        <v>70.709999999999994</v>
      </c>
      <c r="G213" s="75">
        <v>144</v>
      </c>
      <c r="S213" s="31"/>
      <c r="T213" s="31"/>
      <c r="U213" s="31"/>
      <c r="V213" s="31"/>
      <c r="W213" s="31"/>
      <c r="X213" s="31"/>
      <c r="Y213" s="31"/>
      <c r="Z213" s="31"/>
      <c r="AA213" s="31"/>
      <c r="AB213" s="31">
        <f>($E$213/$G$213)*0.5</f>
        <v>29.659340277777776</v>
      </c>
      <c r="AC213" s="31">
        <f>($E$213/$G$213)</f>
        <v>59.318680555555552</v>
      </c>
      <c r="AD213" s="31">
        <f>($E$213/$G$213)</f>
        <v>59.318680555555552</v>
      </c>
    </row>
    <row r="214" spans="1:30" hidden="1" x14ac:dyDescent="0.35">
      <c r="A214" s="27">
        <v>44963</v>
      </c>
      <c r="B214" s="78">
        <v>9349200126</v>
      </c>
      <c r="C214" s="79">
        <v>934920001</v>
      </c>
      <c r="D214" s="75">
        <v>5012.6400000000003</v>
      </c>
      <c r="E214" s="75">
        <v>4205.1899999999996</v>
      </c>
      <c r="F214" s="75">
        <v>34.81</v>
      </c>
      <c r="G214" s="75">
        <v>144</v>
      </c>
      <c r="S214" s="31"/>
      <c r="T214" s="31"/>
      <c r="U214" s="31"/>
      <c r="V214" s="31"/>
      <c r="W214" s="31"/>
      <c r="X214" s="31"/>
      <c r="Y214" s="31"/>
      <c r="Z214" s="31"/>
      <c r="AA214" s="31"/>
      <c r="AB214" s="31">
        <f>($E$214/$G$214)*0.5</f>
        <v>14.601354166666665</v>
      </c>
      <c r="AC214" s="31">
        <f>($E$214/$G$214)</f>
        <v>29.20270833333333</v>
      </c>
      <c r="AD214" s="86">
        <f>($E$214/$G$214)</f>
        <v>29.20270833333333</v>
      </c>
    </row>
    <row r="215" spans="1:30" hidden="1" x14ac:dyDescent="0.35">
      <c r="A215" s="27">
        <v>44963</v>
      </c>
      <c r="B215" s="78">
        <v>2634511211</v>
      </c>
      <c r="C215" s="79">
        <v>263451101</v>
      </c>
      <c r="D215" s="75">
        <v>375.7</v>
      </c>
      <c r="E215" s="75">
        <v>315.18</v>
      </c>
      <c r="F215" s="108">
        <v>2.61</v>
      </c>
      <c r="G215" s="75">
        <v>144</v>
      </c>
      <c r="S215" s="31"/>
      <c r="T215" s="31"/>
      <c r="U215" s="31"/>
      <c r="V215" s="31"/>
      <c r="W215" s="31"/>
      <c r="X215" s="31"/>
      <c r="Y215" s="31"/>
      <c r="Z215" s="31"/>
      <c r="AA215" s="31"/>
      <c r="AB215" s="31">
        <f>($E$215/$G$215)*0.5</f>
        <v>1.0943750000000001</v>
      </c>
      <c r="AC215" s="31">
        <f>($E$215/$G$215)</f>
        <v>2.1887500000000002</v>
      </c>
      <c r="AD215" s="31">
        <f>($E$215/$G$215)</f>
        <v>2.1887500000000002</v>
      </c>
    </row>
    <row r="216" spans="1:30" hidden="1" x14ac:dyDescent="0.35">
      <c r="A216" s="27">
        <v>44963</v>
      </c>
      <c r="B216" s="78">
        <v>9553404234</v>
      </c>
      <c r="C216" s="79">
        <v>955340401</v>
      </c>
      <c r="D216" s="75">
        <v>1137.3499999999999</v>
      </c>
      <c r="E216" s="75">
        <v>954.14</v>
      </c>
      <c r="F216" s="108">
        <v>7.9</v>
      </c>
      <c r="G216" s="75">
        <v>144</v>
      </c>
      <c r="S216" s="31"/>
      <c r="T216" s="31"/>
      <c r="U216" s="31"/>
      <c r="V216" s="31"/>
      <c r="W216" s="31"/>
      <c r="X216" s="31"/>
      <c r="Y216" s="31"/>
      <c r="Z216" s="31"/>
      <c r="AA216" s="31"/>
      <c r="AB216" s="31">
        <f>($E$216/$G$216)*0.5</f>
        <v>3.312986111111111</v>
      </c>
      <c r="AC216" s="31">
        <f>($E$216/$G$216)</f>
        <v>6.6259722222222219</v>
      </c>
      <c r="AD216" s="31">
        <f>($E$216/$G$216)</f>
        <v>6.6259722222222219</v>
      </c>
    </row>
    <row r="217" spans="1:30" hidden="1" x14ac:dyDescent="0.35">
      <c r="A217" s="27">
        <v>44963</v>
      </c>
      <c r="B217" s="78" t="s">
        <v>353</v>
      </c>
      <c r="C217" s="79">
        <v>972841101</v>
      </c>
      <c r="D217" s="75">
        <v>131.91</v>
      </c>
      <c r="E217" s="75">
        <v>110.66</v>
      </c>
      <c r="F217" s="108">
        <v>0.92</v>
      </c>
      <c r="G217" s="75">
        <v>144</v>
      </c>
      <c r="S217" s="31"/>
      <c r="T217" s="31"/>
      <c r="U217" s="31"/>
      <c r="V217" s="31"/>
      <c r="W217" s="31"/>
      <c r="X217" s="31"/>
      <c r="Y217" s="31"/>
      <c r="Z217" s="31"/>
      <c r="AA217" s="31"/>
      <c r="AB217" s="31">
        <f>($E$217/$G$217)*0.5</f>
        <v>0.38423611111111111</v>
      </c>
      <c r="AC217" s="31">
        <f>($E$217/$G$217)</f>
        <v>0.76847222222222222</v>
      </c>
      <c r="AD217" s="31">
        <f>($E$217/$G$217)</f>
        <v>0.76847222222222222</v>
      </c>
    </row>
    <row r="218" spans="1:30" hidden="1" x14ac:dyDescent="0.35">
      <c r="A218" s="27">
        <v>44963</v>
      </c>
      <c r="B218" s="78" t="s">
        <v>354</v>
      </c>
      <c r="C218" s="79">
        <v>239820701</v>
      </c>
      <c r="D218" s="75">
        <v>1444.11</v>
      </c>
      <c r="E218" s="75">
        <v>1211.49</v>
      </c>
      <c r="F218" s="108">
        <v>10.029999999999999</v>
      </c>
      <c r="G218" s="75">
        <v>144</v>
      </c>
      <c r="S218" s="31"/>
      <c r="T218" s="31"/>
      <c r="U218" s="31"/>
      <c r="V218" s="31"/>
      <c r="W218" s="31"/>
      <c r="X218" s="31"/>
      <c r="Y218" s="31"/>
      <c r="Z218" s="31"/>
      <c r="AA218" s="31"/>
      <c r="AB218" s="31">
        <f>($E$218/$G$218)*0.5</f>
        <v>4.2065625000000004</v>
      </c>
      <c r="AC218" s="31">
        <f>($E$218/$G$218)</f>
        <v>8.4131250000000009</v>
      </c>
      <c r="AD218" s="31">
        <f>($E$218/$G$218)</f>
        <v>8.4131250000000009</v>
      </c>
    </row>
    <row r="219" spans="1:30" hidden="1" x14ac:dyDescent="0.35">
      <c r="A219" s="27">
        <v>44963</v>
      </c>
      <c r="B219" s="78" t="s">
        <v>355</v>
      </c>
      <c r="C219" s="79">
        <v>359511101</v>
      </c>
      <c r="D219" s="75">
        <v>3196.2</v>
      </c>
      <c r="E219" s="75">
        <v>2681.34</v>
      </c>
      <c r="F219" s="108">
        <v>22.2</v>
      </c>
      <c r="G219" s="75">
        <v>144</v>
      </c>
      <c r="S219" s="31"/>
      <c r="T219" s="31"/>
      <c r="U219" s="31"/>
      <c r="V219" s="31"/>
      <c r="W219" s="31"/>
      <c r="X219" s="31"/>
      <c r="Y219" s="31"/>
      <c r="Z219" s="31"/>
      <c r="AA219" s="31"/>
      <c r="AB219" s="31">
        <f>($E$219/$G$219)*0.5</f>
        <v>9.3102083333333336</v>
      </c>
      <c r="AC219" s="31">
        <f>($E$219/$G$219)</f>
        <v>18.620416666666667</v>
      </c>
      <c r="AD219" s="31">
        <f>($E$219/$G$219)</f>
        <v>18.620416666666667</v>
      </c>
    </row>
    <row r="220" spans="1:30" hidden="1" x14ac:dyDescent="0.35">
      <c r="A220" s="27">
        <v>44963</v>
      </c>
      <c r="B220" s="78" t="s">
        <v>356</v>
      </c>
      <c r="C220" s="79">
        <v>247031501</v>
      </c>
      <c r="D220" s="75">
        <v>3371.31</v>
      </c>
      <c r="E220" s="75">
        <v>2906.04</v>
      </c>
      <c r="F220" s="108">
        <v>27.86</v>
      </c>
      <c r="G220" s="75">
        <v>121</v>
      </c>
      <c r="Z220" s="33"/>
      <c r="AA220" s="33"/>
      <c r="AB220" s="31">
        <f>($E$220/$G$220)*0.5</f>
        <v>12.008429752066116</v>
      </c>
      <c r="AC220" s="31">
        <f>($E$220/$G$220)</f>
        <v>24.016859504132231</v>
      </c>
      <c r="AD220" s="31">
        <f>($E$220/$G$220)</f>
        <v>24.016859504132231</v>
      </c>
    </row>
    <row r="221" spans="1:30" hidden="1" x14ac:dyDescent="0.35">
      <c r="A221" s="27">
        <v>44963</v>
      </c>
      <c r="B221" s="78" t="s">
        <v>357</v>
      </c>
      <c r="C221" s="79">
        <v>53904300</v>
      </c>
      <c r="D221" s="75">
        <v>359.27</v>
      </c>
      <c r="E221" s="75">
        <v>301.39999999999998</v>
      </c>
      <c r="F221" s="108">
        <v>2.4900000000000002</v>
      </c>
      <c r="G221" s="75">
        <v>144</v>
      </c>
      <c r="AB221" s="31">
        <f>($E$221/$G$221)*0.5</f>
        <v>1.0465277777777777</v>
      </c>
      <c r="AC221" s="31">
        <f>($E$221/$G$221)</f>
        <v>2.0930555555555554</v>
      </c>
      <c r="AD221" s="31">
        <f>($E$221/$G$221)</f>
        <v>2.0930555555555554</v>
      </c>
    </row>
    <row r="222" spans="1:30" hidden="1" x14ac:dyDescent="0.35">
      <c r="A222" s="27">
        <v>44963</v>
      </c>
      <c r="B222" s="78" t="s">
        <v>358</v>
      </c>
      <c r="C222" s="79">
        <v>38009200</v>
      </c>
      <c r="D222" s="75">
        <v>4318.5200000000004</v>
      </c>
      <c r="E222" s="75">
        <v>3622.88</v>
      </c>
      <c r="F222" s="108">
        <v>29.99</v>
      </c>
      <c r="G222" s="75">
        <v>144</v>
      </c>
      <c r="AB222" s="31">
        <f>($E$222/$G$222)*0.5</f>
        <v>12.579444444444444</v>
      </c>
      <c r="AC222" s="31">
        <f>($E$222/$G$222)</f>
        <v>25.158888888888889</v>
      </c>
      <c r="AD222" s="31">
        <f>($E$222/$G$222)</f>
        <v>25.158888888888889</v>
      </c>
    </row>
    <row r="223" spans="1:30" hidden="1" x14ac:dyDescent="0.35">
      <c r="A223" s="27">
        <v>44963</v>
      </c>
      <c r="B223" s="78" t="s">
        <v>359</v>
      </c>
      <c r="C223" s="79">
        <v>333541901</v>
      </c>
      <c r="D223" s="75">
        <v>3991.3</v>
      </c>
      <c r="E223" s="75">
        <v>3348.37</v>
      </c>
      <c r="F223" s="108">
        <v>27.72</v>
      </c>
      <c r="G223" s="75">
        <v>144</v>
      </c>
      <c r="AB223" s="31">
        <f>($E$223/$G$223)*0.5</f>
        <v>11.626284722222222</v>
      </c>
      <c r="AC223" s="31">
        <f>($E$223/$G$223)</f>
        <v>23.252569444444443</v>
      </c>
      <c r="AD223" s="31">
        <f>($E$223/$G$223)</f>
        <v>23.252569444444443</v>
      </c>
    </row>
    <row r="224" spans="1:30" hidden="1" x14ac:dyDescent="0.35">
      <c r="A224" s="27">
        <v>44963</v>
      </c>
      <c r="B224" s="78">
        <v>5258413126</v>
      </c>
      <c r="C224" s="79">
        <v>525841301</v>
      </c>
      <c r="D224" s="75">
        <v>7343.32</v>
      </c>
      <c r="E224" s="75">
        <v>6160.44</v>
      </c>
      <c r="F224" s="108">
        <v>51</v>
      </c>
      <c r="G224" s="75">
        <v>144</v>
      </c>
      <c r="AB224" s="31">
        <f>($E$224/$G$224)*0.5</f>
        <v>21.390416666666667</v>
      </c>
      <c r="AC224" s="31">
        <f>($E$224/$G$224)</f>
        <v>42.780833333333334</v>
      </c>
      <c r="AD224" s="31">
        <f>($E$224/$G$224)</f>
        <v>42.780833333333334</v>
      </c>
    </row>
    <row r="225" spans="1:30" hidden="1" x14ac:dyDescent="0.35">
      <c r="A225" s="27">
        <v>44963</v>
      </c>
      <c r="B225" s="78">
        <v>4677213120</v>
      </c>
      <c r="C225" s="79">
        <v>467721301</v>
      </c>
      <c r="D225" s="75">
        <v>6719.14</v>
      </c>
      <c r="E225" s="75">
        <v>5636.8</v>
      </c>
      <c r="F225" s="108">
        <v>46.66</v>
      </c>
      <c r="G225" s="75">
        <v>144</v>
      </c>
      <c r="AB225" s="31">
        <f>($E$225/$G$225)*0.5</f>
        <v>19.572222222222223</v>
      </c>
      <c r="AC225" s="31">
        <f>($E$225/$G$225)</f>
        <v>39.144444444444446</v>
      </c>
      <c r="AD225" s="31">
        <f>($E$225/$G$225)</f>
        <v>39.144444444444446</v>
      </c>
    </row>
    <row r="226" spans="1:30" hidden="1" x14ac:dyDescent="0.35">
      <c r="A226" s="27">
        <v>44977</v>
      </c>
      <c r="B226" s="78" t="s">
        <v>360</v>
      </c>
      <c r="C226" s="79">
        <v>406204000</v>
      </c>
      <c r="D226" s="75">
        <v>4770.05</v>
      </c>
      <c r="E226" s="75">
        <v>4001.68</v>
      </c>
      <c r="F226" s="108">
        <v>33.130000000000003</v>
      </c>
      <c r="G226" s="75">
        <v>144</v>
      </c>
      <c r="AB226" s="31">
        <f>($E$226/$G$226)*0.5</f>
        <v>13.894722222222221</v>
      </c>
      <c r="AC226" s="31">
        <f>($E$226/$G$226)</f>
        <v>27.789444444444442</v>
      </c>
      <c r="AD226" s="31">
        <f>($E$226/$G$226)</f>
        <v>27.789444444444442</v>
      </c>
    </row>
    <row r="227" spans="1:30" hidden="1" x14ac:dyDescent="0.35">
      <c r="A227" s="27">
        <v>44977</v>
      </c>
      <c r="B227" s="78" t="s">
        <v>361</v>
      </c>
      <c r="C227" s="79">
        <v>339420801</v>
      </c>
      <c r="D227" s="75">
        <v>6142.68</v>
      </c>
      <c r="E227" s="75">
        <v>5153.2</v>
      </c>
      <c r="F227" s="108">
        <v>42.66</v>
      </c>
      <c r="G227" s="75">
        <v>144</v>
      </c>
      <c r="AB227" s="31">
        <f>($E$227/$G$227)*0.5</f>
        <v>17.893055555555556</v>
      </c>
      <c r="AC227" s="31">
        <f>($E$227/$G$227)</f>
        <v>35.786111111111111</v>
      </c>
      <c r="AD227" s="31">
        <f>($E$227/$G$227)</f>
        <v>35.786111111111111</v>
      </c>
    </row>
    <row r="228" spans="1:30" hidden="1" x14ac:dyDescent="0.35">
      <c r="A228" s="27">
        <v>44984</v>
      </c>
      <c r="B228" s="78" t="s">
        <v>362</v>
      </c>
      <c r="C228" s="79">
        <v>95460901</v>
      </c>
      <c r="D228" s="75">
        <v>5989.7</v>
      </c>
      <c r="E228" s="75">
        <v>5024.8599999999997</v>
      </c>
      <c r="F228" s="108">
        <v>41.6</v>
      </c>
      <c r="G228" s="75">
        <v>144</v>
      </c>
      <c r="AB228" s="31">
        <f>($E$228/$G$228)*0.5</f>
        <v>17.447430555555556</v>
      </c>
      <c r="AC228" s="31">
        <f>($E$228/$G$228)</f>
        <v>34.894861111111112</v>
      </c>
      <c r="AD228" s="31">
        <f>($E$228/$G$228)</f>
        <v>34.894861111111112</v>
      </c>
    </row>
    <row r="229" spans="1:30" hidden="1" x14ac:dyDescent="0.35">
      <c r="A229" s="27">
        <v>44984</v>
      </c>
      <c r="B229" s="78">
        <v>2375105115</v>
      </c>
      <c r="C229" s="79">
        <v>237510501</v>
      </c>
      <c r="D229" s="75">
        <v>2184.38</v>
      </c>
      <c r="E229" s="75">
        <v>1832.52</v>
      </c>
      <c r="F229" s="108">
        <v>15.17</v>
      </c>
      <c r="G229" s="75">
        <v>144</v>
      </c>
      <c r="AB229" s="31">
        <f>($E$229/$G$229)*0.5</f>
        <v>6.362916666666667</v>
      </c>
      <c r="AC229" s="31">
        <f>($E$229/$G$229)</f>
        <v>12.725833333333334</v>
      </c>
      <c r="AD229" s="31">
        <f>($E$229/$G$229)</f>
        <v>12.725833333333334</v>
      </c>
    </row>
    <row r="230" spans="1:30" hidden="1" x14ac:dyDescent="0.35">
      <c r="A230" s="27">
        <v>44984</v>
      </c>
      <c r="B230" s="78">
        <v>2403026059</v>
      </c>
      <c r="C230" s="79">
        <v>240302640</v>
      </c>
      <c r="D230" s="75">
        <v>817.65</v>
      </c>
      <c r="E230" s="75">
        <v>685.94</v>
      </c>
      <c r="F230" s="108">
        <v>5.68</v>
      </c>
      <c r="G230" s="75">
        <v>144</v>
      </c>
      <c r="AB230" s="31">
        <f>($E$230/$G$230)*0.5</f>
        <v>2.3817361111111115</v>
      </c>
      <c r="AC230" s="86">
        <f>($E$230/$G$230)</f>
        <v>4.763472222222223</v>
      </c>
      <c r="AD230" s="31">
        <f>($E$230/$G$230)</f>
        <v>4.763472222222223</v>
      </c>
    </row>
    <row r="231" spans="1:30" hidden="1" x14ac:dyDescent="0.35">
      <c r="A231" s="27">
        <v>44984</v>
      </c>
      <c r="B231" s="78">
        <v>2562502135</v>
      </c>
      <c r="C231" s="79">
        <v>256250201</v>
      </c>
      <c r="D231" s="75">
        <v>1204.6099999999999</v>
      </c>
      <c r="E231" s="75">
        <v>1010.57</v>
      </c>
      <c r="F231" s="108">
        <v>8.3699999999999992</v>
      </c>
      <c r="G231" s="75">
        <v>144</v>
      </c>
      <c r="AB231" s="31">
        <f>($E$231/$G$231)*0.5</f>
        <v>3.5089236111111113</v>
      </c>
      <c r="AC231" s="31">
        <f>($E$231/$G$231)</f>
        <v>7.0178472222222226</v>
      </c>
      <c r="AD231" s="31">
        <f>($E$231/$G$231)</f>
        <v>7.0178472222222226</v>
      </c>
    </row>
    <row r="232" spans="1:30" hidden="1" x14ac:dyDescent="0.35">
      <c r="A232" s="27">
        <v>44984</v>
      </c>
      <c r="B232" s="78">
        <v>1595500110</v>
      </c>
      <c r="C232" s="79">
        <v>159550001</v>
      </c>
      <c r="D232" s="75">
        <v>9149.3799999999992</v>
      </c>
      <c r="E232" s="75">
        <v>7675.57</v>
      </c>
      <c r="F232" s="108">
        <v>63.54</v>
      </c>
      <c r="G232" s="75">
        <v>144</v>
      </c>
      <c r="AB232" s="36">
        <f>($E$232/$G$232)*0.5</f>
        <v>26.651284722222222</v>
      </c>
      <c r="AC232" s="31">
        <f>($E$232/$G$232)</f>
        <v>53.302569444444444</v>
      </c>
      <c r="AD232" s="31">
        <f>($E$232/$G$232)</f>
        <v>53.302569444444444</v>
      </c>
    </row>
    <row r="233" spans="1:30" hidden="1" x14ac:dyDescent="0.35">
      <c r="AB233" s="33">
        <f>SUM(AB34:AB232)</f>
        <v>5785.4341694574669</v>
      </c>
      <c r="AC233" s="33"/>
      <c r="AD233" s="33"/>
    </row>
    <row r="234" spans="1:30" hidden="1" x14ac:dyDescent="0.35"/>
    <row r="235" spans="1:30" hidden="1" x14ac:dyDescent="0.35">
      <c r="A235" s="27">
        <v>44990</v>
      </c>
      <c r="B235" s="78">
        <v>8490511132</v>
      </c>
      <c r="C235" s="79">
        <v>849051101</v>
      </c>
      <c r="D235" s="75">
        <v>1899.76</v>
      </c>
      <c r="E235" s="75">
        <v>1593.74</v>
      </c>
      <c r="F235" s="108">
        <v>13.19</v>
      </c>
      <c r="G235" s="75">
        <v>144</v>
      </c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>
        <f>($E$235/$G$235)*0.5</f>
        <v>5.5338194444444442</v>
      </c>
      <c r="AD235" s="31">
        <f>($E$235/$G$235)</f>
        <v>11.067638888888888</v>
      </c>
    </row>
    <row r="236" spans="1:30" hidden="1" x14ac:dyDescent="0.35">
      <c r="A236" s="27">
        <v>44990</v>
      </c>
      <c r="B236" s="78">
        <v>9237319149</v>
      </c>
      <c r="C236" s="79">
        <v>923731901</v>
      </c>
      <c r="D236" s="75">
        <v>516.38</v>
      </c>
      <c r="E236" s="75">
        <v>433.2</v>
      </c>
      <c r="F236" s="108">
        <v>3.59</v>
      </c>
      <c r="G236" s="75">
        <v>144</v>
      </c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>
        <f>($E$236/$G$236)*0.5</f>
        <v>1.5041666666666667</v>
      </c>
      <c r="AD236" s="31">
        <f>($E$236/$G$236)</f>
        <v>3.0083333333333333</v>
      </c>
    </row>
    <row r="237" spans="1:30" hidden="1" x14ac:dyDescent="0.35">
      <c r="A237" s="27">
        <v>44990</v>
      </c>
      <c r="B237" s="78">
        <v>2306705123</v>
      </c>
      <c r="C237" s="79">
        <v>230670501</v>
      </c>
      <c r="D237" s="75">
        <v>673.29</v>
      </c>
      <c r="E237" s="75">
        <v>564.83000000000004</v>
      </c>
      <c r="F237" s="108">
        <v>4.68</v>
      </c>
      <c r="G237" s="75">
        <v>144</v>
      </c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>
        <f>($E$237/$G$237)*0.5</f>
        <v>1.9612152777777778</v>
      </c>
      <c r="AD237" s="31">
        <f>($E$237/$G$237)</f>
        <v>3.9224305555555556</v>
      </c>
    </row>
    <row r="238" spans="1:30" hidden="1" x14ac:dyDescent="0.35">
      <c r="A238" s="27">
        <v>44998</v>
      </c>
      <c r="B238" s="78" t="s">
        <v>364</v>
      </c>
      <c r="C238" s="79">
        <v>84880601</v>
      </c>
      <c r="D238" s="75">
        <v>583.76</v>
      </c>
      <c r="E238" s="75">
        <v>489.73</v>
      </c>
      <c r="F238" s="108">
        <v>4.05</v>
      </c>
      <c r="G238" s="75">
        <v>144</v>
      </c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>
        <f>($E$238/$G$238)*0.5</f>
        <v>1.700451388888889</v>
      </c>
      <c r="AD238" s="31">
        <f>($E$238/$G$238)</f>
        <v>3.4009027777777781</v>
      </c>
    </row>
    <row r="239" spans="1:30" hidden="1" x14ac:dyDescent="0.35">
      <c r="A239" s="27">
        <v>44998</v>
      </c>
      <c r="B239" s="78" t="s">
        <v>365</v>
      </c>
      <c r="C239" s="79">
        <v>906121101</v>
      </c>
      <c r="D239" s="75">
        <v>7633.05</v>
      </c>
      <c r="E239" s="75">
        <v>6403.5</v>
      </c>
      <c r="F239" s="108">
        <v>53.01</v>
      </c>
      <c r="G239" s="75">
        <v>144</v>
      </c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>
        <f>($E$239/$G$239)*0.5</f>
        <v>22.234375</v>
      </c>
      <c r="AD239" s="31">
        <f>($E$239/$G$239)</f>
        <v>44.46875</v>
      </c>
    </row>
    <row r="240" spans="1:30" hidden="1" x14ac:dyDescent="0.35">
      <c r="A240" s="27">
        <v>44998</v>
      </c>
      <c r="B240" s="78" t="s">
        <v>366</v>
      </c>
      <c r="C240" s="79">
        <v>375150901</v>
      </c>
      <c r="D240" s="75">
        <v>424.25</v>
      </c>
      <c r="E240" s="75">
        <v>355.91</v>
      </c>
      <c r="F240" s="108">
        <v>2.95</v>
      </c>
      <c r="G240" s="75">
        <v>144</v>
      </c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>
        <f>($E$240/$G$240)*0.5</f>
        <v>1.2357986111111112</v>
      </c>
      <c r="AD240" s="31">
        <f>($E$240/$G$240)</f>
        <v>2.4715972222222224</v>
      </c>
    </row>
    <row r="241" spans="1:30" hidden="1" x14ac:dyDescent="0.35">
      <c r="A241" s="27">
        <v>44998</v>
      </c>
      <c r="B241" s="78" t="s">
        <v>367</v>
      </c>
      <c r="C241" s="79">
        <v>459060601</v>
      </c>
      <c r="D241" s="75">
        <v>233.9</v>
      </c>
      <c r="E241" s="75">
        <v>196.23</v>
      </c>
      <c r="F241" s="108">
        <v>1.62</v>
      </c>
      <c r="G241" s="75">
        <v>144</v>
      </c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>
        <f>($E$241/$G$241)*0.5</f>
        <v>0.68135416666666659</v>
      </c>
      <c r="AD241" s="31">
        <f>($E$241/$G$241)</f>
        <v>1.3627083333333332</v>
      </c>
    </row>
    <row r="242" spans="1:30" hidden="1" x14ac:dyDescent="0.35">
      <c r="A242" s="27">
        <v>44998</v>
      </c>
      <c r="B242" s="78" t="s">
        <v>368</v>
      </c>
      <c r="C242" s="79">
        <v>817351101</v>
      </c>
      <c r="D242" s="75">
        <v>4574.3900000000003</v>
      </c>
      <c r="E242" s="75">
        <v>3837.54</v>
      </c>
      <c r="F242" s="108">
        <v>31.77</v>
      </c>
      <c r="G242" s="75">
        <v>144</v>
      </c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>
        <f>($E$242/$G$242)*0.5</f>
        <v>13.324791666666666</v>
      </c>
      <c r="AD242" s="31">
        <f>($E$242/$G$242)</f>
        <v>26.649583333333332</v>
      </c>
    </row>
    <row r="243" spans="1:30" hidden="1" x14ac:dyDescent="0.35">
      <c r="A243" s="27">
        <v>44998</v>
      </c>
      <c r="B243" s="78" t="s">
        <v>369</v>
      </c>
      <c r="C243" s="79">
        <v>748840901</v>
      </c>
      <c r="D243" s="75">
        <v>1456.27</v>
      </c>
      <c r="E243" s="75">
        <v>1221.69</v>
      </c>
      <c r="F243" s="108">
        <v>10.11</v>
      </c>
      <c r="G243" s="75">
        <v>144</v>
      </c>
      <c r="Z243" s="33"/>
      <c r="AA243" s="33"/>
      <c r="AB243" s="31"/>
      <c r="AC243" s="31">
        <f>($E$243/$G$243)*0.5</f>
        <v>4.2419791666666669</v>
      </c>
      <c r="AD243" s="31">
        <f>($E$243/$G$243)</f>
        <v>8.4839583333333337</v>
      </c>
    </row>
    <row r="244" spans="1:30" hidden="1" x14ac:dyDescent="0.35">
      <c r="A244" s="27">
        <v>45005</v>
      </c>
      <c r="B244" s="78">
        <v>3838208242</v>
      </c>
      <c r="C244" s="79">
        <v>383820801</v>
      </c>
      <c r="D244" s="75">
        <v>6333.5</v>
      </c>
      <c r="E244" s="75">
        <v>5313.28</v>
      </c>
      <c r="F244" s="108">
        <v>43.98</v>
      </c>
      <c r="G244" s="75">
        <v>144</v>
      </c>
      <c r="AB244" s="31"/>
      <c r="AC244" s="31">
        <f>($E$244/$G$244)*0.5</f>
        <v>18.448888888888888</v>
      </c>
      <c r="AD244" s="31">
        <f>($E$244/$G$244)</f>
        <v>36.897777777777776</v>
      </c>
    </row>
    <row r="245" spans="1:30" hidden="1" x14ac:dyDescent="0.35">
      <c r="A245" s="27">
        <v>45005</v>
      </c>
      <c r="B245" s="78">
        <v>7411413129</v>
      </c>
      <c r="C245" s="79">
        <v>741141301</v>
      </c>
      <c r="D245" s="75">
        <v>6203.9</v>
      </c>
      <c r="E245" s="75">
        <v>5204.5600000000004</v>
      </c>
      <c r="F245" s="108">
        <v>43.08</v>
      </c>
      <c r="G245" s="75">
        <v>144</v>
      </c>
      <c r="AB245" s="31"/>
      <c r="AC245" s="31">
        <f>($E$245/$G$245)*0.5</f>
        <v>18.07138888888889</v>
      </c>
      <c r="AD245" s="31">
        <f>($E$245/$G$245)</f>
        <v>36.142777777777781</v>
      </c>
    </row>
    <row r="246" spans="1:30" hidden="1" x14ac:dyDescent="0.35">
      <c r="A246" s="27">
        <v>45005</v>
      </c>
      <c r="B246" s="78">
        <v>3661213116</v>
      </c>
      <c r="C246" s="79">
        <v>366121301</v>
      </c>
      <c r="D246" s="75">
        <v>185.67</v>
      </c>
      <c r="E246" s="75">
        <v>155.76</v>
      </c>
      <c r="F246" s="108">
        <v>1.29</v>
      </c>
      <c r="G246" s="75">
        <v>144</v>
      </c>
      <c r="AB246" s="31"/>
      <c r="AC246" s="31">
        <f>($E$246/$G$246)*0.5</f>
        <v>0.54083333333333328</v>
      </c>
      <c r="AD246" s="31">
        <f>($E$246/$G$246)</f>
        <v>1.0816666666666666</v>
      </c>
    </row>
    <row r="247" spans="1:30" hidden="1" x14ac:dyDescent="0.35">
      <c r="A247" s="27">
        <v>45005</v>
      </c>
      <c r="B247" s="78">
        <v>9705203135</v>
      </c>
      <c r="C247" s="79">
        <v>970520301</v>
      </c>
      <c r="D247" s="75">
        <v>799.48</v>
      </c>
      <c r="E247" s="75">
        <v>670.7</v>
      </c>
      <c r="F247" s="108">
        <v>5.55</v>
      </c>
      <c r="G247" s="75">
        <v>144</v>
      </c>
      <c r="AB247" s="31"/>
      <c r="AC247" s="31">
        <f>($E$247/$G$247)*0.5</f>
        <v>2.3288194444444446</v>
      </c>
      <c r="AD247" s="31">
        <f>($E$247/$G$247)</f>
        <v>4.6576388888888891</v>
      </c>
    </row>
    <row r="248" spans="1:30" hidden="1" x14ac:dyDescent="0.35">
      <c r="A248" s="27">
        <v>45005</v>
      </c>
      <c r="B248" s="78">
        <v>212604127</v>
      </c>
      <c r="C248" s="79">
        <v>21260401</v>
      </c>
      <c r="D248" s="75">
        <v>1974.44</v>
      </c>
      <c r="E248" s="75">
        <v>1656.4</v>
      </c>
      <c r="F248" s="108">
        <v>13.71</v>
      </c>
      <c r="G248" s="75">
        <v>144</v>
      </c>
      <c r="AB248" s="31"/>
      <c r="AC248" s="31">
        <f>($E$248/$G$248)*0.5</f>
        <v>5.7513888888888891</v>
      </c>
      <c r="AD248" s="31">
        <f>($E$248/$G$248)</f>
        <v>11.502777777777778</v>
      </c>
    </row>
    <row r="249" spans="1:30" hidden="1" x14ac:dyDescent="0.35">
      <c r="A249" s="27">
        <v>45012</v>
      </c>
      <c r="B249" s="78" t="s">
        <v>370</v>
      </c>
      <c r="C249" s="79">
        <v>627710501</v>
      </c>
      <c r="D249" s="75">
        <v>2354.81</v>
      </c>
      <c r="E249" s="75">
        <v>1975.49</v>
      </c>
      <c r="F249" s="108">
        <v>16.350000000000001</v>
      </c>
      <c r="G249" s="75">
        <v>144</v>
      </c>
      <c r="AB249" s="31"/>
      <c r="AC249" s="31">
        <f>($E$249/$G$249)*0.5</f>
        <v>6.8593402777777781</v>
      </c>
      <c r="AD249" s="31">
        <f>($E$249/$G$249)</f>
        <v>13.718680555555556</v>
      </c>
    </row>
    <row r="250" spans="1:30" hidden="1" x14ac:dyDescent="0.35">
      <c r="A250" s="27">
        <v>45012</v>
      </c>
      <c r="B250" s="78" t="s">
        <v>371</v>
      </c>
      <c r="C250" s="79">
        <v>331760101</v>
      </c>
      <c r="D250" s="75">
        <v>1171.33</v>
      </c>
      <c r="E250" s="75">
        <v>982.65</v>
      </c>
      <c r="F250" s="108">
        <v>8.1300000000000008</v>
      </c>
      <c r="G250" s="75">
        <v>144</v>
      </c>
      <c r="AB250" s="31"/>
      <c r="AC250" s="31">
        <f>($E$250/$G$250)*0.5</f>
        <v>3.4119791666666668</v>
      </c>
      <c r="AD250" s="31">
        <f>($E$250/$G$250)</f>
        <v>6.8239583333333336</v>
      </c>
    </row>
    <row r="251" spans="1:30" hidden="1" x14ac:dyDescent="0.35">
      <c r="A251" s="27">
        <v>45012</v>
      </c>
      <c r="B251" s="78" t="s">
        <v>372</v>
      </c>
      <c r="C251" s="79">
        <v>383960801</v>
      </c>
      <c r="D251" s="75">
        <v>8653.33</v>
      </c>
      <c r="E251" s="75">
        <v>7259.43</v>
      </c>
      <c r="F251" s="108">
        <v>60.09</v>
      </c>
      <c r="G251" s="75">
        <v>144</v>
      </c>
      <c r="AB251" s="31"/>
      <c r="AC251" s="31">
        <f>($E$251/$G$251)*0.5</f>
        <v>25.206354166666667</v>
      </c>
      <c r="AD251" s="31">
        <f>($E$251/$G$251)</f>
        <v>50.412708333333335</v>
      </c>
    </row>
    <row r="252" spans="1:30" hidden="1" x14ac:dyDescent="0.35">
      <c r="A252" s="27">
        <v>45012</v>
      </c>
      <c r="B252" s="78" t="s">
        <v>373</v>
      </c>
      <c r="C252" s="79">
        <v>427230601</v>
      </c>
      <c r="D252" s="75">
        <v>428.73</v>
      </c>
      <c r="E252" s="75">
        <v>359.67</v>
      </c>
      <c r="F252" s="108">
        <v>2.98</v>
      </c>
      <c r="G252" s="75">
        <v>144</v>
      </c>
      <c r="AB252" s="31"/>
      <c r="AC252" s="31">
        <f>($E$252/$G$252)*0.5</f>
        <v>1.2488541666666668</v>
      </c>
      <c r="AD252" s="31">
        <f>($E$252/$G$252)</f>
        <v>2.4977083333333336</v>
      </c>
    </row>
    <row r="253" spans="1:30" hidden="1" x14ac:dyDescent="0.35">
      <c r="A253" s="27">
        <v>45012</v>
      </c>
      <c r="B253" s="78" t="s">
        <v>374</v>
      </c>
      <c r="C253" s="79">
        <v>927210101</v>
      </c>
      <c r="D253" s="75">
        <v>3192.26</v>
      </c>
      <c r="E253" s="75">
        <v>2678.04</v>
      </c>
      <c r="F253" s="108">
        <v>22.17</v>
      </c>
      <c r="G253" s="75">
        <v>144</v>
      </c>
      <c r="AB253" s="31"/>
      <c r="AC253" s="31">
        <f>($E$253/$G$253)*0.5</f>
        <v>9.2987500000000001</v>
      </c>
      <c r="AD253" s="31">
        <f>($E$253/$G$253)</f>
        <v>18.5975</v>
      </c>
    </row>
    <row r="254" spans="1:30" hidden="1" x14ac:dyDescent="0.35">
      <c r="A254" s="27">
        <v>45016</v>
      </c>
      <c r="B254" s="78" t="s">
        <v>375</v>
      </c>
      <c r="C254" s="79">
        <v>717740501</v>
      </c>
      <c r="D254" s="75">
        <v>1500.52</v>
      </c>
      <c r="E254" s="75">
        <v>1258.81</v>
      </c>
      <c r="F254" s="75">
        <v>10.42</v>
      </c>
      <c r="G254" s="75">
        <v>144</v>
      </c>
      <c r="AB254" s="31"/>
      <c r="AC254" s="36">
        <f>($E$254/$G$254)*0.5</f>
        <v>4.3708680555555555</v>
      </c>
      <c r="AD254" s="31">
        <f>($E$254/$G$254)</f>
        <v>8.7417361111111109</v>
      </c>
    </row>
    <row r="255" spans="1:30" hidden="1" x14ac:dyDescent="0.35">
      <c r="AB255" s="33"/>
      <c r="AC255" s="33">
        <f>SUM(AC34:AC254)</f>
        <v>6173.8026339317557</v>
      </c>
      <c r="AD255" s="33"/>
    </row>
    <row r="256" spans="1:30" hidden="1" x14ac:dyDescent="0.35"/>
    <row r="257" spans="1:30" hidden="1" x14ac:dyDescent="0.35">
      <c r="A257" s="56">
        <v>44990</v>
      </c>
      <c r="B257" s="115">
        <v>8490511132</v>
      </c>
      <c r="C257" s="116">
        <v>849051101</v>
      </c>
      <c r="D257" s="117">
        <v>1899.76</v>
      </c>
      <c r="E257" s="117">
        <v>1593.74</v>
      </c>
      <c r="F257" s="117">
        <v>13.19</v>
      </c>
      <c r="G257" s="117">
        <v>144</v>
      </c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>
        <f>($E$257/$G$257)*0.5</f>
        <v>5.5338194444444442</v>
      </c>
    </row>
    <row r="258" spans="1:30" hidden="1" x14ac:dyDescent="0.35">
      <c r="A258" s="56">
        <v>44990</v>
      </c>
      <c r="B258" s="115">
        <v>9237319149</v>
      </c>
      <c r="C258" s="116">
        <v>923731901</v>
      </c>
      <c r="D258" s="117">
        <v>516.38</v>
      </c>
      <c r="E258" s="117">
        <v>433.2</v>
      </c>
      <c r="F258" s="117">
        <v>3.59</v>
      </c>
      <c r="G258" s="117">
        <v>144</v>
      </c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>
        <f>($E$258/$G$258)*0.5</f>
        <v>1.5041666666666667</v>
      </c>
    </row>
    <row r="259" spans="1:30" hidden="1" x14ac:dyDescent="0.35">
      <c r="A259" s="56">
        <v>44990</v>
      </c>
      <c r="B259" s="115">
        <v>2306705123</v>
      </c>
      <c r="C259" s="116">
        <v>230670501</v>
      </c>
      <c r="D259" s="117">
        <v>673.29</v>
      </c>
      <c r="E259" s="117">
        <v>564.83000000000004</v>
      </c>
      <c r="F259" s="117">
        <v>4.68</v>
      </c>
      <c r="G259" s="117">
        <v>144</v>
      </c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>
        <f>($E$259/$G$259)*0.5</f>
        <v>1.9612152777777778</v>
      </c>
    </row>
    <row r="260" spans="1:30" hidden="1" x14ac:dyDescent="0.35">
      <c r="A260" s="56">
        <v>44998</v>
      </c>
      <c r="B260" s="115" t="s">
        <v>364</v>
      </c>
      <c r="C260" s="116">
        <v>84880601</v>
      </c>
      <c r="D260" s="117">
        <v>583.76</v>
      </c>
      <c r="E260" s="117">
        <v>489.73</v>
      </c>
      <c r="F260" s="117">
        <v>4.05</v>
      </c>
      <c r="G260" s="117">
        <v>144</v>
      </c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>
        <f>($E$260/$G$260)*0.5</f>
        <v>1.700451388888889</v>
      </c>
    </row>
    <row r="261" spans="1:30" hidden="1" x14ac:dyDescent="0.35">
      <c r="A261" s="56">
        <v>44998</v>
      </c>
      <c r="B261" s="115" t="s">
        <v>365</v>
      </c>
      <c r="C261" s="116">
        <v>906121101</v>
      </c>
      <c r="D261" s="117">
        <v>7633.05</v>
      </c>
      <c r="E261" s="117">
        <v>6403.5</v>
      </c>
      <c r="F261" s="117">
        <v>53.01</v>
      </c>
      <c r="G261" s="117">
        <v>144</v>
      </c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>
        <f>($E$261/$G$261)*0.5</f>
        <v>22.234375</v>
      </c>
    </row>
    <row r="262" spans="1:30" hidden="1" x14ac:dyDescent="0.35">
      <c r="A262" s="56">
        <v>44998</v>
      </c>
      <c r="B262" s="115" t="s">
        <v>366</v>
      </c>
      <c r="C262" s="116">
        <v>375150901</v>
      </c>
      <c r="D262" s="117">
        <v>424.25</v>
      </c>
      <c r="E262" s="117">
        <v>355.91</v>
      </c>
      <c r="F262" s="117">
        <v>2.95</v>
      </c>
      <c r="G262" s="117">
        <v>144</v>
      </c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>
        <f>($E$262/$G$262)*0.5</f>
        <v>1.2357986111111112</v>
      </c>
    </row>
    <row r="263" spans="1:30" hidden="1" x14ac:dyDescent="0.35">
      <c r="A263" s="56">
        <v>44998</v>
      </c>
      <c r="B263" s="115" t="s">
        <v>367</v>
      </c>
      <c r="C263" s="116">
        <v>459060601</v>
      </c>
      <c r="D263" s="117">
        <v>233.9</v>
      </c>
      <c r="E263" s="117">
        <v>196.23</v>
      </c>
      <c r="F263" s="117">
        <v>1.62</v>
      </c>
      <c r="G263" s="117">
        <v>144</v>
      </c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>
        <f>($E$263/$G$263)*0.5</f>
        <v>0.68135416666666659</v>
      </c>
    </row>
    <row r="264" spans="1:30" hidden="1" x14ac:dyDescent="0.35">
      <c r="A264" s="56">
        <v>44998</v>
      </c>
      <c r="B264" s="115" t="s">
        <v>368</v>
      </c>
      <c r="C264" s="116">
        <v>817351101</v>
      </c>
      <c r="D264" s="117">
        <v>4574.3900000000003</v>
      </c>
      <c r="E264" s="117">
        <v>3837.54</v>
      </c>
      <c r="F264" s="117">
        <v>31.77</v>
      </c>
      <c r="G264" s="117">
        <v>144</v>
      </c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>
        <f>($E$264/$G$264)*0.5</f>
        <v>13.324791666666666</v>
      </c>
    </row>
    <row r="265" spans="1:30" hidden="1" x14ac:dyDescent="0.35">
      <c r="A265" s="56">
        <v>44998</v>
      </c>
      <c r="B265" s="115" t="s">
        <v>369</v>
      </c>
      <c r="C265" s="116">
        <v>748840901</v>
      </c>
      <c r="D265" s="117">
        <v>1456.27</v>
      </c>
      <c r="E265" s="117">
        <v>1221.69</v>
      </c>
      <c r="F265" s="117">
        <v>10.11</v>
      </c>
      <c r="G265" s="117">
        <v>144</v>
      </c>
      <c r="Z265" s="33"/>
      <c r="AA265" s="33"/>
      <c r="AB265" s="31"/>
      <c r="AC265" s="31"/>
      <c r="AD265" s="31">
        <f>($E$265/$G$265)*0.5</f>
        <v>4.2419791666666669</v>
      </c>
    </row>
    <row r="266" spans="1:30" hidden="1" x14ac:dyDescent="0.35">
      <c r="A266" s="56">
        <v>45005</v>
      </c>
      <c r="B266" s="115">
        <v>3838208242</v>
      </c>
      <c r="C266" s="116">
        <v>383820801</v>
      </c>
      <c r="D266" s="117">
        <v>6333.5</v>
      </c>
      <c r="E266" s="117">
        <v>5313.28</v>
      </c>
      <c r="F266" s="117">
        <v>43.98</v>
      </c>
      <c r="G266" s="117">
        <v>144</v>
      </c>
      <c r="AB266" s="31"/>
      <c r="AC266" s="31"/>
      <c r="AD266" s="31">
        <f>($E$266/$G$266)*0.5</f>
        <v>18.448888888888888</v>
      </c>
    </row>
    <row r="267" spans="1:30" hidden="1" x14ac:dyDescent="0.35">
      <c r="A267" s="56">
        <v>45005</v>
      </c>
      <c r="B267" s="115">
        <v>7411413129</v>
      </c>
      <c r="C267" s="116">
        <v>741141301</v>
      </c>
      <c r="D267" s="117">
        <v>6203.9</v>
      </c>
      <c r="E267" s="117">
        <v>5204.5600000000004</v>
      </c>
      <c r="F267" s="117">
        <v>43.08</v>
      </c>
      <c r="G267" s="117">
        <v>144</v>
      </c>
      <c r="AB267" s="31"/>
      <c r="AC267" s="31"/>
      <c r="AD267" s="31">
        <f>($E$267/$G$267)*0.5</f>
        <v>18.07138888888889</v>
      </c>
    </row>
    <row r="268" spans="1:30" hidden="1" x14ac:dyDescent="0.35">
      <c r="A268" s="56">
        <v>45005</v>
      </c>
      <c r="B268" s="115">
        <v>3661213116</v>
      </c>
      <c r="C268" s="116">
        <v>366121301</v>
      </c>
      <c r="D268" s="117">
        <v>185.67</v>
      </c>
      <c r="E268" s="117">
        <v>155.76</v>
      </c>
      <c r="F268" s="117">
        <v>1.29</v>
      </c>
      <c r="G268" s="117">
        <v>144</v>
      </c>
      <c r="AB268" s="31"/>
      <c r="AC268" s="31"/>
      <c r="AD268" s="31">
        <f>($E$268/$G$268)*0.5</f>
        <v>0.54083333333333328</v>
      </c>
    </row>
    <row r="269" spans="1:30" hidden="1" x14ac:dyDescent="0.35">
      <c r="A269" s="56">
        <v>45005</v>
      </c>
      <c r="B269" s="115">
        <v>9705203135</v>
      </c>
      <c r="C269" s="116">
        <v>970520301</v>
      </c>
      <c r="D269" s="117">
        <v>799.48</v>
      </c>
      <c r="E269" s="117">
        <v>670.7</v>
      </c>
      <c r="F269" s="117">
        <v>5.55</v>
      </c>
      <c r="G269" s="117">
        <v>144</v>
      </c>
      <c r="AB269" s="31"/>
      <c r="AC269" s="31"/>
      <c r="AD269" s="31">
        <f>($E$269/$G$269)*0.5</f>
        <v>2.3288194444444446</v>
      </c>
    </row>
    <row r="270" spans="1:30" hidden="1" x14ac:dyDescent="0.35">
      <c r="A270" s="56">
        <v>45005</v>
      </c>
      <c r="B270" s="115">
        <v>212604127</v>
      </c>
      <c r="C270" s="116">
        <v>21260401</v>
      </c>
      <c r="D270" s="117">
        <v>1974.44</v>
      </c>
      <c r="E270" s="117">
        <v>1656.4</v>
      </c>
      <c r="F270" s="117">
        <v>13.71</v>
      </c>
      <c r="G270" s="117">
        <v>144</v>
      </c>
      <c r="AB270" s="31"/>
      <c r="AC270" s="31"/>
      <c r="AD270" s="31">
        <f>($E$270/$G$270)*0.5</f>
        <v>5.7513888888888891</v>
      </c>
    </row>
    <row r="271" spans="1:30" hidden="1" x14ac:dyDescent="0.35">
      <c r="A271" s="56">
        <v>45012</v>
      </c>
      <c r="B271" s="115" t="s">
        <v>370</v>
      </c>
      <c r="C271" s="116">
        <v>627710501</v>
      </c>
      <c r="D271" s="117">
        <v>2354.81</v>
      </c>
      <c r="E271" s="117">
        <v>1975.49</v>
      </c>
      <c r="F271" s="117">
        <v>16.350000000000001</v>
      </c>
      <c r="G271" s="117">
        <v>144</v>
      </c>
      <c r="AB271" s="31"/>
      <c r="AC271" s="31"/>
      <c r="AD271" s="31">
        <f>($E$271/$G$271)*0.5</f>
        <v>6.8593402777777781</v>
      </c>
    </row>
    <row r="272" spans="1:30" hidden="1" x14ac:dyDescent="0.35">
      <c r="A272" s="56">
        <v>45012</v>
      </c>
      <c r="B272" s="115" t="s">
        <v>371</v>
      </c>
      <c r="C272" s="116">
        <v>331760101</v>
      </c>
      <c r="D272" s="117">
        <v>1171.33</v>
      </c>
      <c r="E272" s="117">
        <v>982.65</v>
      </c>
      <c r="F272" s="117">
        <v>8.1300000000000008</v>
      </c>
      <c r="G272" s="117">
        <v>144</v>
      </c>
      <c r="AB272" s="31"/>
      <c r="AC272" s="31"/>
      <c r="AD272" s="31">
        <f>($E$272/$G$272)*0.5</f>
        <v>3.4119791666666668</v>
      </c>
    </row>
    <row r="273" spans="1:31" hidden="1" x14ac:dyDescent="0.35">
      <c r="A273" s="56">
        <v>45012</v>
      </c>
      <c r="B273" s="115" t="s">
        <v>372</v>
      </c>
      <c r="C273" s="116">
        <v>383960801</v>
      </c>
      <c r="D273" s="117">
        <v>8653.33</v>
      </c>
      <c r="E273" s="117">
        <v>7259.43</v>
      </c>
      <c r="F273" s="117">
        <v>60.09</v>
      </c>
      <c r="G273" s="117">
        <v>144</v>
      </c>
      <c r="AB273" s="31"/>
      <c r="AC273" s="31"/>
      <c r="AD273" s="31">
        <f>($E$273/$G$273)*0.5</f>
        <v>25.206354166666667</v>
      </c>
    </row>
    <row r="274" spans="1:31" hidden="1" x14ac:dyDescent="0.35">
      <c r="A274" s="56">
        <v>45012</v>
      </c>
      <c r="B274" s="115" t="s">
        <v>373</v>
      </c>
      <c r="C274" s="116">
        <v>427230601</v>
      </c>
      <c r="D274" s="117">
        <v>428.73</v>
      </c>
      <c r="E274" s="117">
        <v>359.67</v>
      </c>
      <c r="F274" s="117">
        <v>2.98</v>
      </c>
      <c r="G274" s="117">
        <v>144</v>
      </c>
      <c r="AB274" s="31"/>
      <c r="AC274" s="31"/>
      <c r="AD274" s="31">
        <f>($E$274/$G$274)*0.5</f>
        <v>1.2488541666666668</v>
      </c>
    </row>
    <row r="275" spans="1:31" hidden="1" x14ac:dyDescent="0.35">
      <c r="A275" s="56">
        <v>45012</v>
      </c>
      <c r="B275" s="115" t="s">
        <v>374</v>
      </c>
      <c r="C275" s="116">
        <v>927210101</v>
      </c>
      <c r="D275" s="117">
        <v>3192.26</v>
      </c>
      <c r="E275" s="117">
        <v>2678.04</v>
      </c>
      <c r="F275" s="117">
        <v>22.17</v>
      </c>
      <c r="G275" s="117">
        <v>144</v>
      </c>
      <c r="AB275" s="31"/>
      <c r="AC275" s="31"/>
      <c r="AD275" s="31">
        <f>($E$275/$G$275)*0.5</f>
        <v>9.2987500000000001</v>
      </c>
    </row>
    <row r="276" spans="1:31" hidden="1" x14ac:dyDescent="0.35">
      <c r="A276" s="56">
        <v>45016</v>
      </c>
      <c r="B276" s="115" t="s">
        <v>375</v>
      </c>
      <c r="C276" s="116">
        <v>717740501</v>
      </c>
      <c r="D276" s="117">
        <v>1500.52</v>
      </c>
      <c r="E276" s="117">
        <v>1258.81</v>
      </c>
      <c r="F276" s="117">
        <v>10.42</v>
      </c>
      <c r="G276" s="117">
        <v>144</v>
      </c>
      <c r="AB276" s="31"/>
      <c r="AC276" s="31"/>
      <c r="AD276" s="36">
        <f>($E$276/$G$276)*0.5</f>
        <v>4.3708680555555555</v>
      </c>
    </row>
    <row r="277" spans="1:31" hidden="1" x14ac:dyDescent="0.35">
      <c r="AB277" s="33"/>
      <c r="AC277" s="33"/>
      <c r="AD277" s="33">
        <f>SUM(AD34:AD276)</f>
        <v>6314.4911755984203</v>
      </c>
    </row>
    <row r="278" spans="1:31" hidden="1" x14ac:dyDescent="0.35"/>
    <row r="280" spans="1:31" x14ac:dyDescent="0.35">
      <c r="AC280" s="28"/>
      <c r="AD280" s="120" t="s">
        <v>381</v>
      </c>
      <c r="AE280" s="103">
        <f>AE169+AE187</f>
        <v>2979.1408147609818</v>
      </c>
    </row>
  </sheetData>
  <pageMargins left="0.7" right="0.7" top="0.75" bottom="0.75" header="0.3" footer="0.3"/>
  <pageSetup orientation="portrait" r:id="rId1"/>
  <headerFooter>
    <oddFooter>&amp;RSchedule JNG-D3.A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28"/>
  <sheetViews>
    <sheetView topLeftCell="R1" zoomScaleNormal="100" workbookViewId="0">
      <selection activeCell="Y29" sqref="Y29"/>
    </sheetView>
  </sheetViews>
  <sheetFormatPr defaultRowHeight="14.5" x14ac:dyDescent="0.35"/>
  <cols>
    <col min="1" max="1" width="11.54296875" customWidth="1"/>
    <col min="2" max="2" width="12.81640625" style="3" bestFit="1" customWidth="1"/>
    <col min="3" max="3" width="11.1796875" style="3" bestFit="1" customWidth="1"/>
    <col min="4" max="4" width="11.54296875" style="6" bestFit="1" customWidth="1"/>
    <col min="5" max="5" width="11.7265625" style="6" bestFit="1" customWidth="1"/>
    <col min="6" max="6" width="13.54296875" style="6" bestFit="1" customWidth="1"/>
    <col min="7" max="7" width="8" bestFit="1" customWidth="1"/>
    <col min="8" max="8" width="12.1796875" hidden="1" customWidth="1"/>
    <col min="9" max="12" width="10.7265625" hidden="1" customWidth="1"/>
    <col min="13" max="20" width="10.7265625" customWidth="1"/>
    <col min="21" max="25" width="11.1796875" customWidth="1"/>
    <col min="26" max="30" width="11.54296875" bestFit="1" customWidth="1"/>
    <col min="31" max="31" width="11.54296875" customWidth="1"/>
    <col min="32" max="32" width="10.81640625" customWidth="1"/>
    <col min="33" max="33" width="10.54296875" bestFit="1" customWidth="1"/>
    <col min="35" max="35" width="10.54296875" bestFit="1" customWidth="1"/>
    <col min="38" max="38" width="9.7265625" bestFit="1" customWidth="1"/>
    <col min="40" max="40" width="9.7265625" bestFit="1" customWidth="1"/>
  </cols>
  <sheetData>
    <row r="1" spans="1:42" ht="44" thickBot="1" x14ac:dyDescent="0.4">
      <c r="A1" s="20" t="s">
        <v>27</v>
      </c>
      <c r="B1" s="38" t="s">
        <v>28</v>
      </c>
      <c r="C1" s="38" t="s">
        <v>29</v>
      </c>
      <c r="D1" s="21" t="s">
        <v>30</v>
      </c>
      <c r="E1" s="21" t="s">
        <v>31</v>
      </c>
      <c r="F1" s="22" t="s">
        <v>32</v>
      </c>
      <c r="G1" s="20" t="s">
        <v>33</v>
      </c>
      <c r="H1" s="32" t="s">
        <v>34</v>
      </c>
      <c r="I1" s="34" t="s">
        <v>35</v>
      </c>
      <c r="J1" s="35" t="s">
        <v>67</v>
      </c>
      <c r="K1" s="35" t="s">
        <v>73</v>
      </c>
      <c r="L1" s="35" t="s">
        <v>87</v>
      </c>
      <c r="M1" s="35" t="s">
        <v>105</v>
      </c>
      <c r="N1" s="35" t="s">
        <v>119</v>
      </c>
      <c r="O1" s="35" t="s">
        <v>140</v>
      </c>
      <c r="P1" s="35" t="s">
        <v>157</v>
      </c>
      <c r="Q1" s="35" t="s">
        <v>169</v>
      </c>
      <c r="R1" s="35" t="s">
        <v>179</v>
      </c>
      <c r="S1" s="35" t="s">
        <v>186</v>
      </c>
      <c r="T1" s="35" t="s">
        <v>209</v>
      </c>
      <c r="U1" s="35" t="s">
        <v>239</v>
      </c>
      <c r="V1" s="35" t="s">
        <v>253</v>
      </c>
      <c r="W1" s="35" t="s">
        <v>263</v>
      </c>
      <c r="X1" s="35" t="s">
        <v>265</v>
      </c>
      <c r="Y1" s="35" t="s">
        <v>292</v>
      </c>
      <c r="Z1" s="35" t="s">
        <v>335</v>
      </c>
      <c r="AA1" s="35" t="s">
        <v>350</v>
      </c>
      <c r="AB1" s="35" t="s">
        <v>351</v>
      </c>
      <c r="AC1" s="35" t="s">
        <v>363</v>
      </c>
      <c r="AD1" s="35" t="s">
        <v>376</v>
      </c>
      <c r="AE1" s="35" t="s">
        <v>392</v>
      </c>
      <c r="AF1" s="20" t="s">
        <v>36</v>
      </c>
      <c r="AG1" s="20" t="s">
        <v>37</v>
      </c>
      <c r="AH1" s="20" t="s">
        <v>38</v>
      </c>
      <c r="AI1" s="20" t="s">
        <v>39</v>
      </c>
      <c r="AJ1" s="20" t="s">
        <v>40</v>
      </c>
      <c r="AK1" s="20" t="s">
        <v>41</v>
      </c>
      <c r="AL1" s="20" t="s">
        <v>42</v>
      </c>
      <c r="AM1" s="20" t="s">
        <v>43</v>
      </c>
      <c r="AP1" s="29"/>
    </row>
    <row r="2" spans="1:42" x14ac:dyDescent="0.35">
      <c r="A2" s="27">
        <v>44522</v>
      </c>
      <c r="B2" s="39" t="s">
        <v>110</v>
      </c>
      <c r="C2" s="42">
        <v>81514310</v>
      </c>
      <c r="D2" s="43">
        <v>8180.19</v>
      </c>
      <c r="E2" s="15">
        <v>6862.5</v>
      </c>
      <c r="F2" s="51">
        <v>56.81</v>
      </c>
      <c r="G2" s="24">
        <v>144</v>
      </c>
      <c r="L2" s="31"/>
      <c r="M2" s="124">
        <f t="shared" ref="M2:V2" si="0">($E$2/$G$2)</f>
        <v>47.65625</v>
      </c>
      <c r="N2" s="124">
        <f t="shared" si="0"/>
        <v>47.65625</v>
      </c>
      <c r="O2" s="124">
        <f t="shared" si="0"/>
        <v>47.65625</v>
      </c>
      <c r="P2" s="124">
        <f t="shared" si="0"/>
        <v>47.65625</v>
      </c>
      <c r="Q2" s="124">
        <f t="shared" si="0"/>
        <v>47.65625</v>
      </c>
      <c r="R2" s="124">
        <f t="shared" si="0"/>
        <v>47.65625</v>
      </c>
      <c r="S2" s="124">
        <f t="shared" si="0"/>
        <v>47.65625</v>
      </c>
      <c r="T2" s="124">
        <f t="shared" si="0"/>
        <v>47.65625</v>
      </c>
      <c r="U2" s="124">
        <f t="shared" si="0"/>
        <v>47.65625</v>
      </c>
      <c r="V2" s="124">
        <f t="shared" si="0"/>
        <v>47.65625</v>
      </c>
      <c r="W2" s="122">
        <f>($E$2/$G$2)</f>
        <v>47.65625</v>
      </c>
      <c r="X2" s="122">
        <f t="shared" ref="X2:AE2" si="1">($E$2/$G$2)</f>
        <v>47.65625</v>
      </c>
      <c r="Y2" s="122">
        <f t="shared" si="1"/>
        <v>47.65625</v>
      </c>
      <c r="Z2" s="122">
        <f t="shared" si="1"/>
        <v>47.65625</v>
      </c>
      <c r="AA2" s="122">
        <f t="shared" si="1"/>
        <v>47.65625</v>
      </c>
      <c r="AB2" s="122">
        <f t="shared" si="1"/>
        <v>47.65625</v>
      </c>
      <c r="AC2" s="122">
        <f t="shared" si="1"/>
        <v>47.65625</v>
      </c>
      <c r="AD2" s="122">
        <f t="shared" si="1"/>
        <v>47.65625</v>
      </c>
      <c r="AE2" s="122">
        <f t="shared" si="1"/>
        <v>47.65625</v>
      </c>
      <c r="AF2" s="103">
        <f>SUM(W2:AE2)</f>
        <v>428.90625</v>
      </c>
      <c r="AG2" s="8" t="s">
        <v>405</v>
      </c>
    </row>
    <row r="3" spans="1:42" x14ac:dyDescent="0.35">
      <c r="A3" s="27"/>
      <c r="B3" s="78"/>
      <c r="C3" s="79"/>
      <c r="D3" s="75"/>
      <c r="E3" s="75"/>
      <c r="F3" s="75"/>
      <c r="G3" s="75"/>
      <c r="S3" s="31"/>
      <c r="T3" s="31"/>
      <c r="U3" s="31"/>
      <c r="V3" s="153" t="s">
        <v>404</v>
      </c>
      <c r="W3" s="153"/>
      <c r="X3" s="153"/>
      <c r="Y3" s="153"/>
      <c r="Z3" s="153"/>
      <c r="AA3" s="153"/>
      <c r="AB3" s="153"/>
      <c r="AC3" s="153"/>
      <c r="AD3" s="153"/>
      <c r="AE3" s="153"/>
    </row>
    <row r="4" spans="1:42" x14ac:dyDescent="0.35">
      <c r="A4" s="27"/>
      <c r="B4" s="78"/>
      <c r="C4" s="79"/>
      <c r="D4" s="75"/>
      <c r="E4" s="75"/>
      <c r="F4" s="75"/>
      <c r="G4" s="75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5"/>
    </row>
    <row r="5" spans="1:42" x14ac:dyDescent="0.35">
      <c r="A5" s="27"/>
      <c r="B5" s="78"/>
      <c r="C5" s="79"/>
      <c r="D5" s="75"/>
      <c r="E5" s="75"/>
      <c r="F5" s="75"/>
      <c r="G5" s="75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5"/>
      <c r="AG5" s="8"/>
    </row>
    <row r="6" spans="1:42" x14ac:dyDescent="0.35">
      <c r="A6" s="27"/>
      <c r="B6" s="78"/>
      <c r="C6" s="79"/>
      <c r="D6" s="75"/>
      <c r="E6" s="75"/>
      <c r="F6" s="75"/>
      <c r="G6" s="75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5"/>
    </row>
    <row r="7" spans="1:42" x14ac:dyDescent="0.35">
      <c r="A7" s="27"/>
      <c r="B7" s="78"/>
      <c r="C7" s="79"/>
      <c r="D7" s="75"/>
      <c r="E7" s="75"/>
      <c r="F7" s="75"/>
      <c r="G7" s="75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5"/>
    </row>
    <row r="8" spans="1:42" x14ac:dyDescent="0.35">
      <c r="A8" s="27"/>
      <c r="B8" s="78"/>
      <c r="C8" s="79"/>
      <c r="D8" s="75"/>
      <c r="E8" s="75"/>
      <c r="F8" s="75"/>
      <c r="G8" s="7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5"/>
    </row>
    <row r="9" spans="1:42" x14ac:dyDescent="0.35">
      <c r="A9" s="27"/>
      <c r="B9" s="78"/>
      <c r="C9" s="79"/>
      <c r="D9" s="75"/>
      <c r="E9" s="75"/>
      <c r="F9" s="75"/>
      <c r="G9" s="7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5"/>
    </row>
    <row r="10" spans="1:42" x14ac:dyDescent="0.35">
      <c r="A10" s="27"/>
      <c r="B10" s="78"/>
      <c r="C10" s="79"/>
      <c r="D10" s="75"/>
      <c r="E10" s="75"/>
      <c r="F10" s="75"/>
      <c r="G10" s="7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5"/>
    </row>
    <row r="11" spans="1:42" x14ac:dyDescent="0.35">
      <c r="A11" s="27"/>
      <c r="B11" s="78"/>
      <c r="C11" s="79"/>
      <c r="D11" s="75"/>
      <c r="E11" s="75"/>
      <c r="F11" s="75"/>
      <c r="G11" s="7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5"/>
    </row>
    <row r="12" spans="1:42" x14ac:dyDescent="0.35">
      <c r="A12" s="27"/>
      <c r="B12" s="78"/>
      <c r="C12" s="79"/>
      <c r="D12" s="75"/>
      <c r="E12" s="75"/>
      <c r="F12" s="75"/>
      <c r="G12" s="7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5"/>
    </row>
    <row r="13" spans="1:42" x14ac:dyDescent="0.35">
      <c r="A13" s="27"/>
      <c r="B13" s="78"/>
      <c r="C13" s="79"/>
      <c r="D13" s="75"/>
      <c r="E13" s="75"/>
      <c r="F13" s="75"/>
      <c r="G13" s="7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5"/>
    </row>
    <row r="28" spans="15:15" x14ac:dyDescent="0.35">
      <c r="O28" s="31"/>
    </row>
  </sheetData>
  <mergeCells count="1">
    <mergeCell ref="V3:AE3"/>
  </mergeCells>
  <pageMargins left="0.7" right="0.7" top="0.75" bottom="0.75" header="0.3" footer="0.3"/>
  <pageSetup orientation="portrait" r:id="rId1"/>
  <headerFooter>
    <oddFooter>&amp;RSchedule JNG-D3.A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AU360"/>
  <sheetViews>
    <sheetView zoomScaleNormal="100" workbookViewId="0">
      <pane ySplit="1" topLeftCell="A306" activePane="bottomLeft" state="frozen"/>
      <selection pane="bottomLeft" activeCell="N325" sqref="N325"/>
    </sheetView>
  </sheetViews>
  <sheetFormatPr defaultRowHeight="14.5" x14ac:dyDescent="0.35"/>
  <cols>
    <col min="1" max="1" width="11.54296875" customWidth="1"/>
    <col min="2" max="2" width="12.81640625" style="3" bestFit="1" customWidth="1"/>
    <col min="3" max="3" width="11.1796875" style="3" bestFit="1" customWidth="1"/>
    <col min="4" max="4" width="11.54296875" style="6" bestFit="1" customWidth="1"/>
    <col min="5" max="5" width="11.7265625" style="6" bestFit="1" customWidth="1"/>
    <col min="6" max="6" width="13.54296875" style="6" bestFit="1" customWidth="1"/>
    <col min="7" max="7" width="8" customWidth="1"/>
    <col min="8" max="8" width="12.1796875" customWidth="1"/>
    <col min="9" max="20" width="10.7265625" customWidth="1"/>
    <col min="21" max="25" width="11.1796875" customWidth="1"/>
    <col min="26" max="36" width="11.54296875" bestFit="1" customWidth="1"/>
    <col min="37" max="37" width="10.81640625" customWidth="1"/>
    <col min="38" max="38" width="10.54296875" bestFit="1" customWidth="1"/>
    <col min="40" max="40" width="10.54296875" bestFit="1" customWidth="1"/>
    <col min="43" max="43" width="9.7265625" bestFit="1" customWidth="1"/>
    <col min="45" max="45" width="9.7265625" bestFit="1" customWidth="1"/>
  </cols>
  <sheetData>
    <row r="1" spans="1:47" ht="44" thickBot="1" x14ac:dyDescent="0.4">
      <c r="A1" s="20" t="s">
        <v>27</v>
      </c>
      <c r="B1" s="38" t="s">
        <v>28</v>
      </c>
      <c r="C1" s="38" t="s">
        <v>29</v>
      </c>
      <c r="D1" s="21" t="s">
        <v>30</v>
      </c>
      <c r="E1" s="21" t="s">
        <v>31</v>
      </c>
      <c r="F1" s="22" t="s">
        <v>32</v>
      </c>
      <c r="G1" s="20" t="s">
        <v>33</v>
      </c>
      <c r="H1" s="32" t="s">
        <v>34</v>
      </c>
      <c r="I1" s="34" t="s">
        <v>35</v>
      </c>
      <c r="J1" s="35" t="s">
        <v>67</v>
      </c>
      <c r="K1" s="35" t="s">
        <v>73</v>
      </c>
      <c r="L1" s="35" t="s">
        <v>87</v>
      </c>
      <c r="M1" s="35" t="s">
        <v>105</v>
      </c>
      <c r="N1" s="35" t="s">
        <v>119</v>
      </c>
      <c r="O1" s="35" t="s">
        <v>140</v>
      </c>
      <c r="P1" s="35" t="s">
        <v>157</v>
      </c>
      <c r="Q1" s="35" t="s">
        <v>169</v>
      </c>
      <c r="R1" s="35" t="s">
        <v>179</v>
      </c>
      <c r="S1" s="35" t="s">
        <v>186</v>
      </c>
      <c r="T1" s="35" t="s">
        <v>209</v>
      </c>
      <c r="U1" s="35" t="s">
        <v>239</v>
      </c>
      <c r="V1" s="35" t="s">
        <v>253</v>
      </c>
      <c r="W1" s="35" t="s">
        <v>263</v>
      </c>
      <c r="X1" s="35" t="s">
        <v>265</v>
      </c>
      <c r="Y1" s="35" t="s">
        <v>292</v>
      </c>
      <c r="Z1" s="35" t="s">
        <v>335</v>
      </c>
      <c r="AA1" s="35" t="s">
        <v>350</v>
      </c>
      <c r="AB1" s="35" t="s">
        <v>351</v>
      </c>
      <c r="AC1" s="35" t="s">
        <v>363</v>
      </c>
      <c r="AD1" s="35" t="s">
        <v>376</v>
      </c>
      <c r="AE1" s="35" t="s">
        <v>392</v>
      </c>
      <c r="AF1" s="35" t="s">
        <v>403</v>
      </c>
      <c r="AG1" s="35" t="s">
        <v>422</v>
      </c>
      <c r="AH1" s="35" t="s">
        <v>430</v>
      </c>
      <c r="AI1" s="35" t="s">
        <v>447</v>
      </c>
      <c r="AJ1" s="35" t="s">
        <v>465</v>
      </c>
      <c r="AK1" s="20" t="s">
        <v>36</v>
      </c>
      <c r="AL1" s="20" t="s">
        <v>37</v>
      </c>
      <c r="AM1" s="20" t="s">
        <v>38</v>
      </c>
      <c r="AN1" s="20" t="s">
        <v>39</v>
      </c>
      <c r="AO1" s="20" t="s">
        <v>40</v>
      </c>
      <c r="AP1" s="20" t="s">
        <v>41</v>
      </c>
      <c r="AQ1" s="20" t="s">
        <v>42</v>
      </c>
      <c r="AR1" s="20" t="s">
        <v>43</v>
      </c>
      <c r="AU1" s="29"/>
    </row>
    <row r="2" spans="1:47" x14ac:dyDescent="0.35">
      <c r="A2" s="23">
        <v>44348</v>
      </c>
      <c r="B2" s="39" t="s">
        <v>44</v>
      </c>
      <c r="C2" s="42">
        <v>902280001</v>
      </c>
      <c r="D2" s="43">
        <v>3538.95</v>
      </c>
      <c r="E2" s="43">
        <v>3156.78</v>
      </c>
      <c r="F2" s="43">
        <v>49.96</v>
      </c>
      <c r="G2" s="24">
        <v>69</v>
      </c>
      <c r="H2" s="31">
        <f>(E2/G2)*0.5</f>
        <v>22.87521739130435</v>
      </c>
      <c r="I2" s="31">
        <f t="shared" ref="I2:O2" si="0">$E$2/$G$2</f>
        <v>45.7504347826087</v>
      </c>
      <c r="J2" s="31">
        <f t="shared" si="0"/>
        <v>45.7504347826087</v>
      </c>
      <c r="K2" s="31">
        <f t="shared" si="0"/>
        <v>45.7504347826087</v>
      </c>
      <c r="L2" s="31">
        <f t="shared" si="0"/>
        <v>45.7504347826087</v>
      </c>
      <c r="M2" s="31">
        <f t="shared" si="0"/>
        <v>45.7504347826087</v>
      </c>
      <c r="N2" s="31">
        <f t="shared" si="0"/>
        <v>45.7504347826087</v>
      </c>
      <c r="O2" s="31">
        <f t="shared" si="0"/>
        <v>45.7504347826087</v>
      </c>
      <c r="P2" s="30" t="s">
        <v>158</v>
      </c>
      <c r="Q2" s="30" t="s">
        <v>158</v>
      </c>
      <c r="R2" s="30" t="s">
        <v>158</v>
      </c>
      <c r="S2" s="30" t="s">
        <v>158</v>
      </c>
      <c r="T2" s="30" t="s">
        <v>158</v>
      </c>
      <c r="U2" s="30" t="s">
        <v>158</v>
      </c>
      <c r="V2" s="30" t="s">
        <v>158</v>
      </c>
      <c r="W2" s="30" t="s">
        <v>158</v>
      </c>
      <c r="X2" s="30" t="s">
        <v>158</v>
      </c>
      <c r="Y2" s="30" t="s">
        <v>158</v>
      </c>
      <c r="Z2" s="30" t="s">
        <v>158</v>
      </c>
      <c r="AA2" s="30" t="s">
        <v>158</v>
      </c>
      <c r="AB2" s="30" t="s">
        <v>158</v>
      </c>
      <c r="AC2" s="30" t="s">
        <v>158</v>
      </c>
      <c r="AD2" s="30" t="s">
        <v>158</v>
      </c>
      <c r="AE2" s="30" t="s">
        <v>158</v>
      </c>
      <c r="AF2" s="30" t="s">
        <v>158</v>
      </c>
      <c r="AG2" s="30" t="s">
        <v>158</v>
      </c>
      <c r="AH2" s="30" t="s">
        <v>158</v>
      </c>
      <c r="AI2" s="30" t="s">
        <v>158</v>
      </c>
      <c r="AJ2" s="30" t="s">
        <v>158</v>
      </c>
      <c r="AK2" s="25"/>
      <c r="AL2" s="25"/>
      <c r="AM2" s="25"/>
      <c r="AN2" s="25"/>
      <c r="AO2" s="25"/>
      <c r="AP2" s="25"/>
      <c r="AQ2" s="25"/>
    </row>
    <row r="3" spans="1:47" x14ac:dyDescent="0.35">
      <c r="A3" s="23">
        <v>44348</v>
      </c>
      <c r="B3" s="39" t="s">
        <v>45</v>
      </c>
      <c r="C3" s="42" t="s">
        <v>46</v>
      </c>
      <c r="D3" s="43">
        <v>2064.7600000000002</v>
      </c>
      <c r="E3" s="43">
        <v>1660.5</v>
      </c>
      <c r="F3" s="43">
        <v>14.53</v>
      </c>
      <c r="G3" s="24">
        <v>135</v>
      </c>
      <c r="H3" s="31">
        <f t="shared" ref="H3:H10" si="1">(E3/G3)*0.5</f>
        <v>6.15</v>
      </c>
      <c r="I3" s="31">
        <f t="shared" ref="I3:O3" si="2">$E$3/$G$3</f>
        <v>12.3</v>
      </c>
      <c r="J3" s="31">
        <f t="shared" si="2"/>
        <v>12.3</v>
      </c>
      <c r="K3" s="31">
        <f t="shared" si="2"/>
        <v>12.3</v>
      </c>
      <c r="L3" s="31">
        <f t="shared" si="2"/>
        <v>12.3</v>
      </c>
      <c r="M3" s="31">
        <f t="shared" si="2"/>
        <v>12.3</v>
      </c>
      <c r="N3" s="31">
        <f t="shared" si="2"/>
        <v>12.3</v>
      </c>
      <c r="O3" s="31">
        <f t="shared" si="2"/>
        <v>12.3</v>
      </c>
      <c r="P3" s="30" t="s">
        <v>158</v>
      </c>
      <c r="Q3" s="30" t="s">
        <v>158</v>
      </c>
      <c r="R3" s="30" t="s">
        <v>158</v>
      </c>
      <c r="S3" s="30" t="s">
        <v>158</v>
      </c>
      <c r="T3" s="30" t="s">
        <v>158</v>
      </c>
      <c r="U3" s="30" t="s">
        <v>158</v>
      </c>
      <c r="V3" s="30" t="s">
        <v>158</v>
      </c>
      <c r="W3" s="30" t="s">
        <v>158</v>
      </c>
      <c r="X3" s="30" t="s">
        <v>158</v>
      </c>
      <c r="Y3" s="30" t="s">
        <v>158</v>
      </c>
      <c r="Z3" s="30" t="s">
        <v>158</v>
      </c>
      <c r="AA3" s="30" t="s">
        <v>158</v>
      </c>
      <c r="AB3" s="30" t="s">
        <v>158</v>
      </c>
      <c r="AC3" s="30" t="s">
        <v>158</v>
      </c>
      <c r="AD3" s="30" t="s">
        <v>158</v>
      </c>
      <c r="AE3" s="30" t="s">
        <v>158</v>
      </c>
      <c r="AF3" s="30" t="s">
        <v>158</v>
      </c>
      <c r="AG3" s="30" t="s">
        <v>158</v>
      </c>
      <c r="AH3" s="30" t="s">
        <v>158</v>
      </c>
      <c r="AI3" s="30" t="s">
        <v>158</v>
      </c>
      <c r="AJ3" s="30" t="s">
        <v>158</v>
      </c>
      <c r="AK3" s="25"/>
      <c r="AL3" s="25"/>
      <c r="AM3" s="25"/>
      <c r="AN3" s="25"/>
      <c r="AO3" s="25"/>
      <c r="AP3" s="25"/>
      <c r="AQ3" s="25"/>
    </row>
    <row r="4" spans="1:47" x14ac:dyDescent="0.35">
      <c r="A4" s="23">
        <v>44354</v>
      </c>
      <c r="B4" s="39" t="s">
        <v>47</v>
      </c>
      <c r="C4" s="42" t="s">
        <v>267</v>
      </c>
      <c r="D4" s="43">
        <v>8286.73</v>
      </c>
      <c r="E4" s="43">
        <v>6572.8</v>
      </c>
      <c r="F4" s="43">
        <v>54.53</v>
      </c>
      <c r="G4" s="24">
        <v>144</v>
      </c>
      <c r="H4" s="31">
        <f t="shared" si="1"/>
        <v>22.822222222222223</v>
      </c>
      <c r="I4" s="31">
        <f t="shared" ref="I4:O4" si="3">$E$4/$G$4</f>
        <v>45.644444444444446</v>
      </c>
      <c r="J4" s="31">
        <f t="shared" si="3"/>
        <v>45.644444444444446</v>
      </c>
      <c r="K4" s="31">
        <f t="shared" si="3"/>
        <v>45.644444444444446</v>
      </c>
      <c r="L4" s="31">
        <f t="shared" si="3"/>
        <v>45.644444444444446</v>
      </c>
      <c r="M4" s="31">
        <f t="shared" si="3"/>
        <v>45.644444444444446</v>
      </c>
      <c r="N4" s="31">
        <f t="shared" si="3"/>
        <v>45.644444444444446</v>
      </c>
      <c r="O4" s="31">
        <f t="shared" si="3"/>
        <v>45.644444444444446</v>
      </c>
      <c r="P4" s="30" t="s">
        <v>158</v>
      </c>
      <c r="Q4" s="30" t="s">
        <v>158</v>
      </c>
      <c r="R4" s="30" t="s">
        <v>158</v>
      </c>
      <c r="S4" s="30" t="s">
        <v>158</v>
      </c>
      <c r="T4" s="30" t="s">
        <v>158</v>
      </c>
      <c r="U4" s="30" t="s">
        <v>158</v>
      </c>
      <c r="V4" s="30" t="s">
        <v>158</v>
      </c>
      <c r="W4" s="30" t="s">
        <v>158</v>
      </c>
      <c r="X4" s="30" t="s">
        <v>158</v>
      </c>
      <c r="Y4" s="30" t="s">
        <v>158</v>
      </c>
      <c r="Z4" s="30" t="s">
        <v>158</v>
      </c>
      <c r="AA4" s="30" t="s">
        <v>158</v>
      </c>
      <c r="AB4" s="30" t="s">
        <v>158</v>
      </c>
      <c r="AC4" s="30" t="s">
        <v>158</v>
      </c>
      <c r="AD4" s="30" t="s">
        <v>158</v>
      </c>
      <c r="AE4" s="30" t="s">
        <v>158</v>
      </c>
      <c r="AF4" s="30" t="s">
        <v>158</v>
      </c>
      <c r="AG4" s="30" t="s">
        <v>158</v>
      </c>
      <c r="AH4" s="30" t="s">
        <v>158</v>
      </c>
      <c r="AI4" s="30" t="s">
        <v>158</v>
      </c>
      <c r="AJ4" s="30" t="s">
        <v>158</v>
      </c>
      <c r="AK4" s="25"/>
      <c r="AL4" s="25"/>
      <c r="AM4" s="25"/>
      <c r="AN4" s="25"/>
      <c r="AO4" s="25"/>
      <c r="AP4" s="25"/>
      <c r="AQ4" s="25"/>
    </row>
    <row r="5" spans="1:47" x14ac:dyDescent="0.35">
      <c r="A5" s="23">
        <v>44354</v>
      </c>
      <c r="B5" s="39" t="s">
        <v>120</v>
      </c>
      <c r="C5" s="42" t="s">
        <v>49</v>
      </c>
      <c r="D5" s="43">
        <v>6949.48</v>
      </c>
      <c r="E5" s="43">
        <v>5512.13</v>
      </c>
      <c r="F5" s="43">
        <v>45.71</v>
      </c>
      <c r="G5" s="24">
        <v>144</v>
      </c>
      <c r="H5" s="31">
        <f t="shared" si="1"/>
        <v>19.139340277777777</v>
      </c>
      <c r="I5" s="31">
        <f t="shared" ref="I5:O5" si="4">$E$5/$G$5</f>
        <v>38.278680555555553</v>
      </c>
      <c r="J5" s="31">
        <f t="shared" si="4"/>
        <v>38.278680555555553</v>
      </c>
      <c r="K5" s="31">
        <f t="shared" si="4"/>
        <v>38.278680555555553</v>
      </c>
      <c r="L5" s="31">
        <f t="shared" si="4"/>
        <v>38.278680555555553</v>
      </c>
      <c r="M5" s="31">
        <f t="shared" si="4"/>
        <v>38.278680555555553</v>
      </c>
      <c r="N5" s="31">
        <f t="shared" si="4"/>
        <v>38.278680555555553</v>
      </c>
      <c r="O5" s="31">
        <f t="shared" si="4"/>
        <v>38.278680555555553</v>
      </c>
      <c r="P5" s="30" t="s">
        <v>158</v>
      </c>
      <c r="Q5" s="30" t="s">
        <v>158</v>
      </c>
      <c r="R5" s="30" t="s">
        <v>158</v>
      </c>
      <c r="S5" s="30" t="s">
        <v>158</v>
      </c>
      <c r="T5" s="30" t="s">
        <v>158</v>
      </c>
      <c r="U5" s="30" t="s">
        <v>158</v>
      </c>
      <c r="V5" s="30" t="s">
        <v>158</v>
      </c>
      <c r="W5" s="30" t="s">
        <v>158</v>
      </c>
      <c r="X5" s="30" t="s">
        <v>158</v>
      </c>
      <c r="Y5" s="30" t="s">
        <v>158</v>
      </c>
      <c r="Z5" s="30" t="s">
        <v>158</v>
      </c>
      <c r="AA5" s="30" t="s">
        <v>158</v>
      </c>
      <c r="AB5" s="30" t="s">
        <v>158</v>
      </c>
      <c r="AC5" s="30" t="s">
        <v>158</v>
      </c>
      <c r="AD5" s="30" t="s">
        <v>158</v>
      </c>
      <c r="AE5" s="30" t="s">
        <v>158</v>
      </c>
      <c r="AF5" s="30" t="s">
        <v>158</v>
      </c>
      <c r="AG5" s="30" t="s">
        <v>158</v>
      </c>
      <c r="AH5" s="30" t="s">
        <v>158</v>
      </c>
      <c r="AI5" s="30" t="s">
        <v>158</v>
      </c>
      <c r="AJ5" s="30" t="s">
        <v>158</v>
      </c>
      <c r="AK5" s="25"/>
      <c r="AL5" s="25"/>
      <c r="AM5" s="25"/>
      <c r="AN5" s="25"/>
      <c r="AO5" s="25"/>
      <c r="AP5" s="25"/>
      <c r="AQ5" s="25"/>
    </row>
    <row r="6" spans="1:47" x14ac:dyDescent="0.35">
      <c r="A6" s="23">
        <v>44354</v>
      </c>
      <c r="B6" s="39">
        <v>9403806147</v>
      </c>
      <c r="C6" s="42" t="s">
        <v>50</v>
      </c>
      <c r="D6" s="43">
        <v>6257.65</v>
      </c>
      <c r="E6" s="43">
        <v>4986.2700000000004</v>
      </c>
      <c r="F6" s="136">
        <v>40.590000000000003</v>
      </c>
      <c r="G6" s="24">
        <v>141</v>
      </c>
      <c r="H6" s="31">
        <f t="shared" si="1"/>
        <v>17.681808510638298</v>
      </c>
      <c r="I6" s="31">
        <f t="shared" ref="I6:O6" si="5">$E$6/$G$6</f>
        <v>35.363617021276596</v>
      </c>
      <c r="J6" s="31">
        <f t="shared" si="5"/>
        <v>35.363617021276596</v>
      </c>
      <c r="K6" s="31">
        <f t="shared" si="5"/>
        <v>35.363617021276596</v>
      </c>
      <c r="L6" s="31">
        <f t="shared" si="5"/>
        <v>35.363617021276596</v>
      </c>
      <c r="M6" s="31">
        <f t="shared" si="5"/>
        <v>35.363617021276596</v>
      </c>
      <c r="N6" s="31">
        <f t="shared" si="5"/>
        <v>35.363617021276596</v>
      </c>
      <c r="O6" s="31">
        <f t="shared" si="5"/>
        <v>35.363617021276596</v>
      </c>
      <c r="P6" s="30" t="s">
        <v>158</v>
      </c>
      <c r="Q6" s="30" t="s">
        <v>158</v>
      </c>
      <c r="R6" s="30" t="s">
        <v>158</v>
      </c>
      <c r="S6" s="30" t="s">
        <v>158</v>
      </c>
      <c r="T6" s="30" t="s">
        <v>158</v>
      </c>
      <c r="U6" s="30" t="s">
        <v>158</v>
      </c>
      <c r="V6" s="30" t="s">
        <v>158</v>
      </c>
      <c r="W6" s="30" t="s">
        <v>158</v>
      </c>
      <c r="X6" s="30" t="s">
        <v>158</v>
      </c>
      <c r="Y6" s="30" t="s">
        <v>158</v>
      </c>
      <c r="Z6" s="30" t="s">
        <v>158</v>
      </c>
      <c r="AA6" s="30" t="s">
        <v>158</v>
      </c>
      <c r="AB6" s="30" t="s">
        <v>158</v>
      </c>
      <c r="AC6" s="30" t="s">
        <v>158</v>
      </c>
      <c r="AD6" s="30" t="s">
        <v>158</v>
      </c>
      <c r="AE6" s="30" t="s">
        <v>158</v>
      </c>
      <c r="AF6" s="30" t="s">
        <v>158</v>
      </c>
      <c r="AG6" s="30" t="s">
        <v>158</v>
      </c>
      <c r="AH6" s="30" t="s">
        <v>158</v>
      </c>
      <c r="AI6" s="30" t="s">
        <v>158</v>
      </c>
      <c r="AJ6" s="30" t="s">
        <v>158</v>
      </c>
      <c r="AK6" s="25"/>
      <c r="AL6" s="25"/>
      <c r="AM6" s="25"/>
      <c r="AN6" s="25"/>
      <c r="AO6" s="25"/>
      <c r="AP6" s="25"/>
      <c r="AQ6" s="25"/>
    </row>
    <row r="7" spans="1:47" x14ac:dyDescent="0.35">
      <c r="A7" s="23">
        <v>44368</v>
      </c>
      <c r="B7" s="39" t="s">
        <v>51</v>
      </c>
      <c r="C7" s="42">
        <v>514130101</v>
      </c>
      <c r="D7" s="43">
        <v>6990.28</v>
      </c>
      <c r="E7" s="43">
        <v>5544.49</v>
      </c>
      <c r="F7" s="43">
        <v>45.98</v>
      </c>
      <c r="G7" s="24">
        <v>144</v>
      </c>
      <c r="H7" s="31">
        <f t="shared" si="1"/>
        <v>19.25170138888889</v>
      </c>
      <c r="I7" s="31">
        <f t="shared" ref="I7:O7" si="6">$E$7/$G$7</f>
        <v>38.503402777777779</v>
      </c>
      <c r="J7" s="31">
        <f t="shared" si="6"/>
        <v>38.503402777777779</v>
      </c>
      <c r="K7" s="31">
        <f t="shared" si="6"/>
        <v>38.503402777777779</v>
      </c>
      <c r="L7" s="31">
        <f t="shared" si="6"/>
        <v>38.503402777777779</v>
      </c>
      <c r="M7" s="31">
        <f t="shared" si="6"/>
        <v>38.503402777777779</v>
      </c>
      <c r="N7" s="31">
        <f t="shared" si="6"/>
        <v>38.503402777777779</v>
      </c>
      <c r="O7" s="31">
        <f t="shared" si="6"/>
        <v>38.503402777777779</v>
      </c>
      <c r="P7" s="30" t="s">
        <v>158</v>
      </c>
      <c r="Q7" s="30" t="s">
        <v>158</v>
      </c>
      <c r="R7" s="30" t="s">
        <v>158</v>
      </c>
      <c r="S7" s="30" t="s">
        <v>158</v>
      </c>
      <c r="T7" s="30" t="s">
        <v>158</v>
      </c>
      <c r="U7" s="30" t="s">
        <v>158</v>
      </c>
      <c r="V7" s="30" t="s">
        <v>158</v>
      </c>
      <c r="W7" s="30" t="s">
        <v>158</v>
      </c>
      <c r="X7" s="30" t="s">
        <v>158</v>
      </c>
      <c r="Y7" s="30" t="s">
        <v>158</v>
      </c>
      <c r="Z7" s="30" t="s">
        <v>158</v>
      </c>
      <c r="AA7" s="30" t="s">
        <v>158</v>
      </c>
      <c r="AB7" s="30" t="s">
        <v>158</v>
      </c>
      <c r="AC7" s="30" t="s">
        <v>158</v>
      </c>
      <c r="AD7" s="30" t="s">
        <v>158</v>
      </c>
      <c r="AE7" s="30" t="s">
        <v>158</v>
      </c>
      <c r="AF7" s="30" t="s">
        <v>158</v>
      </c>
      <c r="AG7" s="30" t="s">
        <v>158</v>
      </c>
      <c r="AH7" s="30" t="s">
        <v>158</v>
      </c>
      <c r="AI7" s="30" t="s">
        <v>158</v>
      </c>
      <c r="AJ7" s="30" t="s">
        <v>158</v>
      </c>
    </row>
    <row r="8" spans="1:47" x14ac:dyDescent="0.35">
      <c r="A8" s="23">
        <v>44368</v>
      </c>
      <c r="B8" s="39" t="s">
        <v>52</v>
      </c>
      <c r="C8" s="42" t="s">
        <v>53</v>
      </c>
      <c r="D8" s="43">
        <v>4030.84</v>
      </c>
      <c r="E8" s="43">
        <v>3197.15</v>
      </c>
      <c r="F8" s="43">
        <v>26.51</v>
      </c>
      <c r="G8" s="24">
        <v>144</v>
      </c>
      <c r="H8" s="31">
        <f t="shared" si="1"/>
        <v>11.101215277777778</v>
      </c>
      <c r="I8" s="31">
        <f t="shared" ref="I8:O8" si="7">$E$8/$G$8</f>
        <v>22.202430555555555</v>
      </c>
      <c r="J8" s="31">
        <f t="shared" si="7"/>
        <v>22.202430555555555</v>
      </c>
      <c r="K8" s="31">
        <f t="shared" si="7"/>
        <v>22.202430555555555</v>
      </c>
      <c r="L8" s="31">
        <f t="shared" si="7"/>
        <v>22.202430555555555</v>
      </c>
      <c r="M8" s="31">
        <f t="shared" si="7"/>
        <v>22.202430555555555</v>
      </c>
      <c r="N8" s="31">
        <f t="shared" si="7"/>
        <v>22.202430555555555</v>
      </c>
      <c r="O8" s="31">
        <f t="shared" si="7"/>
        <v>22.202430555555555</v>
      </c>
      <c r="P8" s="30" t="s">
        <v>158</v>
      </c>
      <c r="Q8" s="30" t="s">
        <v>158</v>
      </c>
      <c r="R8" s="30" t="s">
        <v>158</v>
      </c>
      <c r="S8" s="30" t="s">
        <v>158</v>
      </c>
      <c r="T8" s="30" t="s">
        <v>158</v>
      </c>
      <c r="U8" s="30" t="s">
        <v>158</v>
      </c>
      <c r="V8" s="30" t="s">
        <v>158</v>
      </c>
      <c r="W8" s="30" t="s">
        <v>158</v>
      </c>
      <c r="X8" s="30" t="s">
        <v>158</v>
      </c>
      <c r="Y8" s="30" t="s">
        <v>158</v>
      </c>
      <c r="Z8" s="30" t="s">
        <v>158</v>
      </c>
      <c r="AA8" s="30" t="s">
        <v>158</v>
      </c>
      <c r="AB8" s="30" t="s">
        <v>158</v>
      </c>
      <c r="AC8" s="30" t="s">
        <v>158</v>
      </c>
      <c r="AD8" s="30" t="s">
        <v>158</v>
      </c>
      <c r="AE8" s="30" t="s">
        <v>158</v>
      </c>
      <c r="AF8" s="30" t="s">
        <v>158</v>
      </c>
      <c r="AG8" s="30" t="s">
        <v>158</v>
      </c>
      <c r="AH8" s="30" t="s">
        <v>158</v>
      </c>
      <c r="AI8" s="30" t="s">
        <v>158</v>
      </c>
      <c r="AJ8" s="30" t="s">
        <v>158</v>
      </c>
    </row>
    <row r="9" spans="1:47" x14ac:dyDescent="0.35">
      <c r="A9" s="23">
        <v>44368</v>
      </c>
      <c r="B9" s="39" t="s">
        <v>54</v>
      </c>
      <c r="C9" s="42" t="s">
        <v>55</v>
      </c>
      <c r="D9" s="43">
        <v>2598.4299999999998</v>
      </c>
      <c r="E9" s="43">
        <v>2061</v>
      </c>
      <c r="F9" s="43">
        <v>17.09</v>
      </c>
      <c r="G9" s="24">
        <v>144</v>
      </c>
      <c r="H9" s="31">
        <f t="shared" si="1"/>
        <v>7.15625</v>
      </c>
      <c r="I9" s="31">
        <f t="shared" ref="I9:O9" si="8">$E$9/$G$9</f>
        <v>14.3125</v>
      </c>
      <c r="J9" s="31">
        <f t="shared" si="8"/>
        <v>14.3125</v>
      </c>
      <c r="K9" s="31">
        <f t="shared" si="8"/>
        <v>14.3125</v>
      </c>
      <c r="L9" s="31">
        <f t="shared" si="8"/>
        <v>14.3125</v>
      </c>
      <c r="M9" s="31">
        <f t="shared" si="8"/>
        <v>14.3125</v>
      </c>
      <c r="N9" s="31">
        <f t="shared" si="8"/>
        <v>14.3125</v>
      </c>
      <c r="O9" s="31">
        <f t="shared" si="8"/>
        <v>14.3125</v>
      </c>
      <c r="P9" s="30" t="s">
        <v>158</v>
      </c>
      <c r="Q9" s="30" t="s">
        <v>158</v>
      </c>
      <c r="R9" s="30" t="s">
        <v>158</v>
      </c>
      <c r="S9" s="30" t="s">
        <v>158</v>
      </c>
      <c r="T9" s="30" t="s">
        <v>158</v>
      </c>
      <c r="U9" s="30" t="s">
        <v>158</v>
      </c>
      <c r="V9" s="30" t="s">
        <v>158</v>
      </c>
      <c r="W9" s="30" t="s">
        <v>158</v>
      </c>
      <c r="X9" s="30" t="s">
        <v>158</v>
      </c>
      <c r="Y9" s="30" t="s">
        <v>158</v>
      </c>
      <c r="Z9" s="30" t="s">
        <v>158</v>
      </c>
      <c r="AA9" s="30" t="s">
        <v>158</v>
      </c>
      <c r="AB9" s="30" t="s">
        <v>158</v>
      </c>
      <c r="AC9" s="30" t="s">
        <v>158</v>
      </c>
      <c r="AD9" s="30" t="s">
        <v>158</v>
      </c>
      <c r="AE9" s="30" t="s">
        <v>158</v>
      </c>
      <c r="AF9" s="30" t="s">
        <v>158</v>
      </c>
      <c r="AG9" s="30" t="s">
        <v>158</v>
      </c>
      <c r="AH9" s="30" t="s">
        <v>158</v>
      </c>
      <c r="AI9" s="30" t="s">
        <v>158</v>
      </c>
      <c r="AJ9" s="30" t="s">
        <v>158</v>
      </c>
    </row>
    <row r="10" spans="1:47" x14ac:dyDescent="0.35">
      <c r="A10" s="23">
        <v>44375</v>
      </c>
      <c r="B10" s="39">
        <v>5473412140</v>
      </c>
      <c r="C10" s="42" t="s">
        <v>57</v>
      </c>
      <c r="D10" s="43">
        <v>7619.11</v>
      </c>
      <c r="E10" s="43">
        <v>6330</v>
      </c>
      <c r="F10" s="43">
        <v>63.98</v>
      </c>
      <c r="G10" s="24">
        <v>114</v>
      </c>
      <c r="H10" s="36">
        <f t="shared" si="1"/>
        <v>27.763157894736842</v>
      </c>
      <c r="I10" s="31">
        <f t="shared" ref="I10:O10" si="9">$E$10/$G$10</f>
        <v>55.526315789473685</v>
      </c>
      <c r="J10" s="31">
        <f t="shared" si="9"/>
        <v>55.526315789473685</v>
      </c>
      <c r="K10" s="31">
        <f t="shared" si="9"/>
        <v>55.526315789473685</v>
      </c>
      <c r="L10" s="31">
        <f t="shared" si="9"/>
        <v>55.526315789473685</v>
      </c>
      <c r="M10" s="31">
        <f t="shared" si="9"/>
        <v>55.526315789473685</v>
      </c>
      <c r="N10" s="31">
        <f t="shared" si="9"/>
        <v>55.526315789473685</v>
      </c>
      <c r="O10" s="31">
        <f t="shared" si="9"/>
        <v>55.526315789473685</v>
      </c>
      <c r="P10" s="30" t="s">
        <v>158</v>
      </c>
      <c r="Q10" s="30" t="s">
        <v>158</v>
      </c>
      <c r="R10" s="30" t="s">
        <v>158</v>
      </c>
      <c r="S10" s="30" t="s">
        <v>158</v>
      </c>
      <c r="T10" s="30" t="s">
        <v>158</v>
      </c>
      <c r="U10" s="30" t="s">
        <v>158</v>
      </c>
      <c r="V10" s="30" t="s">
        <v>158</v>
      </c>
      <c r="W10" s="30" t="s">
        <v>158</v>
      </c>
      <c r="X10" s="30" t="s">
        <v>158</v>
      </c>
      <c r="Y10" s="30" t="s">
        <v>158</v>
      </c>
      <c r="Z10" s="30" t="s">
        <v>158</v>
      </c>
      <c r="AA10" s="30" t="s">
        <v>158</v>
      </c>
      <c r="AB10" s="30" t="s">
        <v>158</v>
      </c>
      <c r="AC10" s="30" t="s">
        <v>158</v>
      </c>
      <c r="AD10" s="30" t="s">
        <v>158</v>
      </c>
      <c r="AE10" s="30" t="s">
        <v>158</v>
      </c>
      <c r="AF10" s="30" t="s">
        <v>158</v>
      </c>
      <c r="AG10" s="30" t="s">
        <v>158</v>
      </c>
      <c r="AH10" s="30" t="s">
        <v>158</v>
      </c>
      <c r="AI10" s="30" t="s">
        <v>158</v>
      </c>
      <c r="AJ10" s="30" t="s">
        <v>158</v>
      </c>
      <c r="AN10" s="5"/>
    </row>
    <row r="11" spans="1:47" x14ac:dyDescent="0.35">
      <c r="C11" s="42"/>
      <c r="D11" s="15"/>
      <c r="E11" s="15"/>
      <c r="F11" s="15"/>
      <c r="H11" s="33">
        <f>SUM(H2:H10)</f>
        <v>153.94091296334616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47" x14ac:dyDescent="0.35">
      <c r="C12" s="42"/>
      <c r="D12" s="15"/>
      <c r="E12" s="15"/>
      <c r="F12" s="15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47" x14ac:dyDescent="0.35">
      <c r="A13" s="27">
        <v>44383</v>
      </c>
      <c r="B13" s="39">
        <v>196116169</v>
      </c>
      <c r="C13" s="42" t="s">
        <v>58</v>
      </c>
      <c r="D13" s="43">
        <v>6458.66</v>
      </c>
      <c r="E13" s="15">
        <v>5122.83</v>
      </c>
      <c r="F13" s="15">
        <v>42.47</v>
      </c>
      <c r="G13" s="24">
        <v>144</v>
      </c>
      <c r="I13" s="31">
        <f>($E$13/$G$13)*0.5</f>
        <v>17.787604166666668</v>
      </c>
      <c r="J13" s="31">
        <f t="shared" ref="J13:O13" si="10">($E$13/$G$13)</f>
        <v>35.575208333333336</v>
      </c>
      <c r="K13" s="31">
        <f t="shared" si="10"/>
        <v>35.575208333333336</v>
      </c>
      <c r="L13" s="31">
        <f t="shared" si="10"/>
        <v>35.575208333333336</v>
      </c>
      <c r="M13" s="31">
        <f t="shared" si="10"/>
        <v>35.575208333333336</v>
      </c>
      <c r="N13" s="31">
        <f t="shared" si="10"/>
        <v>35.575208333333336</v>
      </c>
      <c r="O13" s="31">
        <f t="shared" si="10"/>
        <v>35.575208333333336</v>
      </c>
      <c r="P13" s="30" t="s">
        <v>158</v>
      </c>
      <c r="Q13" s="30" t="s">
        <v>158</v>
      </c>
      <c r="R13" s="30" t="s">
        <v>158</v>
      </c>
      <c r="S13" s="30" t="s">
        <v>158</v>
      </c>
      <c r="T13" s="30" t="s">
        <v>158</v>
      </c>
      <c r="U13" s="30" t="s">
        <v>158</v>
      </c>
      <c r="V13" s="30" t="s">
        <v>158</v>
      </c>
      <c r="W13" s="30" t="s">
        <v>158</v>
      </c>
      <c r="X13" s="30" t="s">
        <v>158</v>
      </c>
      <c r="Y13" s="30" t="s">
        <v>158</v>
      </c>
      <c r="Z13" s="30" t="s">
        <v>158</v>
      </c>
      <c r="AA13" s="30" t="s">
        <v>158</v>
      </c>
      <c r="AB13" s="30" t="s">
        <v>158</v>
      </c>
      <c r="AC13" s="30" t="s">
        <v>158</v>
      </c>
      <c r="AD13" s="30" t="s">
        <v>158</v>
      </c>
      <c r="AE13" s="30" t="s">
        <v>158</v>
      </c>
      <c r="AF13" s="30" t="s">
        <v>158</v>
      </c>
      <c r="AG13" s="30" t="s">
        <v>158</v>
      </c>
      <c r="AH13" s="30" t="s">
        <v>158</v>
      </c>
      <c r="AI13" s="30" t="s">
        <v>158</v>
      </c>
      <c r="AJ13" s="30" t="s">
        <v>158</v>
      </c>
    </row>
    <row r="14" spans="1:47" x14ac:dyDescent="0.35">
      <c r="A14" s="27">
        <v>44383</v>
      </c>
      <c r="B14" s="39" t="s">
        <v>59</v>
      </c>
      <c r="C14" s="42" t="s">
        <v>60</v>
      </c>
      <c r="D14" s="43">
        <v>7759.93</v>
      </c>
      <c r="E14" s="15">
        <v>6154.96</v>
      </c>
      <c r="F14" s="15">
        <v>51.04</v>
      </c>
      <c r="G14" s="24">
        <v>144</v>
      </c>
      <c r="I14" s="31">
        <f>($E$14/$G$14)*0.5</f>
        <v>21.371388888888887</v>
      </c>
      <c r="J14" s="31">
        <f t="shared" ref="J14:O14" si="11">($E$14/$G$14)</f>
        <v>42.742777777777775</v>
      </c>
      <c r="K14" s="31">
        <f t="shared" si="11"/>
        <v>42.742777777777775</v>
      </c>
      <c r="L14" s="31">
        <f t="shared" si="11"/>
        <v>42.742777777777775</v>
      </c>
      <c r="M14" s="31">
        <f t="shared" si="11"/>
        <v>42.742777777777775</v>
      </c>
      <c r="N14" s="31">
        <f t="shared" si="11"/>
        <v>42.742777777777775</v>
      </c>
      <c r="O14" s="31">
        <f t="shared" si="11"/>
        <v>42.742777777777775</v>
      </c>
      <c r="P14" s="30" t="s">
        <v>158</v>
      </c>
      <c r="Q14" s="30" t="s">
        <v>158</v>
      </c>
      <c r="R14" s="30" t="s">
        <v>158</v>
      </c>
      <c r="S14" s="30" t="s">
        <v>158</v>
      </c>
      <c r="T14" s="30" t="s">
        <v>158</v>
      </c>
      <c r="U14" s="30" t="s">
        <v>158</v>
      </c>
      <c r="V14" s="30" t="s">
        <v>158</v>
      </c>
      <c r="W14" s="30" t="s">
        <v>158</v>
      </c>
      <c r="X14" s="30" t="s">
        <v>158</v>
      </c>
      <c r="Y14" s="30" t="s">
        <v>158</v>
      </c>
      <c r="Z14" s="30" t="s">
        <v>158</v>
      </c>
      <c r="AA14" s="30" t="s">
        <v>158</v>
      </c>
      <c r="AB14" s="30" t="s">
        <v>158</v>
      </c>
      <c r="AC14" s="30" t="s">
        <v>158</v>
      </c>
      <c r="AD14" s="30" t="s">
        <v>158</v>
      </c>
      <c r="AE14" s="30" t="s">
        <v>158</v>
      </c>
      <c r="AF14" s="30" t="s">
        <v>158</v>
      </c>
      <c r="AG14" s="30" t="s">
        <v>158</v>
      </c>
      <c r="AH14" s="30" t="s">
        <v>158</v>
      </c>
      <c r="AI14" s="30" t="s">
        <v>158</v>
      </c>
      <c r="AJ14" s="30" t="s">
        <v>158</v>
      </c>
    </row>
    <row r="15" spans="1:47" x14ac:dyDescent="0.35">
      <c r="A15" s="27">
        <v>44389</v>
      </c>
      <c r="B15" s="39" t="s">
        <v>65</v>
      </c>
      <c r="C15" s="42" t="s">
        <v>66</v>
      </c>
      <c r="D15" s="43">
        <v>3297.62</v>
      </c>
      <c r="E15" s="15">
        <v>2615.58</v>
      </c>
      <c r="F15" s="15">
        <v>21.67</v>
      </c>
      <c r="G15" s="24">
        <v>144</v>
      </c>
      <c r="I15" s="31">
        <f>($E$15/$G$15)*0.5</f>
        <v>9.0818750000000001</v>
      </c>
      <c r="J15" s="31">
        <f t="shared" ref="J15:O15" si="12">($E$15/$G$15)</f>
        <v>18.16375</v>
      </c>
      <c r="K15" s="31">
        <f t="shared" si="12"/>
        <v>18.16375</v>
      </c>
      <c r="L15" s="31">
        <f t="shared" si="12"/>
        <v>18.16375</v>
      </c>
      <c r="M15" s="31">
        <f t="shared" si="12"/>
        <v>18.16375</v>
      </c>
      <c r="N15" s="31">
        <f t="shared" si="12"/>
        <v>18.16375</v>
      </c>
      <c r="O15" s="31">
        <f t="shared" si="12"/>
        <v>18.16375</v>
      </c>
      <c r="P15" s="30" t="s">
        <v>158</v>
      </c>
      <c r="Q15" s="30" t="s">
        <v>158</v>
      </c>
      <c r="R15" s="30" t="s">
        <v>158</v>
      </c>
      <c r="S15" s="30" t="s">
        <v>158</v>
      </c>
      <c r="T15" s="30" t="s">
        <v>158</v>
      </c>
      <c r="U15" s="30" t="s">
        <v>158</v>
      </c>
      <c r="V15" s="30" t="s">
        <v>158</v>
      </c>
      <c r="W15" s="30" t="s">
        <v>158</v>
      </c>
      <c r="X15" s="30" t="s">
        <v>158</v>
      </c>
      <c r="Y15" s="30" t="s">
        <v>158</v>
      </c>
      <c r="Z15" s="30" t="s">
        <v>158</v>
      </c>
      <c r="AA15" s="30" t="s">
        <v>158</v>
      </c>
      <c r="AB15" s="30" t="s">
        <v>158</v>
      </c>
      <c r="AC15" s="30" t="s">
        <v>158</v>
      </c>
      <c r="AD15" s="30" t="s">
        <v>158</v>
      </c>
      <c r="AE15" s="30" t="s">
        <v>158</v>
      </c>
      <c r="AF15" s="30" t="s">
        <v>158</v>
      </c>
      <c r="AG15" s="30" t="s">
        <v>158</v>
      </c>
      <c r="AH15" s="30" t="s">
        <v>158</v>
      </c>
      <c r="AI15" s="30" t="s">
        <v>158</v>
      </c>
      <c r="AJ15" s="30" t="s">
        <v>158</v>
      </c>
    </row>
    <row r="16" spans="1:47" x14ac:dyDescent="0.35">
      <c r="A16" s="27">
        <v>44403</v>
      </c>
      <c r="B16" s="39" t="s">
        <v>61</v>
      </c>
      <c r="C16" s="42" t="s">
        <v>62</v>
      </c>
      <c r="D16" s="43">
        <v>2411.7600000000002</v>
      </c>
      <c r="E16" s="15">
        <v>1912.94</v>
      </c>
      <c r="F16" s="15">
        <v>15.85</v>
      </c>
      <c r="G16" s="24">
        <v>144</v>
      </c>
      <c r="I16" s="36">
        <f>($E$16/$G$16)*0.5</f>
        <v>6.6421527777777776</v>
      </c>
      <c r="J16" s="31">
        <f t="shared" ref="J16:O16" si="13">($E$16/$G$16)</f>
        <v>13.284305555555555</v>
      </c>
      <c r="K16" s="31">
        <f t="shared" si="13"/>
        <v>13.284305555555555</v>
      </c>
      <c r="L16" s="31">
        <f t="shared" si="13"/>
        <v>13.284305555555555</v>
      </c>
      <c r="M16" s="31">
        <f t="shared" si="13"/>
        <v>13.284305555555555</v>
      </c>
      <c r="N16" s="31">
        <f t="shared" si="13"/>
        <v>13.284305555555555</v>
      </c>
      <c r="O16" s="31">
        <f t="shared" si="13"/>
        <v>13.284305555555555</v>
      </c>
      <c r="P16" s="30" t="s">
        <v>158</v>
      </c>
      <c r="Q16" s="30" t="s">
        <v>158</v>
      </c>
      <c r="R16" s="30" t="s">
        <v>158</v>
      </c>
      <c r="S16" s="30" t="s">
        <v>158</v>
      </c>
      <c r="T16" s="30" t="s">
        <v>158</v>
      </c>
      <c r="U16" s="30" t="s">
        <v>158</v>
      </c>
      <c r="V16" s="30" t="s">
        <v>158</v>
      </c>
      <c r="W16" s="30" t="s">
        <v>158</v>
      </c>
      <c r="X16" s="30" t="s">
        <v>158</v>
      </c>
      <c r="Y16" s="30" t="s">
        <v>158</v>
      </c>
      <c r="Z16" s="30" t="s">
        <v>158</v>
      </c>
      <c r="AA16" s="30" t="s">
        <v>158</v>
      </c>
      <c r="AB16" s="30" t="s">
        <v>158</v>
      </c>
      <c r="AC16" s="30" t="s">
        <v>158</v>
      </c>
      <c r="AD16" s="30" t="s">
        <v>158</v>
      </c>
      <c r="AE16" s="30" t="s">
        <v>158</v>
      </c>
      <c r="AF16" s="30" t="s">
        <v>158</v>
      </c>
      <c r="AG16" s="30" t="s">
        <v>158</v>
      </c>
      <c r="AH16" s="30" t="s">
        <v>158</v>
      </c>
      <c r="AI16" s="30" t="s">
        <v>158</v>
      </c>
      <c r="AJ16" s="30" t="s">
        <v>158</v>
      </c>
    </row>
    <row r="17" spans="1:36" x14ac:dyDescent="0.35">
      <c r="A17" s="27"/>
      <c r="C17" s="42"/>
      <c r="D17" s="43"/>
      <c r="E17" s="15"/>
      <c r="F17" s="15"/>
      <c r="I17" s="30">
        <f>SUM(I2:I16)</f>
        <v>362.76484676002565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</row>
    <row r="18" spans="1:36" x14ac:dyDescent="0.35">
      <c r="A18" s="27"/>
      <c r="C18" s="42"/>
      <c r="D18" s="43"/>
      <c r="E18" s="15"/>
      <c r="F18" s="15"/>
      <c r="I18" s="31"/>
      <c r="J18" s="31"/>
      <c r="K18" s="31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</row>
    <row r="19" spans="1:36" x14ac:dyDescent="0.35">
      <c r="A19" s="27">
        <v>44420</v>
      </c>
      <c r="B19" s="39">
        <v>1567502153</v>
      </c>
      <c r="C19" s="42" t="s">
        <v>69</v>
      </c>
      <c r="D19" s="43">
        <v>1459.46</v>
      </c>
      <c r="E19" s="15">
        <v>1157.5999999999999</v>
      </c>
      <c r="F19" s="15">
        <v>9.59</v>
      </c>
      <c r="G19" s="24">
        <v>144</v>
      </c>
      <c r="I19" s="31"/>
      <c r="J19" s="31">
        <f>($E$19/$G$19)*0.5</f>
        <v>4.0194444444444439</v>
      </c>
      <c r="K19" s="31">
        <f>($E$19/$G$19)</f>
        <v>8.0388888888888879</v>
      </c>
      <c r="L19" s="31">
        <f>($E$19/$G$19)</f>
        <v>8.0388888888888879</v>
      </c>
      <c r="M19" s="31">
        <f>($E$19/$G$19)</f>
        <v>8.0388888888888879</v>
      </c>
      <c r="N19" s="31">
        <f>($E$19/$G$19)</f>
        <v>8.0388888888888879</v>
      </c>
      <c r="O19" s="31">
        <f>($E$19/$G$19)</f>
        <v>8.0388888888888879</v>
      </c>
      <c r="P19" s="30" t="s">
        <v>158</v>
      </c>
      <c r="Q19" s="30" t="s">
        <v>158</v>
      </c>
      <c r="R19" s="30" t="s">
        <v>158</v>
      </c>
      <c r="S19" s="30" t="s">
        <v>158</v>
      </c>
      <c r="T19" s="30" t="s">
        <v>158</v>
      </c>
      <c r="U19" s="30" t="s">
        <v>158</v>
      </c>
      <c r="V19" s="30" t="s">
        <v>158</v>
      </c>
      <c r="W19" s="30" t="s">
        <v>158</v>
      </c>
      <c r="X19" s="30" t="s">
        <v>158</v>
      </c>
      <c r="Y19" s="30" t="s">
        <v>158</v>
      </c>
      <c r="Z19" s="30" t="s">
        <v>158</v>
      </c>
      <c r="AA19" s="30" t="s">
        <v>158</v>
      </c>
      <c r="AB19" s="30" t="s">
        <v>158</v>
      </c>
      <c r="AC19" s="30" t="s">
        <v>158</v>
      </c>
      <c r="AD19" s="30" t="s">
        <v>158</v>
      </c>
      <c r="AE19" s="30" t="s">
        <v>158</v>
      </c>
      <c r="AF19" s="30" t="s">
        <v>158</v>
      </c>
      <c r="AG19" s="30" t="s">
        <v>158</v>
      </c>
      <c r="AH19" s="30" t="s">
        <v>158</v>
      </c>
      <c r="AI19" s="30" t="s">
        <v>158</v>
      </c>
      <c r="AJ19" s="30" t="s">
        <v>158</v>
      </c>
    </row>
    <row r="20" spans="1:36" x14ac:dyDescent="0.35">
      <c r="A20" s="27">
        <v>44428</v>
      </c>
      <c r="B20" s="39" t="s">
        <v>122</v>
      </c>
      <c r="C20" s="42" t="s">
        <v>70</v>
      </c>
      <c r="D20" s="43">
        <v>6686.68</v>
      </c>
      <c r="E20" s="15">
        <v>5303.69</v>
      </c>
      <c r="F20" s="15">
        <v>43.92</v>
      </c>
      <c r="G20" s="24">
        <v>144</v>
      </c>
      <c r="I20" s="31"/>
      <c r="J20" s="31">
        <f>($E$20/$G$20)*0.5</f>
        <v>18.415590277777778</v>
      </c>
      <c r="K20" s="31">
        <f>($E$20/$G$20)</f>
        <v>36.831180555555555</v>
      </c>
      <c r="L20" s="31">
        <f>($E$20/$G$20)</f>
        <v>36.831180555555555</v>
      </c>
      <c r="M20" s="31">
        <f>($E$20/$G$20)</f>
        <v>36.831180555555555</v>
      </c>
      <c r="N20" s="31">
        <f>($E$20/$G$20)</f>
        <v>36.831180555555555</v>
      </c>
      <c r="O20" s="31">
        <f>($E$20/$G$20)</f>
        <v>36.831180555555555</v>
      </c>
      <c r="P20" s="30" t="s">
        <v>158</v>
      </c>
      <c r="Q20" s="30" t="s">
        <v>158</v>
      </c>
      <c r="R20" s="30" t="s">
        <v>158</v>
      </c>
      <c r="S20" s="30" t="s">
        <v>158</v>
      </c>
      <c r="T20" s="30" t="s">
        <v>158</v>
      </c>
      <c r="U20" s="30" t="s">
        <v>158</v>
      </c>
      <c r="V20" s="30" t="s">
        <v>158</v>
      </c>
      <c r="W20" s="30" t="s">
        <v>158</v>
      </c>
      <c r="X20" s="30" t="s">
        <v>158</v>
      </c>
      <c r="Y20" s="30" t="s">
        <v>158</v>
      </c>
      <c r="Z20" s="30" t="s">
        <v>158</v>
      </c>
      <c r="AA20" s="30" t="s">
        <v>158</v>
      </c>
      <c r="AB20" s="30" t="s">
        <v>158</v>
      </c>
      <c r="AC20" s="30" t="s">
        <v>158</v>
      </c>
      <c r="AD20" s="30" t="s">
        <v>158</v>
      </c>
      <c r="AE20" s="30" t="s">
        <v>158</v>
      </c>
      <c r="AF20" s="30" t="s">
        <v>158</v>
      </c>
      <c r="AG20" s="30" t="s">
        <v>158</v>
      </c>
      <c r="AH20" s="30" t="s">
        <v>158</v>
      </c>
      <c r="AI20" s="30" t="s">
        <v>158</v>
      </c>
      <c r="AJ20" s="30" t="s">
        <v>158</v>
      </c>
    </row>
    <row r="21" spans="1:36" x14ac:dyDescent="0.35">
      <c r="A21" s="27">
        <v>44438</v>
      </c>
      <c r="B21" s="39" t="s">
        <v>71</v>
      </c>
      <c r="C21" s="42" t="s">
        <v>72</v>
      </c>
      <c r="D21" s="43">
        <v>7974.11</v>
      </c>
      <c r="E21" s="15">
        <v>6363.75</v>
      </c>
      <c r="F21" s="15">
        <v>53.97</v>
      </c>
      <c r="G21" s="24">
        <v>140</v>
      </c>
      <c r="I21" s="31"/>
      <c r="J21" s="31">
        <f>($E$21/$G$21)*0.5</f>
        <v>22.727678571428573</v>
      </c>
      <c r="K21" s="31">
        <f>($E$21/$G$21)</f>
        <v>45.455357142857146</v>
      </c>
      <c r="L21" s="31">
        <f>($E$21/$G$21)</f>
        <v>45.455357142857146</v>
      </c>
      <c r="M21" s="31">
        <f>($E$21/$G$21)</f>
        <v>45.455357142857146</v>
      </c>
      <c r="N21" s="31">
        <f>($E$21/$G$21)</f>
        <v>45.455357142857146</v>
      </c>
      <c r="O21" s="31">
        <f>($E$21/$G$21)</f>
        <v>45.455357142857146</v>
      </c>
      <c r="P21" s="30" t="s">
        <v>158</v>
      </c>
      <c r="Q21" s="30" t="s">
        <v>158</v>
      </c>
      <c r="R21" s="30" t="s">
        <v>158</v>
      </c>
      <c r="S21" s="30" t="s">
        <v>158</v>
      </c>
      <c r="T21" s="30" t="s">
        <v>158</v>
      </c>
      <c r="U21" s="30" t="s">
        <v>158</v>
      </c>
      <c r="V21" s="30" t="s">
        <v>158</v>
      </c>
      <c r="W21" s="30" t="s">
        <v>158</v>
      </c>
      <c r="X21" s="30" t="s">
        <v>158</v>
      </c>
      <c r="Y21" s="30" t="s">
        <v>158</v>
      </c>
      <c r="Z21" s="30" t="s">
        <v>158</v>
      </c>
      <c r="AA21" s="30" t="s">
        <v>158</v>
      </c>
      <c r="AB21" s="30" t="s">
        <v>158</v>
      </c>
      <c r="AC21" s="30" t="s">
        <v>158</v>
      </c>
      <c r="AD21" s="30" t="s">
        <v>158</v>
      </c>
      <c r="AE21" s="30" t="s">
        <v>158</v>
      </c>
      <c r="AF21" s="30" t="s">
        <v>158</v>
      </c>
      <c r="AG21" s="30" t="s">
        <v>158</v>
      </c>
      <c r="AH21" s="30" t="s">
        <v>158</v>
      </c>
      <c r="AI21" s="30" t="s">
        <v>158</v>
      </c>
      <c r="AJ21" s="30" t="s">
        <v>158</v>
      </c>
    </row>
    <row r="22" spans="1:36" x14ac:dyDescent="0.35">
      <c r="A22" s="27">
        <v>44438</v>
      </c>
      <c r="B22" s="39">
        <v>4714218340</v>
      </c>
      <c r="C22" s="42">
        <v>471421801</v>
      </c>
      <c r="D22" s="43">
        <v>2056.31</v>
      </c>
      <c r="E22" s="15">
        <v>1816.75</v>
      </c>
      <c r="F22" s="15">
        <v>26.62</v>
      </c>
      <c r="G22" s="24">
        <v>75</v>
      </c>
      <c r="I22" s="31"/>
      <c r="J22" s="36">
        <f>($E$22/$G$22)*0.5</f>
        <v>12.111666666666666</v>
      </c>
      <c r="K22" s="31">
        <f>($E$22/$G$22)</f>
        <v>24.223333333333333</v>
      </c>
      <c r="L22" s="31">
        <f>($E$22/$G$22)</f>
        <v>24.223333333333333</v>
      </c>
      <c r="M22" s="31">
        <f>($E$22/$G$22)</f>
        <v>24.223333333333333</v>
      </c>
      <c r="N22" s="31">
        <f>($E$22/$G$22)</f>
        <v>24.223333333333333</v>
      </c>
      <c r="O22" s="31">
        <f>($E$22/$G$22)</f>
        <v>24.223333333333333</v>
      </c>
      <c r="P22" s="30" t="s">
        <v>158</v>
      </c>
      <c r="Q22" s="30" t="s">
        <v>158</v>
      </c>
      <c r="R22" s="30" t="s">
        <v>158</v>
      </c>
      <c r="S22" s="30" t="s">
        <v>158</v>
      </c>
      <c r="T22" s="30" t="s">
        <v>158</v>
      </c>
      <c r="U22" s="30" t="s">
        <v>158</v>
      </c>
      <c r="V22" s="30" t="s">
        <v>158</v>
      </c>
      <c r="W22" s="30" t="s">
        <v>158</v>
      </c>
      <c r="X22" s="30" t="s">
        <v>158</v>
      </c>
      <c r="Y22" s="30" t="s">
        <v>158</v>
      </c>
      <c r="Z22" s="30" t="s">
        <v>158</v>
      </c>
      <c r="AA22" s="30" t="s">
        <v>158</v>
      </c>
      <c r="AB22" s="30" t="s">
        <v>158</v>
      </c>
      <c r="AC22" s="30" t="s">
        <v>158</v>
      </c>
      <c r="AD22" s="30" t="s">
        <v>158</v>
      </c>
      <c r="AE22" s="30" t="s">
        <v>158</v>
      </c>
      <c r="AF22" s="30" t="s">
        <v>158</v>
      </c>
      <c r="AG22" s="30" t="s">
        <v>158</v>
      </c>
      <c r="AH22" s="30" t="s">
        <v>158</v>
      </c>
      <c r="AI22" s="30" t="s">
        <v>158</v>
      </c>
      <c r="AJ22" s="30" t="s">
        <v>158</v>
      </c>
    </row>
    <row r="23" spans="1:36" x14ac:dyDescent="0.35">
      <c r="C23" s="42"/>
      <c r="D23" s="15"/>
      <c r="E23" s="15"/>
      <c r="F23" s="15"/>
      <c r="J23" s="33">
        <f>SUM(J2:J22)</f>
        <v>474.92224755367641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</row>
    <row r="24" spans="1:36" x14ac:dyDescent="0.35">
      <c r="C24" s="42"/>
      <c r="D24" s="15"/>
      <c r="E24" s="15"/>
      <c r="F24" s="15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1:36" x14ac:dyDescent="0.35">
      <c r="A25" s="27">
        <v>44452</v>
      </c>
      <c r="B25" s="39" t="s">
        <v>74</v>
      </c>
      <c r="C25" s="42" t="s">
        <v>75</v>
      </c>
      <c r="D25" s="43">
        <v>10051.09</v>
      </c>
      <c r="E25" s="15">
        <v>7972.24</v>
      </c>
      <c r="F25" s="15">
        <v>66.02</v>
      </c>
      <c r="G25" s="24">
        <v>144</v>
      </c>
      <c r="I25" s="31"/>
      <c r="J25" s="31"/>
      <c r="K25" s="31">
        <f>($E$25/$G$25)*0.5</f>
        <v>27.68138888888889</v>
      </c>
      <c r="L25" s="31">
        <f>($E$25/$G$25)</f>
        <v>55.362777777777779</v>
      </c>
      <c r="M25" s="31">
        <f>($E$25/$G$25)</f>
        <v>55.362777777777779</v>
      </c>
      <c r="N25" s="31">
        <f>($E$25/$G$25)</f>
        <v>55.362777777777779</v>
      </c>
      <c r="O25" s="31">
        <f>($E$25/$G$25)</f>
        <v>55.362777777777779</v>
      </c>
      <c r="P25" s="30" t="s">
        <v>158</v>
      </c>
      <c r="Q25" s="30" t="s">
        <v>158</v>
      </c>
      <c r="R25" s="30" t="s">
        <v>158</v>
      </c>
      <c r="S25" s="30" t="s">
        <v>158</v>
      </c>
      <c r="T25" s="30" t="s">
        <v>158</v>
      </c>
      <c r="U25" s="30" t="s">
        <v>158</v>
      </c>
      <c r="V25" s="30" t="s">
        <v>158</v>
      </c>
      <c r="W25" s="30" t="s">
        <v>158</v>
      </c>
      <c r="X25" s="30" t="s">
        <v>158</v>
      </c>
      <c r="Y25" s="30" t="s">
        <v>158</v>
      </c>
      <c r="Z25" s="30" t="s">
        <v>158</v>
      </c>
      <c r="AA25" s="30" t="s">
        <v>158</v>
      </c>
      <c r="AB25" s="30" t="s">
        <v>158</v>
      </c>
      <c r="AC25" s="30" t="s">
        <v>158</v>
      </c>
      <c r="AD25" s="30" t="s">
        <v>158</v>
      </c>
      <c r="AE25" s="30" t="s">
        <v>158</v>
      </c>
      <c r="AF25" s="30" t="s">
        <v>158</v>
      </c>
      <c r="AG25" s="30" t="s">
        <v>158</v>
      </c>
      <c r="AH25" s="30" t="s">
        <v>158</v>
      </c>
      <c r="AI25" s="30" t="s">
        <v>158</v>
      </c>
      <c r="AJ25" s="30" t="s">
        <v>158</v>
      </c>
    </row>
    <row r="26" spans="1:36" x14ac:dyDescent="0.35">
      <c r="A26" s="27">
        <v>44452</v>
      </c>
      <c r="B26" s="39" t="s">
        <v>76</v>
      </c>
      <c r="C26" s="42" t="s">
        <v>77</v>
      </c>
      <c r="D26" s="43">
        <v>7066.36</v>
      </c>
      <c r="E26" s="15">
        <v>5604.84</v>
      </c>
      <c r="F26" s="15">
        <v>46.43</v>
      </c>
      <c r="G26" s="24">
        <v>144</v>
      </c>
      <c r="I26" s="31"/>
      <c r="J26" s="31"/>
      <c r="K26" s="31">
        <f>($E$26/$G$26)*0.5</f>
        <v>19.46125</v>
      </c>
      <c r="L26" s="31">
        <f>($E$26/$G$26)</f>
        <v>38.922499999999999</v>
      </c>
      <c r="M26" s="31">
        <f>($E$26/$G$26)</f>
        <v>38.922499999999999</v>
      </c>
      <c r="N26" s="31">
        <f>($E$26/$G$26)</f>
        <v>38.922499999999999</v>
      </c>
      <c r="O26" s="31">
        <f>($E$26/$G$26)</f>
        <v>38.922499999999999</v>
      </c>
      <c r="P26" s="30" t="s">
        <v>158</v>
      </c>
      <c r="Q26" s="30" t="s">
        <v>158</v>
      </c>
      <c r="R26" s="30" t="s">
        <v>158</v>
      </c>
      <c r="S26" s="30" t="s">
        <v>158</v>
      </c>
      <c r="T26" s="30" t="s">
        <v>158</v>
      </c>
      <c r="U26" s="30" t="s">
        <v>158</v>
      </c>
      <c r="V26" s="30" t="s">
        <v>158</v>
      </c>
      <c r="W26" s="30" t="s">
        <v>158</v>
      </c>
      <c r="X26" s="30" t="s">
        <v>158</v>
      </c>
      <c r="Y26" s="30" t="s">
        <v>158</v>
      </c>
      <c r="Z26" s="30" t="s">
        <v>158</v>
      </c>
      <c r="AA26" s="30" t="s">
        <v>158</v>
      </c>
      <c r="AB26" s="30" t="s">
        <v>158</v>
      </c>
      <c r="AC26" s="30" t="s">
        <v>158</v>
      </c>
      <c r="AD26" s="30" t="s">
        <v>158</v>
      </c>
      <c r="AE26" s="30" t="s">
        <v>158</v>
      </c>
      <c r="AF26" s="30" t="s">
        <v>158</v>
      </c>
      <c r="AG26" s="30" t="s">
        <v>158</v>
      </c>
      <c r="AH26" s="30" t="s">
        <v>158</v>
      </c>
      <c r="AI26" s="30" t="s">
        <v>158</v>
      </c>
      <c r="AJ26" s="30" t="s">
        <v>158</v>
      </c>
    </row>
    <row r="27" spans="1:36" x14ac:dyDescent="0.35">
      <c r="A27" s="27">
        <v>44452</v>
      </c>
      <c r="B27" s="39" t="s">
        <v>78</v>
      </c>
      <c r="C27" s="42" t="s">
        <v>79</v>
      </c>
      <c r="D27" s="43">
        <v>8572.69</v>
      </c>
      <c r="E27" s="15">
        <v>6862.5</v>
      </c>
      <c r="F27" s="15">
        <v>58.9</v>
      </c>
      <c r="G27" s="24">
        <v>138</v>
      </c>
      <c r="I27" s="31"/>
      <c r="J27" s="31"/>
      <c r="K27" s="31">
        <f>($E$27/$G$27)*0.5</f>
        <v>24.864130434782609</v>
      </c>
      <c r="L27" s="31">
        <f>($E$27/$G$27)</f>
        <v>49.728260869565219</v>
      </c>
      <c r="M27" s="31">
        <f>($E$27/$G$27)</f>
        <v>49.728260869565219</v>
      </c>
      <c r="N27" s="31">
        <f>($E$27/$G$27)</f>
        <v>49.728260869565219</v>
      </c>
      <c r="O27" s="31">
        <f>($E$27/$G$27)</f>
        <v>49.728260869565219</v>
      </c>
      <c r="P27" s="30" t="s">
        <v>158</v>
      </c>
      <c r="Q27" s="30" t="s">
        <v>158</v>
      </c>
      <c r="R27" s="30" t="s">
        <v>158</v>
      </c>
      <c r="S27" s="30" t="s">
        <v>158</v>
      </c>
      <c r="T27" s="30" t="s">
        <v>158</v>
      </c>
      <c r="U27" s="30" t="s">
        <v>158</v>
      </c>
      <c r="V27" s="30" t="s">
        <v>158</v>
      </c>
      <c r="W27" s="30" t="s">
        <v>158</v>
      </c>
      <c r="X27" s="30" t="s">
        <v>158</v>
      </c>
      <c r="Y27" s="30" t="s">
        <v>158</v>
      </c>
      <c r="Z27" s="30" t="s">
        <v>158</v>
      </c>
      <c r="AA27" s="30" t="s">
        <v>158</v>
      </c>
      <c r="AB27" s="30" t="s">
        <v>158</v>
      </c>
      <c r="AC27" s="30" t="s">
        <v>158</v>
      </c>
      <c r="AD27" s="30" t="s">
        <v>158</v>
      </c>
      <c r="AE27" s="30" t="s">
        <v>158</v>
      </c>
      <c r="AF27" s="30" t="s">
        <v>158</v>
      </c>
      <c r="AG27" s="30" t="s">
        <v>158</v>
      </c>
      <c r="AH27" s="30" t="s">
        <v>158</v>
      </c>
      <c r="AI27" s="30" t="s">
        <v>158</v>
      </c>
      <c r="AJ27" s="30" t="s">
        <v>158</v>
      </c>
    </row>
    <row r="28" spans="1:36" x14ac:dyDescent="0.35">
      <c r="A28" s="27">
        <v>44459</v>
      </c>
      <c r="B28" s="39">
        <v>6483416340</v>
      </c>
      <c r="C28" s="42" t="s">
        <v>81</v>
      </c>
      <c r="D28" s="43">
        <v>1641.07</v>
      </c>
      <c r="E28" s="15">
        <v>1301.6500000000001</v>
      </c>
      <c r="F28" s="131">
        <v>10.78</v>
      </c>
      <c r="G28" s="24">
        <v>144</v>
      </c>
      <c r="I28" s="31"/>
      <c r="J28" s="31"/>
      <c r="K28" s="31">
        <f>($E$28/$G$28)*0.5</f>
        <v>4.5196180555555561</v>
      </c>
      <c r="L28" s="31">
        <f>($E$28/$G$28)</f>
        <v>9.0392361111111121</v>
      </c>
      <c r="M28" s="31">
        <f>($E$28/$G$28)</f>
        <v>9.0392361111111121</v>
      </c>
      <c r="N28" s="31">
        <f>($E$28/$G$28)</f>
        <v>9.0392361111111121</v>
      </c>
      <c r="O28" s="31">
        <f>($E$28/$G$28)</f>
        <v>9.0392361111111121</v>
      </c>
      <c r="P28" s="30" t="s">
        <v>158</v>
      </c>
      <c r="Q28" s="30" t="s">
        <v>158</v>
      </c>
      <c r="R28" s="30" t="s">
        <v>158</v>
      </c>
      <c r="S28" s="30" t="s">
        <v>158</v>
      </c>
      <c r="T28" s="30" t="s">
        <v>158</v>
      </c>
      <c r="U28" s="30" t="s">
        <v>158</v>
      </c>
      <c r="V28" s="30" t="s">
        <v>158</v>
      </c>
      <c r="W28" s="30" t="s">
        <v>158</v>
      </c>
      <c r="X28" s="30" t="s">
        <v>158</v>
      </c>
      <c r="Y28" s="30" t="s">
        <v>158</v>
      </c>
      <c r="Z28" s="30" t="s">
        <v>158</v>
      </c>
      <c r="AA28" s="30" t="s">
        <v>158</v>
      </c>
      <c r="AB28" s="30" t="s">
        <v>158</v>
      </c>
      <c r="AC28" s="30" t="s">
        <v>158</v>
      </c>
      <c r="AD28" s="30" t="s">
        <v>158</v>
      </c>
      <c r="AE28" s="30" t="s">
        <v>158</v>
      </c>
      <c r="AF28" s="30" t="s">
        <v>158</v>
      </c>
      <c r="AG28" s="30" t="s">
        <v>158</v>
      </c>
      <c r="AH28" s="30" t="s">
        <v>158</v>
      </c>
      <c r="AI28" s="30" t="s">
        <v>158</v>
      </c>
      <c r="AJ28" s="30" t="s">
        <v>158</v>
      </c>
    </row>
    <row r="29" spans="1:36" x14ac:dyDescent="0.35">
      <c r="A29" s="27">
        <v>44459</v>
      </c>
      <c r="B29" s="39" t="s">
        <v>123</v>
      </c>
      <c r="C29" s="42" t="s">
        <v>82</v>
      </c>
      <c r="D29" s="43">
        <v>6329.44</v>
      </c>
      <c r="E29" s="15">
        <v>5020.33</v>
      </c>
      <c r="F29" s="15">
        <v>41.59</v>
      </c>
      <c r="G29" s="24">
        <v>144</v>
      </c>
      <c r="I29" s="31"/>
      <c r="J29" s="31"/>
      <c r="K29" s="31">
        <f>($E$29/$G$29)*0.5</f>
        <v>17.431701388888889</v>
      </c>
      <c r="L29" s="31">
        <f>($E$29/$G$29)</f>
        <v>34.863402777777779</v>
      </c>
      <c r="M29" s="31">
        <f>($E$29/$G$29)</f>
        <v>34.863402777777779</v>
      </c>
      <c r="N29" s="31">
        <f>($E$29/$G$29)</f>
        <v>34.863402777777779</v>
      </c>
      <c r="O29" s="31">
        <f>($E$29/$G$29)</f>
        <v>34.863402777777779</v>
      </c>
      <c r="P29" s="30" t="s">
        <v>158</v>
      </c>
      <c r="Q29" s="30" t="s">
        <v>158</v>
      </c>
      <c r="R29" s="30" t="s">
        <v>158</v>
      </c>
      <c r="S29" s="30" t="s">
        <v>158</v>
      </c>
      <c r="T29" s="30" t="s">
        <v>158</v>
      </c>
      <c r="U29" s="30" t="s">
        <v>158</v>
      </c>
      <c r="V29" s="30" t="s">
        <v>158</v>
      </c>
      <c r="W29" s="30" t="s">
        <v>158</v>
      </c>
      <c r="X29" s="30" t="s">
        <v>158</v>
      </c>
      <c r="Y29" s="30" t="s">
        <v>158</v>
      </c>
      <c r="Z29" s="30" t="s">
        <v>158</v>
      </c>
      <c r="AA29" s="30" t="s">
        <v>158</v>
      </c>
      <c r="AB29" s="30" t="s">
        <v>158</v>
      </c>
      <c r="AC29" s="30" t="s">
        <v>158</v>
      </c>
      <c r="AD29" s="30" t="s">
        <v>158</v>
      </c>
      <c r="AE29" s="30" t="s">
        <v>158</v>
      </c>
      <c r="AF29" s="30" t="s">
        <v>158</v>
      </c>
      <c r="AG29" s="30" t="s">
        <v>158</v>
      </c>
      <c r="AH29" s="30" t="s">
        <v>158</v>
      </c>
      <c r="AI29" s="30" t="s">
        <v>158</v>
      </c>
      <c r="AJ29" s="30" t="s">
        <v>158</v>
      </c>
    </row>
    <row r="30" spans="1:36" x14ac:dyDescent="0.35">
      <c r="A30" s="27">
        <v>44466</v>
      </c>
      <c r="B30" s="39" t="s">
        <v>83</v>
      </c>
      <c r="C30" s="42" t="s">
        <v>84</v>
      </c>
      <c r="D30" s="43">
        <v>674.6</v>
      </c>
      <c r="E30" s="15">
        <v>535.07000000000005</v>
      </c>
      <c r="F30" s="15">
        <v>4.43</v>
      </c>
      <c r="G30" s="24">
        <v>144</v>
      </c>
      <c r="I30" s="31"/>
      <c r="J30" s="31"/>
      <c r="K30" s="31">
        <f>($E$30/$G$30)*0.5</f>
        <v>1.8578819444444445</v>
      </c>
      <c r="L30" s="31">
        <f>($E$30/$G$30)</f>
        <v>3.7157638888888891</v>
      </c>
      <c r="M30" s="31">
        <f>($E$30/$G$30)</f>
        <v>3.7157638888888891</v>
      </c>
      <c r="N30" s="31">
        <f>($E$30/$G$30)</f>
        <v>3.7157638888888891</v>
      </c>
      <c r="O30" s="31">
        <f>($E$30/$G$30)</f>
        <v>3.7157638888888891</v>
      </c>
      <c r="P30" s="30" t="s">
        <v>158</v>
      </c>
      <c r="Q30" s="30" t="s">
        <v>158</v>
      </c>
      <c r="R30" s="30" t="s">
        <v>158</v>
      </c>
      <c r="S30" s="30" t="s">
        <v>158</v>
      </c>
      <c r="T30" s="30" t="s">
        <v>158</v>
      </c>
      <c r="U30" s="30" t="s">
        <v>158</v>
      </c>
      <c r="V30" s="30" t="s">
        <v>158</v>
      </c>
      <c r="W30" s="30" t="s">
        <v>158</v>
      </c>
      <c r="X30" s="30" t="s">
        <v>158</v>
      </c>
      <c r="Y30" s="30" t="s">
        <v>158</v>
      </c>
      <c r="Z30" s="30" t="s">
        <v>158</v>
      </c>
      <c r="AA30" s="30" t="s">
        <v>158</v>
      </c>
      <c r="AB30" s="30" t="s">
        <v>158</v>
      </c>
      <c r="AC30" s="30" t="s">
        <v>158</v>
      </c>
      <c r="AD30" s="30" t="s">
        <v>158</v>
      </c>
      <c r="AE30" s="30" t="s">
        <v>158</v>
      </c>
      <c r="AF30" s="30" t="s">
        <v>158</v>
      </c>
      <c r="AG30" s="30" t="s">
        <v>158</v>
      </c>
      <c r="AH30" s="30" t="s">
        <v>158</v>
      </c>
      <c r="AI30" s="30" t="s">
        <v>158</v>
      </c>
      <c r="AJ30" s="30" t="s">
        <v>158</v>
      </c>
    </row>
    <row r="31" spans="1:36" x14ac:dyDescent="0.35">
      <c r="A31" s="27">
        <v>44466</v>
      </c>
      <c r="B31" s="39" t="s">
        <v>85</v>
      </c>
      <c r="C31" s="42" t="s">
        <v>86</v>
      </c>
      <c r="D31" s="43">
        <v>4538.13</v>
      </c>
      <c r="E31" s="15">
        <v>3689.24</v>
      </c>
      <c r="F31" s="15">
        <v>33.729999999999997</v>
      </c>
      <c r="G31" s="24">
        <v>128</v>
      </c>
      <c r="I31" s="31"/>
      <c r="J31" s="31"/>
      <c r="K31" s="31">
        <f>($E$31/$G$31)*0.5</f>
        <v>14.411093749999999</v>
      </c>
      <c r="L31" s="31">
        <f>($E$31/$G$31)</f>
        <v>28.822187499999998</v>
      </c>
      <c r="M31" s="31">
        <f>($E$31/$G$31)</f>
        <v>28.822187499999998</v>
      </c>
      <c r="N31" s="31">
        <f>($E$31/$G$31)</f>
        <v>28.822187499999998</v>
      </c>
      <c r="O31" s="31">
        <f>($E$31/$G$31)</f>
        <v>28.822187499999998</v>
      </c>
      <c r="P31" s="30" t="s">
        <v>158</v>
      </c>
      <c r="Q31" s="30" t="s">
        <v>158</v>
      </c>
      <c r="R31" s="30" t="s">
        <v>158</v>
      </c>
      <c r="S31" s="30" t="s">
        <v>158</v>
      </c>
      <c r="T31" s="30" t="s">
        <v>158</v>
      </c>
      <c r="U31" s="30" t="s">
        <v>158</v>
      </c>
      <c r="V31" s="30" t="s">
        <v>158</v>
      </c>
      <c r="W31" s="30" t="s">
        <v>158</v>
      </c>
      <c r="X31" s="30" t="s">
        <v>158</v>
      </c>
      <c r="Y31" s="30" t="s">
        <v>158</v>
      </c>
      <c r="Z31" s="30" t="s">
        <v>158</v>
      </c>
      <c r="AA31" s="30" t="s">
        <v>158</v>
      </c>
      <c r="AB31" s="30" t="s">
        <v>158</v>
      </c>
      <c r="AC31" s="30" t="s">
        <v>158</v>
      </c>
      <c r="AD31" s="30" t="s">
        <v>158</v>
      </c>
      <c r="AE31" s="30" t="s">
        <v>158</v>
      </c>
      <c r="AF31" s="30" t="s">
        <v>158</v>
      </c>
      <c r="AG31" s="30" t="s">
        <v>158</v>
      </c>
      <c r="AH31" s="30" t="s">
        <v>158</v>
      </c>
      <c r="AI31" s="30" t="s">
        <v>158</v>
      </c>
      <c r="AJ31" s="30" t="s">
        <v>158</v>
      </c>
    </row>
    <row r="32" spans="1:36" x14ac:dyDescent="0.35">
      <c r="C32" s="42"/>
      <c r="D32" s="15"/>
      <c r="E32" s="15"/>
      <c r="F32" s="15"/>
      <c r="J32" s="33"/>
      <c r="K32" s="37">
        <f>SUM(K2:K31)</f>
        <v>642.42369197655432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</row>
    <row r="33" spans="1:45" x14ac:dyDescent="0.35">
      <c r="A33" s="27"/>
      <c r="B33" s="40"/>
      <c r="C33" s="42"/>
      <c r="D33" s="43"/>
      <c r="E33" s="15"/>
      <c r="F33" s="15"/>
      <c r="G33" s="24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45" x14ac:dyDescent="0.35">
      <c r="A34" s="27">
        <v>44473</v>
      </c>
      <c r="B34" s="39" t="s">
        <v>104</v>
      </c>
      <c r="C34" s="42" t="s">
        <v>88</v>
      </c>
      <c r="D34" s="43">
        <v>7913.04</v>
      </c>
      <c r="E34" s="15">
        <v>6363.75</v>
      </c>
      <c r="F34" s="15">
        <v>55.62</v>
      </c>
      <c r="G34" s="24">
        <v>135</v>
      </c>
      <c r="I34" s="31"/>
      <c r="J34" s="31"/>
      <c r="K34" s="31"/>
      <c r="L34" s="31">
        <f>($E$34/$G$34)*0.5</f>
        <v>23.569444444444443</v>
      </c>
      <c r="M34" s="31">
        <f t="shared" ref="M34:R34" si="14">($E$34/$G$34)</f>
        <v>47.138888888888886</v>
      </c>
      <c r="N34" s="31">
        <f t="shared" si="14"/>
        <v>47.138888888888886</v>
      </c>
      <c r="O34" s="31">
        <f t="shared" si="14"/>
        <v>47.138888888888886</v>
      </c>
      <c r="P34" s="31">
        <f t="shared" si="14"/>
        <v>47.138888888888886</v>
      </c>
      <c r="Q34" s="31">
        <f t="shared" si="14"/>
        <v>47.138888888888886</v>
      </c>
      <c r="R34" s="31">
        <f t="shared" si="14"/>
        <v>47.138888888888886</v>
      </c>
      <c r="S34" s="31">
        <f t="shared" ref="S34:AF34" si="15">($E$34/$G$34)</f>
        <v>47.138888888888886</v>
      </c>
      <c r="T34" s="31">
        <f t="shared" si="15"/>
        <v>47.138888888888886</v>
      </c>
      <c r="U34" s="31">
        <f t="shared" si="15"/>
        <v>47.138888888888886</v>
      </c>
      <c r="V34" s="31">
        <f t="shared" si="15"/>
        <v>47.138888888888886</v>
      </c>
      <c r="W34" s="31">
        <f t="shared" si="15"/>
        <v>47.138888888888886</v>
      </c>
      <c r="X34" s="31">
        <f t="shared" si="15"/>
        <v>47.138888888888886</v>
      </c>
      <c r="Y34" s="31">
        <f t="shared" si="15"/>
        <v>47.138888888888886</v>
      </c>
      <c r="Z34" s="31">
        <f t="shared" si="15"/>
        <v>47.138888888888886</v>
      </c>
      <c r="AA34" s="31">
        <f t="shared" si="15"/>
        <v>47.138888888888886</v>
      </c>
      <c r="AB34" s="31">
        <f t="shared" si="15"/>
        <v>47.138888888888886</v>
      </c>
      <c r="AC34" s="31">
        <f t="shared" si="15"/>
        <v>47.138888888888886</v>
      </c>
      <c r="AD34" s="31">
        <f t="shared" si="15"/>
        <v>47.138888888888886</v>
      </c>
      <c r="AE34" s="31">
        <f t="shared" si="15"/>
        <v>47.138888888888886</v>
      </c>
      <c r="AF34" s="31">
        <f t="shared" si="15"/>
        <v>47.138888888888886</v>
      </c>
      <c r="AG34" s="30" t="s">
        <v>158</v>
      </c>
      <c r="AH34" s="30" t="s">
        <v>158</v>
      </c>
      <c r="AI34" s="30" t="s">
        <v>158</v>
      </c>
      <c r="AJ34" s="30" t="s">
        <v>158</v>
      </c>
    </row>
    <row r="35" spans="1:45" x14ac:dyDescent="0.35">
      <c r="A35" s="27">
        <v>44473</v>
      </c>
      <c r="B35" s="39" t="s">
        <v>89</v>
      </c>
      <c r="C35" s="42" t="s">
        <v>90</v>
      </c>
      <c r="D35" s="43">
        <v>2384.89</v>
      </c>
      <c r="E35" s="15">
        <v>1891.63</v>
      </c>
      <c r="F35" s="15">
        <v>15.66</v>
      </c>
      <c r="G35" s="24">
        <v>144</v>
      </c>
      <c r="L35" s="31">
        <f>($E$35/$G$35)*0.5</f>
        <v>6.568159722222223</v>
      </c>
      <c r="M35" s="31">
        <f t="shared" ref="M35:AF35" si="16">($E$35/$G$35)</f>
        <v>13.136319444444446</v>
      </c>
      <c r="N35" s="31">
        <f t="shared" si="16"/>
        <v>13.136319444444446</v>
      </c>
      <c r="O35" s="31">
        <f t="shared" si="16"/>
        <v>13.136319444444446</v>
      </c>
      <c r="P35" s="31">
        <f t="shared" si="16"/>
        <v>13.136319444444446</v>
      </c>
      <c r="Q35" s="31">
        <f t="shared" si="16"/>
        <v>13.136319444444446</v>
      </c>
      <c r="R35" s="31">
        <f t="shared" si="16"/>
        <v>13.136319444444446</v>
      </c>
      <c r="S35" s="31">
        <f t="shared" si="16"/>
        <v>13.136319444444446</v>
      </c>
      <c r="T35" s="31">
        <f t="shared" si="16"/>
        <v>13.136319444444446</v>
      </c>
      <c r="U35" s="31">
        <f t="shared" si="16"/>
        <v>13.136319444444446</v>
      </c>
      <c r="V35" s="31">
        <f t="shared" si="16"/>
        <v>13.136319444444446</v>
      </c>
      <c r="W35" s="31">
        <f t="shared" si="16"/>
        <v>13.136319444444446</v>
      </c>
      <c r="X35" s="31">
        <f t="shared" si="16"/>
        <v>13.136319444444446</v>
      </c>
      <c r="Y35" s="31">
        <f t="shared" si="16"/>
        <v>13.136319444444446</v>
      </c>
      <c r="Z35" s="31">
        <f t="shared" si="16"/>
        <v>13.136319444444446</v>
      </c>
      <c r="AA35" s="31">
        <f t="shared" si="16"/>
        <v>13.136319444444446</v>
      </c>
      <c r="AB35" s="31">
        <f t="shared" si="16"/>
        <v>13.136319444444446</v>
      </c>
      <c r="AC35" s="31">
        <f t="shared" si="16"/>
        <v>13.136319444444446</v>
      </c>
      <c r="AD35" s="31">
        <f t="shared" si="16"/>
        <v>13.136319444444446</v>
      </c>
      <c r="AE35" s="31">
        <f t="shared" si="16"/>
        <v>13.136319444444446</v>
      </c>
      <c r="AF35" s="31">
        <f t="shared" si="16"/>
        <v>13.136319444444446</v>
      </c>
      <c r="AG35" s="30" t="s">
        <v>158</v>
      </c>
      <c r="AH35" s="30" t="s">
        <v>158</v>
      </c>
      <c r="AI35" s="30" t="s">
        <v>158</v>
      </c>
      <c r="AJ35" s="30" t="s">
        <v>158</v>
      </c>
    </row>
    <row r="36" spans="1:45" x14ac:dyDescent="0.35">
      <c r="A36" s="27">
        <v>44473</v>
      </c>
      <c r="B36" s="39" t="s">
        <v>91</v>
      </c>
      <c r="C36" s="42" t="s">
        <v>92</v>
      </c>
      <c r="D36" s="43">
        <v>8651.9699999999993</v>
      </c>
      <c r="E36" s="15">
        <v>6862.5</v>
      </c>
      <c r="F36" s="15">
        <v>56.85</v>
      </c>
      <c r="G36" s="24">
        <v>144</v>
      </c>
      <c r="L36" s="31">
        <f>($E$36/$G$36)*0.5</f>
        <v>23.828125</v>
      </c>
      <c r="M36" s="31">
        <f t="shared" ref="M36:AF36" si="17">($E$36/$G$36)</f>
        <v>47.65625</v>
      </c>
      <c r="N36" s="31">
        <f t="shared" si="17"/>
        <v>47.65625</v>
      </c>
      <c r="O36" s="31">
        <f t="shared" si="17"/>
        <v>47.65625</v>
      </c>
      <c r="P36" s="31">
        <f t="shared" si="17"/>
        <v>47.65625</v>
      </c>
      <c r="Q36" s="31">
        <f t="shared" si="17"/>
        <v>47.65625</v>
      </c>
      <c r="R36" s="31">
        <f t="shared" si="17"/>
        <v>47.65625</v>
      </c>
      <c r="S36" s="31">
        <f t="shared" si="17"/>
        <v>47.65625</v>
      </c>
      <c r="T36" s="31">
        <f t="shared" si="17"/>
        <v>47.65625</v>
      </c>
      <c r="U36" s="31">
        <f t="shared" si="17"/>
        <v>47.65625</v>
      </c>
      <c r="V36" s="31">
        <f t="shared" si="17"/>
        <v>47.65625</v>
      </c>
      <c r="W36" s="31">
        <f t="shared" si="17"/>
        <v>47.65625</v>
      </c>
      <c r="X36" s="31">
        <f t="shared" si="17"/>
        <v>47.65625</v>
      </c>
      <c r="Y36" s="31">
        <f t="shared" si="17"/>
        <v>47.65625</v>
      </c>
      <c r="Z36" s="31">
        <f t="shared" si="17"/>
        <v>47.65625</v>
      </c>
      <c r="AA36" s="31">
        <f t="shared" si="17"/>
        <v>47.65625</v>
      </c>
      <c r="AB36" s="31">
        <f t="shared" si="17"/>
        <v>47.65625</v>
      </c>
      <c r="AC36" s="31">
        <f t="shared" si="17"/>
        <v>47.65625</v>
      </c>
      <c r="AD36" s="31">
        <f t="shared" si="17"/>
        <v>47.65625</v>
      </c>
      <c r="AE36" s="31">
        <f t="shared" si="17"/>
        <v>47.65625</v>
      </c>
      <c r="AF36" s="31">
        <f t="shared" si="17"/>
        <v>47.65625</v>
      </c>
      <c r="AG36" s="30" t="s">
        <v>158</v>
      </c>
      <c r="AH36" s="30" t="s">
        <v>158</v>
      </c>
      <c r="AI36" s="30" t="s">
        <v>158</v>
      </c>
      <c r="AJ36" s="30" t="s">
        <v>158</v>
      </c>
    </row>
    <row r="37" spans="1:45" x14ac:dyDescent="0.35">
      <c r="A37" s="27">
        <v>44480</v>
      </c>
      <c r="B37" s="39" t="s">
        <v>93</v>
      </c>
      <c r="C37" s="42" t="s">
        <v>94</v>
      </c>
      <c r="D37" s="43">
        <v>2245.3000000000002</v>
      </c>
      <c r="E37" s="15">
        <v>1780.91</v>
      </c>
      <c r="F37" s="15">
        <v>14.75</v>
      </c>
      <c r="G37" s="24">
        <v>144</v>
      </c>
      <c r="L37" s="31">
        <f>($E$37/$G$37)*0.5</f>
        <v>6.183715277777778</v>
      </c>
      <c r="M37" s="31">
        <f t="shared" ref="M37:AF37" si="18">($E$37/$G$37)</f>
        <v>12.367430555555556</v>
      </c>
      <c r="N37" s="31">
        <f t="shared" si="18"/>
        <v>12.367430555555556</v>
      </c>
      <c r="O37" s="31">
        <f t="shared" si="18"/>
        <v>12.367430555555556</v>
      </c>
      <c r="P37" s="31">
        <f t="shared" si="18"/>
        <v>12.367430555555556</v>
      </c>
      <c r="Q37" s="31">
        <f t="shared" si="18"/>
        <v>12.367430555555556</v>
      </c>
      <c r="R37" s="31">
        <f t="shared" si="18"/>
        <v>12.367430555555556</v>
      </c>
      <c r="S37" s="31">
        <f t="shared" si="18"/>
        <v>12.367430555555556</v>
      </c>
      <c r="T37" s="31">
        <f t="shared" si="18"/>
        <v>12.367430555555556</v>
      </c>
      <c r="U37" s="31">
        <f t="shared" si="18"/>
        <v>12.367430555555556</v>
      </c>
      <c r="V37" s="31">
        <f t="shared" si="18"/>
        <v>12.367430555555556</v>
      </c>
      <c r="W37" s="31">
        <f t="shared" si="18"/>
        <v>12.367430555555556</v>
      </c>
      <c r="X37" s="31">
        <f t="shared" si="18"/>
        <v>12.367430555555556</v>
      </c>
      <c r="Y37" s="31">
        <f t="shared" si="18"/>
        <v>12.367430555555556</v>
      </c>
      <c r="Z37" s="31">
        <f t="shared" si="18"/>
        <v>12.367430555555556</v>
      </c>
      <c r="AA37" s="31">
        <f t="shared" si="18"/>
        <v>12.367430555555556</v>
      </c>
      <c r="AB37" s="31">
        <f t="shared" si="18"/>
        <v>12.367430555555556</v>
      </c>
      <c r="AC37" s="31">
        <f t="shared" si="18"/>
        <v>12.367430555555556</v>
      </c>
      <c r="AD37" s="31">
        <f t="shared" si="18"/>
        <v>12.367430555555556</v>
      </c>
      <c r="AE37" s="31">
        <f t="shared" si="18"/>
        <v>12.367430555555556</v>
      </c>
      <c r="AF37" s="31">
        <f t="shared" si="18"/>
        <v>12.367430555555556</v>
      </c>
      <c r="AG37" s="30" t="s">
        <v>158</v>
      </c>
      <c r="AH37" s="30" t="s">
        <v>158</v>
      </c>
      <c r="AI37" s="30" t="s">
        <v>158</v>
      </c>
      <c r="AJ37" s="30" t="s">
        <v>158</v>
      </c>
    </row>
    <row r="38" spans="1:45" x14ac:dyDescent="0.35">
      <c r="A38" s="27">
        <v>44487</v>
      </c>
      <c r="B38" s="39" t="s">
        <v>124</v>
      </c>
      <c r="C38" s="42" t="s">
        <v>95</v>
      </c>
      <c r="D38" s="43">
        <v>2434.5300000000002</v>
      </c>
      <c r="E38" s="15">
        <v>1931</v>
      </c>
      <c r="F38" s="15">
        <v>15.98</v>
      </c>
      <c r="G38" s="24">
        <v>144</v>
      </c>
      <c r="L38" s="31">
        <f>($E$38/$G$38)*0.5</f>
        <v>6.7048611111111107</v>
      </c>
      <c r="M38" s="31">
        <f t="shared" ref="M38:AF38" si="19">($E$38/$G$38)</f>
        <v>13.409722222222221</v>
      </c>
      <c r="N38" s="31">
        <f t="shared" si="19"/>
        <v>13.409722222222221</v>
      </c>
      <c r="O38" s="31">
        <f t="shared" si="19"/>
        <v>13.409722222222221</v>
      </c>
      <c r="P38" s="31">
        <f t="shared" si="19"/>
        <v>13.409722222222221</v>
      </c>
      <c r="Q38" s="31">
        <f t="shared" si="19"/>
        <v>13.409722222222221</v>
      </c>
      <c r="R38" s="31">
        <f t="shared" si="19"/>
        <v>13.409722222222221</v>
      </c>
      <c r="S38" s="31">
        <f t="shared" si="19"/>
        <v>13.409722222222221</v>
      </c>
      <c r="T38" s="31">
        <f t="shared" si="19"/>
        <v>13.409722222222221</v>
      </c>
      <c r="U38" s="31">
        <f t="shared" si="19"/>
        <v>13.409722222222221</v>
      </c>
      <c r="V38" s="31">
        <f t="shared" si="19"/>
        <v>13.409722222222221</v>
      </c>
      <c r="W38" s="31">
        <f t="shared" si="19"/>
        <v>13.409722222222221</v>
      </c>
      <c r="X38" s="31">
        <f t="shared" si="19"/>
        <v>13.409722222222221</v>
      </c>
      <c r="Y38" s="31">
        <f t="shared" si="19"/>
        <v>13.409722222222221</v>
      </c>
      <c r="Z38" s="31">
        <f t="shared" si="19"/>
        <v>13.409722222222221</v>
      </c>
      <c r="AA38" s="31">
        <f t="shared" si="19"/>
        <v>13.409722222222221</v>
      </c>
      <c r="AB38" s="31">
        <f t="shared" si="19"/>
        <v>13.409722222222221</v>
      </c>
      <c r="AC38" s="31">
        <f t="shared" si="19"/>
        <v>13.409722222222221</v>
      </c>
      <c r="AD38" s="31">
        <f t="shared" si="19"/>
        <v>13.409722222222221</v>
      </c>
      <c r="AE38" s="31">
        <f t="shared" si="19"/>
        <v>13.409722222222221</v>
      </c>
      <c r="AF38" s="31">
        <f t="shared" si="19"/>
        <v>13.409722222222221</v>
      </c>
      <c r="AG38" s="30" t="s">
        <v>158</v>
      </c>
      <c r="AH38" s="30" t="s">
        <v>158</v>
      </c>
      <c r="AI38" s="30" t="s">
        <v>158</v>
      </c>
      <c r="AJ38" s="30" t="s">
        <v>158</v>
      </c>
    </row>
    <row r="39" spans="1:45" x14ac:dyDescent="0.35">
      <c r="A39" s="27">
        <v>44487</v>
      </c>
      <c r="B39" s="39" t="s">
        <v>96</v>
      </c>
      <c r="C39" s="42" t="s">
        <v>97</v>
      </c>
      <c r="D39" s="43">
        <v>8568.16</v>
      </c>
      <c r="E39" s="15">
        <v>6796.02</v>
      </c>
      <c r="F39" s="15">
        <v>56.26</v>
      </c>
      <c r="G39" s="24">
        <v>144</v>
      </c>
      <c r="L39" s="31">
        <f>($E$39/$G$39)*0.5</f>
        <v>23.597291666666667</v>
      </c>
      <c r="M39" s="31">
        <f t="shared" ref="M39:AF39" si="20">($E$39/$G$39)</f>
        <v>47.194583333333334</v>
      </c>
      <c r="N39" s="31">
        <f t="shared" si="20"/>
        <v>47.194583333333334</v>
      </c>
      <c r="O39" s="31">
        <f t="shared" si="20"/>
        <v>47.194583333333334</v>
      </c>
      <c r="P39" s="31">
        <f t="shared" si="20"/>
        <v>47.194583333333334</v>
      </c>
      <c r="Q39" s="31">
        <f t="shared" si="20"/>
        <v>47.194583333333334</v>
      </c>
      <c r="R39" s="31">
        <f t="shared" si="20"/>
        <v>47.194583333333334</v>
      </c>
      <c r="S39" s="31">
        <f t="shared" si="20"/>
        <v>47.194583333333334</v>
      </c>
      <c r="T39" s="31">
        <f t="shared" si="20"/>
        <v>47.194583333333334</v>
      </c>
      <c r="U39" s="31">
        <f t="shared" si="20"/>
        <v>47.194583333333334</v>
      </c>
      <c r="V39" s="31">
        <f t="shared" si="20"/>
        <v>47.194583333333334</v>
      </c>
      <c r="W39" s="31">
        <f t="shared" si="20"/>
        <v>47.194583333333334</v>
      </c>
      <c r="X39" s="31">
        <f t="shared" si="20"/>
        <v>47.194583333333334</v>
      </c>
      <c r="Y39" s="31">
        <f t="shared" si="20"/>
        <v>47.194583333333334</v>
      </c>
      <c r="Z39" s="31">
        <f t="shared" si="20"/>
        <v>47.194583333333334</v>
      </c>
      <c r="AA39" s="31">
        <f t="shared" si="20"/>
        <v>47.194583333333334</v>
      </c>
      <c r="AB39" s="31">
        <f t="shared" si="20"/>
        <v>47.194583333333334</v>
      </c>
      <c r="AC39" s="31">
        <f t="shared" si="20"/>
        <v>47.194583333333334</v>
      </c>
      <c r="AD39" s="31">
        <f t="shared" si="20"/>
        <v>47.194583333333334</v>
      </c>
      <c r="AE39" s="31">
        <f t="shared" si="20"/>
        <v>47.194583333333334</v>
      </c>
      <c r="AF39" s="31">
        <f t="shared" si="20"/>
        <v>47.194583333333334</v>
      </c>
      <c r="AG39" s="30" t="s">
        <v>158</v>
      </c>
      <c r="AH39" s="30" t="s">
        <v>158</v>
      </c>
      <c r="AI39" s="30" t="s">
        <v>158</v>
      </c>
      <c r="AJ39" s="30" t="s">
        <v>158</v>
      </c>
      <c r="AN39" s="5"/>
      <c r="AS39" s="5"/>
    </row>
    <row r="40" spans="1:45" x14ac:dyDescent="0.35">
      <c r="A40" s="27">
        <v>44487</v>
      </c>
      <c r="B40" s="39" t="s">
        <v>125</v>
      </c>
      <c r="C40" s="42" t="s">
        <v>98</v>
      </c>
      <c r="D40" s="43">
        <v>9399.84</v>
      </c>
      <c r="E40" s="15">
        <v>8238.91</v>
      </c>
      <c r="F40" s="15">
        <v>113.8</v>
      </c>
      <c r="G40" s="24">
        <v>80</v>
      </c>
      <c r="L40" s="31">
        <f>($E$40/$G$40)*0.5</f>
        <v>51.493187499999998</v>
      </c>
      <c r="M40" s="31">
        <f t="shared" ref="M40:AF40" si="21">($E$40/$G$40)</f>
        <v>102.986375</v>
      </c>
      <c r="N40" s="31">
        <f t="shared" si="21"/>
        <v>102.986375</v>
      </c>
      <c r="O40" s="31">
        <f t="shared" si="21"/>
        <v>102.986375</v>
      </c>
      <c r="P40" s="31">
        <f t="shared" si="21"/>
        <v>102.986375</v>
      </c>
      <c r="Q40" s="31">
        <f t="shared" si="21"/>
        <v>102.986375</v>
      </c>
      <c r="R40" s="31">
        <f t="shared" si="21"/>
        <v>102.986375</v>
      </c>
      <c r="S40" s="31">
        <f t="shared" si="21"/>
        <v>102.986375</v>
      </c>
      <c r="T40" s="31">
        <f t="shared" si="21"/>
        <v>102.986375</v>
      </c>
      <c r="U40" s="31">
        <f t="shared" si="21"/>
        <v>102.986375</v>
      </c>
      <c r="V40" s="31">
        <f t="shared" si="21"/>
        <v>102.986375</v>
      </c>
      <c r="W40" s="31">
        <f t="shared" si="21"/>
        <v>102.986375</v>
      </c>
      <c r="X40" s="31">
        <f t="shared" si="21"/>
        <v>102.986375</v>
      </c>
      <c r="Y40" s="31">
        <f t="shared" si="21"/>
        <v>102.986375</v>
      </c>
      <c r="Z40" s="31">
        <f t="shared" si="21"/>
        <v>102.986375</v>
      </c>
      <c r="AA40" s="31">
        <f t="shared" si="21"/>
        <v>102.986375</v>
      </c>
      <c r="AB40" s="31">
        <f t="shared" si="21"/>
        <v>102.986375</v>
      </c>
      <c r="AC40" s="31">
        <f t="shared" si="21"/>
        <v>102.986375</v>
      </c>
      <c r="AD40" s="31">
        <f t="shared" si="21"/>
        <v>102.986375</v>
      </c>
      <c r="AE40" s="31">
        <f t="shared" si="21"/>
        <v>102.986375</v>
      </c>
      <c r="AF40" s="31">
        <f t="shared" si="21"/>
        <v>102.986375</v>
      </c>
      <c r="AG40" s="30" t="s">
        <v>158</v>
      </c>
      <c r="AH40" s="30" t="s">
        <v>158</v>
      </c>
      <c r="AI40" s="30" t="s">
        <v>158</v>
      </c>
      <c r="AJ40" s="30" t="s">
        <v>158</v>
      </c>
    </row>
    <row r="41" spans="1:45" x14ac:dyDescent="0.35">
      <c r="A41" s="27">
        <v>44487</v>
      </c>
      <c r="B41" s="39" t="s">
        <v>99</v>
      </c>
      <c r="C41" s="42" t="s">
        <v>100</v>
      </c>
      <c r="D41" s="43">
        <v>5800.84</v>
      </c>
      <c r="E41" s="15">
        <v>4601.0600000000004</v>
      </c>
      <c r="F41" s="15">
        <v>38.1</v>
      </c>
      <c r="G41" s="24">
        <v>144</v>
      </c>
      <c r="L41" s="31">
        <f>($E$41/$G$41)*0.5</f>
        <v>15.97590277777778</v>
      </c>
      <c r="M41" s="31">
        <f t="shared" ref="M41:AF41" si="22">($E$41/$G$41)</f>
        <v>31.951805555555559</v>
      </c>
      <c r="N41" s="31">
        <f t="shared" si="22"/>
        <v>31.951805555555559</v>
      </c>
      <c r="O41" s="31">
        <f t="shared" si="22"/>
        <v>31.951805555555559</v>
      </c>
      <c r="P41" s="31">
        <f t="shared" si="22"/>
        <v>31.951805555555559</v>
      </c>
      <c r="Q41" s="31">
        <f t="shared" si="22"/>
        <v>31.951805555555559</v>
      </c>
      <c r="R41" s="31">
        <f t="shared" si="22"/>
        <v>31.951805555555559</v>
      </c>
      <c r="S41" s="31">
        <f t="shared" si="22"/>
        <v>31.951805555555559</v>
      </c>
      <c r="T41" s="31">
        <f t="shared" si="22"/>
        <v>31.951805555555559</v>
      </c>
      <c r="U41" s="31">
        <f t="shared" si="22"/>
        <v>31.951805555555559</v>
      </c>
      <c r="V41" s="31">
        <f t="shared" si="22"/>
        <v>31.951805555555559</v>
      </c>
      <c r="W41" s="31">
        <f t="shared" si="22"/>
        <v>31.951805555555559</v>
      </c>
      <c r="X41" s="31">
        <f t="shared" si="22"/>
        <v>31.951805555555559</v>
      </c>
      <c r="Y41" s="31">
        <f t="shared" si="22"/>
        <v>31.951805555555559</v>
      </c>
      <c r="Z41" s="31">
        <f t="shared" si="22"/>
        <v>31.951805555555559</v>
      </c>
      <c r="AA41" s="31">
        <f t="shared" si="22"/>
        <v>31.951805555555559</v>
      </c>
      <c r="AB41" s="31">
        <f t="shared" si="22"/>
        <v>31.951805555555559</v>
      </c>
      <c r="AC41" s="31">
        <f t="shared" si="22"/>
        <v>31.951805555555559</v>
      </c>
      <c r="AD41" s="31">
        <f t="shared" si="22"/>
        <v>31.951805555555559</v>
      </c>
      <c r="AE41" s="31">
        <f t="shared" si="22"/>
        <v>31.951805555555559</v>
      </c>
      <c r="AF41" s="31">
        <f t="shared" si="22"/>
        <v>31.951805555555559</v>
      </c>
      <c r="AG41" s="30" t="s">
        <v>158</v>
      </c>
      <c r="AH41" s="30" t="s">
        <v>158</v>
      </c>
      <c r="AI41" s="30" t="s">
        <v>158</v>
      </c>
      <c r="AJ41" s="30" t="s">
        <v>158</v>
      </c>
      <c r="AN41" s="5"/>
      <c r="AQ41" s="5"/>
    </row>
    <row r="42" spans="1:45" x14ac:dyDescent="0.35">
      <c r="A42" s="27">
        <v>44487</v>
      </c>
      <c r="B42" s="39" t="s">
        <v>101</v>
      </c>
      <c r="C42" s="42" t="s">
        <v>102</v>
      </c>
      <c r="D42" s="43">
        <v>5095.38</v>
      </c>
      <c r="E42" s="15">
        <v>4041.51</v>
      </c>
      <c r="F42" s="15">
        <v>33.46</v>
      </c>
      <c r="G42" s="24">
        <v>144</v>
      </c>
      <c r="L42" s="31">
        <f>($E$42/$G$42)*0.5</f>
        <v>14.033020833333333</v>
      </c>
      <c r="M42" s="31">
        <f t="shared" ref="M42:AF42" si="23">($E$42/$G$42)</f>
        <v>28.066041666666667</v>
      </c>
      <c r="N42" s="31">
        <f t="shared" si="23"/>
        <v>28.066041666666667</v>
      </c>
      <c r="O42" s="31">
        <f t="shared" si="23"/>
        <v>28.066041666666667</v>
      </c>
      <c r="P42" s="31">
        <f t="shared" si="23"/>
        <v>28.066041666666667</v>
      </c>
      <c r="Q42" s="31">
        <f t="shared" si="23"/>
        <v>28.066041666666667</v>
      </c>
      <c r="R42" s="31">
        <f t="shared" si="23"/>
        <v>28.066041666666667</v>
      </c>
      <c r="S42" s="31">
        <f t="shared" si="23"/>
        <v>28.066041666666667</v>
      </c>
      <c r="T42" s="31">
        <f t="shared" si="23"/>
        <v>28.066041666666667</v>
      </c>
      <c r="U42" s="31">
        <f t="shared" si="23"/>
        <v>28.066041666666667</v>
      </c>
      <c r="V42" s="31">
        <f t="shared" si="23"/>
        <v>28.066041666666667</v>
      </c>
      <c r="W42" s="31">
        <f t="shared" si="23"/>
        <v>28.066041666666667</v>
      </c>
      <c r="X42" s="31">
        <f t="shared" si="23"/>
        <v>28.066041666666667</v>
      </c>
      <c r="Y42" s="31">
        <f t="shared" si="23"/>
        <v>28.066041666666667</v>
      </c>
      <c r="Z42" s="31">
        <f t="shared" si="23"/>
        <v>28.066041666666667</v>
      </c>
      <c r="AA42" s="31">
        <f t="shared" si="23"/>
        <v>28.066041666666667</v>
      </c>
      <c r="AB42" s="31">
        <f t="shared" si="23"/>
        <v>28.066041666666667</v>
      </c>
      <c r="AC42" s="31">
        <f t="shared" si="23"/>
        <v>28.066041666666667</v>
      </c>
      <c r="AD42" s="31">
        <f t="shared" si="23"/>
        <v>28.066041666666667</v>
      </c>
      <c r="AE42" s="31">
        <f t="shared" si="23"/>
        <v>28.066041666666667</v>
      </c>
      <c r="AF42" s="31">
        <f t="shared" si="23"/>
        <v>28.066041666666667</v>
      </c>
      <c r="AG42" s="30" t="s">
        <v>158</v>
      </c>
      <c r="AH42" s="30" t="s">
        <v>158</v>
      </c>
      <c r="AI42" s="30" t="s">
        <v>158</v>
      </c>
      <c r="AJ42" s="30" t="s">
        <v>158</v>
      </c>
      <c r="AN42" s="5"/>
      <c r="AQ42" s="5"/>
    </row>
    <row r="43" spans="1:45" x14ac:dyDescent="0.35">
      <c r="A43" s="27">
        <v>44494</v>
      </c>
      <c r="B43" s="39" t="s">
        <v>103</v>
      </c>
      <c r="C43" s="42">
        <v>913480901</v>
      </c>
      <c r="D43" s="43">
        <v>9275.58</v>
      </c>
      <c r="E43" s="15">
        <v>7357.13</v>
      </c>
      <c r="F43" s="15">
        <v>60.9</v>
      </c>
      <c r="G43" s="24">
        <v>144</v>
      </c>
      <c r="L43" s="36">
        <f>($E$43/$G$43)*0.5</f>
        <v>25.545590277777777</v>
      </c>
      <c r="M43" s="31">
        <f t="shared" ref="M43:T43" si="24">($E$43/$G$43)</f>
        <v>51.091180555555553</v>
      </c>
      <c r="N43" s="31">
        <f t="shared" si="24"/>
        <v>51.091180555555553</v>
      </c>
      <c r="O43" s="31">
        <f t="shared" si="24"/>
        <v>51.091180555555553</v>
      </c>
      <c r="P43" s="31">
        <f t="shared" si="24"/>
        <v>51.091180555555553</v>
      </c>
      <c r="Q43" s="31">
        <f t="shared" si="24"/>
        <v>51.091180555555553</v>
      </c>
      <c r="R43" s="31">
        <f t="shared" si="24"/>
        <v>51.091180555555553</v>
      </c>
      <c r="S43" s="31">
        <f t="shared" si="24"/>
        <v>51.091180555555553</v>
      </c>
      <c r="T43" s="31">
        <f t="shared" si="24"/>
        <v>51.091180555555553</v>
      </c>
      <c r="U43" s="31">
        <f t="shared" ref="U43:AF43" si="25">($E$43/$G$43)</f>
        <v>51.091180555555553</v>
      </c>
      <c r="V43" s="31">
        <f t="shared" si="25"/>
        <v>51.091180555555553</v>
      </c>
      <c r="W43" s="31">
        <f t="shared" si="25"/>
        <v>51.091180555555553</v>
      </c>
      <c r="X43" s="31">
        <f t="shared" si="25"/>
        <v>51.091180555555553</v>
      </c>
      <c r="Y43" s="31">
        <f t="shared" si="25"/>
        <v>51.091180555555553</v>
      </c>
      <c r="Z43" s="31">
        <f t="shared" si="25"/>
        <v>51.091180555555553</v>
      </c>
      <c r="AA43" s="31">
        <f t="shared" si="25"/>
        <v>51.091180555555553</v>
      </c>
      <c r="AB43" s="31">
        <f t="shared" si="25"/>
        <v>51.091180555555553</v>
      </c>
      <c r="AC43" s="31">
        <f t="shared" si="25"/>
        <v>51.091180555555553</v>
      </c>
      <c r="AD43" s="31">
        <f t="shared" si="25"/>
        <v>51.091180555555553</v>
      </c>
      <c r="AE43" s="31">
        <f t="shared" si="25"/>
        <v>51.091180555555553</v>
      </c>
      <c r="AF43" s="31">
        <f t="shared" si="25"/>
        <v>51.091180555555553</v>
      </c>
      <c r="AG43" s="30" t="s">
        <v>158</v>
      </c>
      <c r="AH43" s="30" t="s">
        <v>158</v>
      </c>
      <c r="AI43" s="30" t="s">
        <v>158</v>
      </c>
      <c r="AJ43" s="30" t="s">
        <v>158</v>
      </c>
    </row>
    <row r="44" spans="1:45" x14ac:dyDescent="0.35">
      <c r="C44" s="42"/>
      <c r="D44" s="15"/>
      <c r="E44" s="15"/>
      <c r="F44" s="15"/>
      <c r="L44" s="33">
        <f>SUM(L2:L43)</f>
        <v>950.150055050226</v>
      </c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</row>
    <row r="45" spans="1:45" x14ac:dyDescent="0.35">
      <c r="C45" s="42"/>
      <c r="D45" s="15"/>
      <c r="E45" s="15"/>
      <c r="F45" s="15"/>
    </row>
    <row r="46" spans="1:45" x14ac:dyDescent="0.35">
      <c r="A46" s="27">
        <v>44501</v>
      </c>
      <c r="B46" s="39" t="s">
        <v>106</v>
      </c>
      <c r="C46" s="42" t="s">
        <v>107</v>
      </c>
      <c r="D46" s="43">
        <v>11096.97</v>
      </c>
      <c r="E46" s="15">
        <v>8883.2000000000007</v>
      </c>
      <c r="F46" s="15">
        <v>76.19</v>
      </c>
      <c r="G46" s="24">
        <v>138</v>
      </c>
      <c r="I46" s="31"/>
      <c r="J46" s="31"/>
      <c r="K46" s="31"/>
      <c r="L46" s="31"/>
      <c r="M46" s="31">
        <f>($E$46/$G$46)*0.5</f>
        <v>32.185507246376815</v>
      </c>
      <c r="N46" s="31">
        <f t="shared" ref="N46:AF46" si="26">($E$46/$G$46)</f>
        <v>64.371014492753631</v>
      </c>
      <c r="O46" s="31">
        <f t="shared" si="26"/>
        <v>64.371014492753631</v>
      </c>
      <c r="P46" s="31">
        <f t="shared" si="26"/>
        <v>64.371014492753631</v>
      </c>
      <c r="Q46" s="31">
        <f t="shared" si="26"/>
        <v>64.371014492753631</v>
      </c>
      <c r="R46" s="31">
        <f t="shared" si="26"/>
        <v>64.371014492753631</v>
      </c>
      <c r="S46" s="31">
        <f t="shared" si="26"/>
        <v>64.371014492753631</v>
      </c>
      <c r="T46" s="31">
        <f t="shared" si="26"/>
        <v>64.371014492753631</v>
      </c>
      <c r="U46" s="31">
        <f t="shared" si="26"/>
        <v>64.371014492753631</v>
      </c>
      <c r="V46" s="31">
        <f t="shared" si="26"/>
        <v>64.371014492753631</v>
      </c>
      <c r="W46" s="31">
        <f t="shared" si="26"/>
        <v>64.371014492753631</v>
      </c>
      <c r="X46" s="31">
        <f t="shared" si="26"/>
        <v>64.371014492753631</v>
      </c>
      <c r="Y46" s="31">
        <f t="shared" si="26"/>
        <v>64.371014492753631</v>
      </c>
      <c r="Z46" s="31">
        <f t="shared" si="26"/>
        <v>64.371014492753631</v>
      </c>
      <c r="AA46" s="31">
        <f t="shared" si="26"/>
        <v>64.371014492753631</v>
      </c>
      <c r="AB46" s="31">
        <f t="shared" si="26"/>
        <v>64.371014492753631</v>
      </c>
      <c r="AC46" s="31">
        <f t="shared" si="26"/>
        <v>64.371014492753631</v>
      </c>
      <c r="AD46" s="31">
        <f t="shared" si="26"/>
        <v>64.371014492753631</v>
      </c>
      <c r="AE46" s="31">
        <f t="shared" si="26"/>
        <v>64.371014492753631</v>
      </c>
      <c r="AF46" s="31">
        <f t="shared" si="26"/>
        <v>64.371014492753631</v>
      </c>
      <c r="AG46" s="30" t="s">
        <v>158</v>
      </c>
      <c r="AH46" s="30" t="s">
        <v>158</v>
      </c>
      <c r="AI46" s="30" t="s">
        <v>158</v>
      </c>
      <c r="AJ46" s="30" t="s">
        <v>158</v>
      </c>
      <c r="AK46" s="5"/>
      <c r="AL46" s="5"/>
    </row>
    <row r="47" spans="1:45" x14ac:dyDescent="0.35">
      <c r="A47" s="27">
        <v>44522</v>
      </c>
      <c r="B47" s="39" t="s">
        <v>108</v>
      </c>
      <c r="C47" s="42" t="s">
        <v>109</v>
      </c>
      <c r="D47" s="43">
        <v>8221.09</v>
      </c>
      <c r="E47" s="15">
        <v>6896.81</v>
      </c>
      <c r="F47" s="15">
        <v>57.09</v>
      </c>
      <c r="G47" s="24">
        <v>144</v>
      </c>
      <c r="L47" s="31"/>
      <c r="M47" s="31">
        <f>($E$47/$G$47)*0.5</f>
        <v>23.947256944444447</v>
      </c>
      <c r="N47" s="31">
        <f t="shared" ref="N47:AF47" si="27">($E$47/$G$47)</f>
        <v>47.894513888888895</v>
      </c>
      <c r="O47" s="31">
        <f t="shared" si="27"/>
        <v>47.894513888888895</v>
      </c>
      <c r="P47" s="31">
        <f t="shared" si="27"/>
        <v>47.894513888888895</v>
      </c>
      <c r="Q47" s="31">
        <f t="shared" si="27"/>
        <v>47.894513888888895</v>
      </c>
      <c r="R47" s="31">
        <f t="shared" si="27"/>
        <v>47.894513888888895</v>
      </c>
      <c r="S47" s="31">
        <f t="shared" si="27"/>
        <v>47.894513888888895</v>
      </c>
      <c r="T47" s="31">
        <f t="shared" si="27"/>
        <v>47.894513888888895</v>
      </c>
      <c r="U47" s="31">
        <f t="shared" si="27"/>
        <v>47.894513888888895</v>
      </c>
      <c r="V47" s="31">
        <f t="shared" si="27"/>
        <v>47.894513888888895</v>
      </c>
      <c r="W47" s="31">
        <f t="shared" si="27"/>
        <v>47.894513888888895</v>
      </c>
      <c r="X47" s="31">
        <f t="shared" si="27"/>
        <v>47.894513888888895</v>
      </c>
      <c r="Y47" s="31">
        <f t="shared" si="27"/>
        <v>47.894513888888895</v>
      </c>
      <c r="Z47" s="31">
        <f t="shared" si="27"/>
        <v>47.894513888888895</v>
      </c>
      <c r="AA47" s="31">
        <f t="shared" si="27"/>
        <v>47.894513888888895</v>
      </c>
      <c r="AB47" s="31">
        <f t="shared" si="27"/>
        <v>47.894513888888895</v>
      </c>
      <c r="AC47" s="31">
        <f t="shared" si="27"/>
        <v>47.894513888888895</v>
      </c>
      <c r="AD47" s="31">
        <f t="shared" si="27"/>
        <v>47.894513888888895</v>
      </c>
      <c r="AE47" s="31">
        <f t="shared" si="27"/>
        <v>47.894513888888895</v>
      </c>
      <c r="AF47" s="31">
        <f t="shared" si="27"/>
        <v>47.894513888888895</v>
      </c>
      <c r="AG47" s="30" t="s">
        <v>158</v>
      </c>
      <c r="AH47" s="30" t="s">
        <v>158</v>
      </c>
      <c r="AI47" s="30" t="s">
        <v>158</v>
      </c>
      <c r="AJ47" s="30" t="s">
        <v>158</v>
      </c>
    </row>
    <row r="48" spans="1:45" x14ac:dyDescent="0.35">
      <c r="A48" s="27">
        <v>44522</v>
      </c>
      <c r="B48" s="39">
        <v>815143134</v>
      </c>
      <c r="C48" s="42">
        <v>81514310</v>
      </c>
      <c r="D48" s="43">
        <v>8180.19</v>
      </c>
      <c r="E48" s="15">
        <v>6862.5</v>
      </c>
      <c r="F48" s="15">
        <v>56.81</v>
      </c>
      <c r="G48" s="24">
        <v>144</v>
      </c>
      <c r="L48" s="31"/>
      <c r="M48" s="31">
        <f>($E$48/$G$48)*0.5</f>
        <v>23.828125</v>
      </c>
      <c r="N48" s="31">
        <f t="shared" ref="N48:AE48" si="28">($E$48/$G$48)</f>
        <v>47.65625</v>
      </c>
      <c r="O48" s="31">
        <f t="shared" si="28"/>
        <v>47.65625</v>
      </c>
      <c r="P48" s="31">
        <f t="shared" si="28"/>
        <v>47.65625</v>
      </c>
      <c r="Q48" s="31">
        <f t="shared" si="28"/>
        <v>47.65625</v>
      </c>
      <c r="R48" s="31">
        <f t="shared" si="28"/>
        <v>47.65625</v>
      </c>
      <c r="S48" s="31">
        <f t="shared" si="28"/>
        <v>47.65625</v>
      </c>
      <c r="T48" s="31">
        <f t="shared" si="28"/>
        <v>47.65625</v>
      </c>
      <c r="U48" s="31">
        <f t="shared" si="28"/>
        <v>47.65625</v>
      </c>
      <c r="V48" s="31">
        <f t="shared" si="28"/>
        <v>47.65625</v>
      </c>
      <c r="W48" s="121">
        <f t="shared" si="28"/>
        <v>47.65625</v>
      </c>
      <c r="X48" s="121">
        <f t="shared" si="28"/>
        <v>47.65625</v>
      </c>
      <c r="Y48" s="121">
        <f t="shared" si="28"/>
        <v>47.65625</v>
      </c>
      <c r="Z48" s="121">
        <f t="shared" si="28"/>
        <v>47.65625</v>
      </c>
      <c r="AA48" s="121">
        <f t="shared" si="28"/>
        <v>47.65625</v>
      </c>
      <c r="AB48" s="121">
        <f t="shared" si="28"/>
        <v>47.65625</v>
      </c>
      <c r="AC48" s="121">
        <f t="shared" si="28"/>
        <v>47.65625</v>
      </c>
      <c r="AD48" s="121">
        <f t="shared" si="28"/>
        <v>47.65625</v>
      </c>
      <c r="AE48" s="121">
        <f t="shared" si="28"/>
        <v>47.65625</v>
      </c>
      <c r="AF48" s="124">
        <f>($E$48/$G$48)</f>
        <v>47.65625</v>
      </c>
      <c r="AG48" s="30" t="s">
        <v>158</v>
      </c>
      <c r="AH48" s="30" t="s">
        <v>158</v>
      </c>
      <c r="AI48" s="30" t="s">
        <v>158</v>
      </c>
      <c r="AJ48" s="30" t="s">
        <v>158</v>
      </c>
    </row>
    <row r="49" spans="1:40" x14ac:dyDescent="0.35">
      <c r="A49" s="27">
        <v>44522</v>
      </c>
      <c r="B49" s="39" t="s">
        <v>111</v>
      </c>
      <c r="C49" s="42" t="s">
        <v>112</v>
      </c>
      <c r="D49" s="43">
        <v>726.48</v>
      </c>
      <c r="E49" s="15">
        <v>609.46</v>
      </c>
      <c r="F49" s="15">
        <v>5.04</v>
      </c>
      <c r="G49" s="24">
        <v>144</v>
      </c>
      <c r="L49" s="31"/>
      <c r="M49" s="31">
        <f>($E$49/$G$49)*0.5</f>
        <v>2.1161805555555557</v>
      </c>
      <c r="N49" s="31">
        <f t="shared" ref="N49:AF49" si="29">($E$49/$G$49)</f>
        <v>4.2323611111111115</v>
      </c>
      <c r="O49" s="31">
        <f t="shared" si="29"/>
        <v>4.2323611111111115</v>
      </c>
      <c r="P49" s="31">
        <f t="shared" si="29"/>
        <v>4.2323611111111115</v>
      </c>
      <c r="Q49" s="31">
        <f t="shared" si="29"/>
        <v>4.2323611111111115</v>
      </c>
      <c r="R49" s="31">
        <f t="shared" si="29"/>
        <v>4.2323611111111115</v>
      </c>
      <c r="S49" s="31">
        <f t="shared" si="29"/>
        <v>4.2323611111111115</v>
      </c>
      <c r="T49" s="31">
        <f t="shared" si="29"/>
        <v>4.2323611111111115</v>
      </c>
      <c r="U49" s="31">
        <f t="shared" si="29"/>
        <v>4.2323611111111115</v>
      </c>
      <c r="V49" s="31">
        <f t="shared" si="29"/>
        <v>4.2323611111111115</v>
      </c>
      <c r="W49" s="31">
        <f t="shared" si="29"/>
        <v>4.2323611111111115</v>
      </c>
      <c r="X49" s="31">
        <f t="shared" si="29"/>
        <v>4.2323611111111115</v>
      </c>
      <c r="Y49" s="31">
        <f t="shared" si="29"/>
        <v>4.2323611111111115</v>
      </c>
      <c r="Z49" s="31">
        <f t="shared" si="29"/>
        <v>4.2323611111111115</v>
      </c>
      <c r="AA49" s="31">
        <f t="shared" si="29"/>
        <v>4.2323611111111115</v>
      </c>
      <c r="AB49" s="31">
        <f t="shared" si="29"/>
        <v>4.2323611111111115</v>
      </c>
      <c r="AC49" s="31">
        <f t="shared" si="29"/>
        <v>4.2323611111111115</v>
      </c>
      <c r="AD49" s="31">
        <f t="shared" si="29"/>
        <v>4.2323611111111115</v>
      </c>
      <c r="AE49" s="31">
        <f t="shared" si="29"/>
        <v>4.2323611111111115</v>
      </c>
      <c r="AF49" s="31">
        <f t="shared" si="29"/>
        <v>4.2323611111111115</v>
      </c>
      <c r="AG49" s="30" t="s">
        <v>158</v>
      </c>
      <c r="AH49" s="30" t="s">
        <v>158</v>
      </c>
      <c r="AI49" s="30" t="s">
        <v>158</v>
      </c>
      <c r="AJ49" s="30" t="s">
        <v>158</v>
      </c>
    </row>
    <row r="50" spans="1:40" x14ac:dyDescent="0.35">
      <c r="A50" s="27">
        <v>44522</v>
      </c>
      <c r="B50" s="39">
        <v>673093057</v>
      </c>
      <c r="C50" s="42" t="s">
        <v>114</v>
      </c>
      <c r="D50" s="43">
        <v>4806.7299999999996</v>
      </c>
      <c r="E50" s="15">
        <v>4032.45</v>
      </c>
      <c r="F50" s="15">
        <v>33.380000000000003</v>
      </c>
      <c r="G50" s="24">
        <v>144</v>
      </c>
      <c r="L50" s="31"/>
      <c r="M50" s="31">
        <f>($E$50/$G$50)*0.5</f>
        <v>14.001562499999999</v>
      </c>
      <c r="N50" s="31">
        <f t="shared" ref="N50:AF50" si="30">($E$50/$G$50)</f>
        <v>28.003124999999997</v>
      </c>
      <c r="O50" s="31">
        <f t="shared" si="30"/>
        <v>28.003124999999997</v>
      </c>
      <c r="P50" s="31">
        <f t="shared" si="30"/>
        <v>28.003124999999997</v>
      </c>
      <c r="Q50" s="31">
        <f t="shared" si="30"/>
        <v>28.003124999999997</v>
      </c>
      <c r="R50" s="31">
        <f t="shared" si="30"/>
        <v>28.003124999999997</v>
      </c>
      <c r="S50" s="31">
        <f t="shared" si="30"/>
        <v>28.003124999999997</v>
      </c>
      <c r="T50" s="31">
        <f t="shared" si="30"/>
        <v>28.003124999999997</v>
      </c>
      <c r="U50" s="31">
        <f t="shared" si="30"/>
        <v>28.003124999999997</v>
      </c>
      <c r="V50" s="31">
        <f t="shared" si="30"/>
        <v>28.003124999999997</v>
      </c>
      <c r="W50" s="31">
        <f t="shared" si="30"/>
        <v>28.003124999999997</v>
      </c>
      <c r="X50" s="31">
        <f t="shared" si="30"/>
        <v>28.003124999999997</v>
      </c>
      <c r="Y50" s="31">
        <f t="shared" si="30"/>
        <v>28.003124999999997</v>
      </c>
      <c r="Z50" s="31">
        <f t="shared" si="30"/>
        <v>28.003124999999997</v>
      </c>
      <c r="AA50" s="31">
        <f t="shared" si="30"/>
        <v>28.003124999999997</v>
      </c>
      <c r="AB50" s="31">
        <f t="shared" si="30"/>
        <v>28.003124999999997</v>
      </c>
      <c r="AC50" s="31">
        <f t="shared" si="30"/>
        <v>28.003124999999997</v>
      </c>
      <c r="AD50" s="31">
        <f t="shared" si="30"/>
        <v>28.003124999999997</v>
      </c>
      <c r="AE50" s="31">
        <f t="shared" si="30"/>
        <v>28.003124999999997</v>
      </c>
      <c r="AF50" s="31">
        <f t="shared" si="30"/>
        <v>28.003124999999997</v>
      </c>
      <c r="AG50" s="30" t="s">
        <v>158</v>
      </c>
      <c r="AH50" s="30" t="s">
        <v>158</v>
      </c>
      <c r="AI50" s="30" t="s">
        <v>158</v>
      </c>
      <c r="AJ50" s="30" t="s">
        <v>158</v>
      </c>
    </row>
    <row r="51" spans="1:40" x14ac:dyDescent="0.35">
      <c r="A51" s="27">
        <v>44522</v>
      </c>
      <c r="B51" s="39" t="s">
        <v>115</v>
      </c>
      <c r="C51" s="42">
        <v>831350601</v>
      </c>
      <c r="D51" s="43">
        <v>118.46</v>
      </c>
      <c r="E51" s="15">
        <v>99.38</v>
      </c>
      <c r="F51" s="15">
        <v>0.82</v>
      </c>
      <c r="G51" s="24">
        <v>144</v>
      </c>
      <c r="L51" s="31"/>
      <c r="M51" s="31">
        <f>($E$51/$G$51)*0.5</f>
        <v>0.34506944444444443</v>
      </c>
      <c r="N51" s="31">
        <f t="shared" ref="N51:AF51" si="31">($E$51/$G$51)</f>
        <v>0.69013888888888886</v>
      </c>
      <c r="O51" s="31">
        <f t="shared" si="31"/>
        <v>0.69013888888888886</v>
      </c>
      <c r="P51" s="31">
        <f t="shared" si="31"/>
        <v>0.69013888888888886</v>
      </c>
      <c r="Q51" s="31">
        <f t="shared" si="31"/>
        <v>0.69013888888888886</v>
      </c>
      <c r="R51" s="31">
        <f t="shared" si="31"/>
        <v>0.69013888888888886</v>
      </c>
      <c r="S51" s="31">
        <f t="shared" si="31"/>
        <v>0.69013888888888886</v>
      </c>
      <c r="T51" s="31">
        <f t="shared" si="31"/>
        <v>0.69013888888888886</v>
      </c>
      <c r="U51" s="31">
        <f t="shared" si="31"/>
        <v>0.69013888888888886</v>
      </c>
      <c r="V51" s="31">
        <f t="shared" si="31"/>
        <v>0.69013888888888886</v>
      </c>
      <c r="W51" s="31">
        <f t="shared" si="31"/>
        <v>0.69013888888888886</v>
      </c>
      <c r="X51" s="31">
        <f t="shared" si="31"/>
        <v>0.69013888888888886</v>
      </c>
      <c r="Y51" s="31">
        <f t="shared" si="31"/>
        <v>0.69013888888888886</v>
      </c>
      <c r="Z51" s="31">
        <f t="shared" si="31"/>
        <v>0.69013888888888886</v>
      </c>
      <c r="AA51" s="31">
        <f t="shared" si="31"/>
        <v>0.69013888888888886</v>
      </c>
      <c r="AB51" s="31">
        <f t="shared" si="31"/>
        <v>0.69013888888888886</v>
      </c>
      <c r="AC51" s="31">
        <f t="shared" si="31"/>
        <v>0.69013888888888886</v>
      </c>
      <c r="AD51" s="31">
        <f t="shared" si="31"/>
        <v>0.69013888888888886</v>
      </c>
      <c r="AE51" s="31">
        <f t="shared" si="31"/>
        <v>0.69013888888888886</v>
      </c>
      <c r="AF51" s="31">
        <f t="shared" si="31"/>
        <v>0.69013888888888886</v>
      </c>
      <c r="AG51" s="30" t="s">
        <v>158</v>
      </c>
      <c r="AH51" s="30" t="s">
        <v>158</v>
      </c>
      <c r="AI51" s="30" t="s">
        <v>158</v>
      </c>
      <c r="AJ51" s="30" t="s">
        <v>158</v>
      </c>
    </row>
    <row r="52" spans="1:40" x14ac:dyDescent="0.35">
      <c r="A52" s="27">
        <v>44522</v>
      </c>
      <c r="B52" s="39">
        <v>9431217169</v>
      </c>
      <c r="C52" s="42" t="s">
        <v>116</v>
      </c>
      <c r="D52" s="43">
        <v>8878.2900000000009</v>
      </c>
      <c r="E52" s="15">
        <v>7448.15</v>
      </c>
      <c r="F52" s="15">
        <v>61.65</v>
      </c>
      <c r="G52" s="24">
        <v>144</v>
      </c>
      <c r="L52" s="31"/>
      <c r="M52" s="31">
        <f>($E$52/$G$52)*0.5</f>
        <v>25.861631944444444</v>
      </c>
      <c r="N52" s="31">
        <f t="shared" ref="N52:AF52" si="32">($E$52/$G$52)</f>
        <v>51.723263888888887</v>
      </c>
      <c r="O52" s="31">
        <f t="shared" si="32"/>
        <v>51.723263888888887</v>
      </c>
      <c r="P52" s="31">
        <f t="shared" si="32"/>
        <v>51.723263888888887</v>
      </c>
      <c r="Q52" s="31">
        <f t="shared" si="32"/>
        <v>51.723263888888887</v>
      </c>
      <c r="R52" s="31">
        <f t="shared" si="32"/>
        <v>51.723263888888887</v>
      </c>
      <c r="S52" s="31">
        <f t="shared" si="32"/>
        <v>51.723263888888887</v>
      </c>
      <c r="T52" s="31">
        <f t="shared" si="32"/>
        <v>51.723263888888887</v>
      </c>
      <c r="U52" s="31">
        <f t="shared" si="32"/>
        <v>51.723263888888887</v>
      </c>
      <c r="V52" s="31">
        <f t="shared" si="32"/>
        <v>51.723263888888887</v>
      </c>
      <c r="W52" s="31">
        <f t="shared" si="32"/>
        <v>51.723263888888887</v>
      </c>
      <c r="X52" s="31">
        <f t="shared" si="32"/>
        <v>51.723263888888887</v>
      </c>
      <c r="Y52" s="31">
        <f t="shared" si="32"/>
        <v>51.723263888888887</v>
      </c>
      <c r="Z52" s="31">
        <f t="shared" si="32"/>
        <v>51.723263888888887</v>
      </c>
      <c r="AA52" s="31">
        <f t="shared" si="32"/>
        <v>51.723263888888887</v>
      </c>
      <c r="AB52" s="31">
        <f t="shared" si="32"/>
        <v>51.723263888888887</v>
      </c>
      <c r="AC52" s="31">
        <f t="shared" si="32"/>
        <v>51.723263888888887</v>
      </c>
      <c r="AD52" s="31">
        <f t="shared" si="32"/>
        <v>51.723263888888887</v>
      </c>
      <c r="AE52" s="31">
        <f t="shared" si="32"/>
        <v>51.723263888888887</v>
      </c>
      <c r="AF52" s="31">
        <f t="shared" si="32"/>
        <v>51.723263888888887</v>
      </c>
      <c r="AG52" s="30" t="s">
        <v>158</v>
      </c>
      <c r="AH52" s="30" t="s">
        <v>158</v>
      </c>
      <c r="AI52" s="30" t="s">
        <v>158</v>
      </c>
      <c r="AJ52" s="30" t="s">
        <v>158</v>
      </c>
    </row>
    <row r="53" spans="1:40" x14ac:dyDescent="0.35">
      <c r="A53" s="27">
        <v>44522</v>
      </c>
      <c r="B53" s="39">
        <v>5055500120</v>
      </c>
      <c r="C53" s="42">
        <v>505550001</v>
      </c>
      <c r="D53" s="43">
        <v>8659.7099999999991</v>
      </c>
      <c r="E53" s="15">
        <v>7746</v>
      </c>
      <c r="F53" s="15">
        <v>96.22</v>
      </c>
      <c r="G53" s="24">
        <v>90</v>
      </c>
      <c r="L53" s="31"/>
      <c r="M53" s="31">
        <f>($E$53/$G$53)*0.5</f>
        <v>43.033333333333331</v>
      </c>
      <c r="N53" s="31">
        <f t="shared" ref="N53:AF53" si="33">($E$53/$G$53)</f>
        <v>86.066666666666663</v>
      </c>
      <c r="O53" s="31">
        <f t="shared" si="33"/>
        <v>86.066666666666663</v>
      </c>
      <c r="P53" s="31">
        <f t="shared" si="33"/>
        <v>86.066666666666663</v>
      </c>
      <c r="Q53" s="31">
        <f t="shared" si="33"/>
        <v>86.066666666666663</v>
      </c>
      <c r="R53" s="31">
        <f t="shared" si="33"/>
        <v>86.066666666666663</v>
      </c>
      <c r="S53" s="31">
        <f t="shared" si="33"/>
        <v>86.066666666666663</v>
      </c>
      <c r="T53" s="31">
        <f t="shared" si="33"/>
        <v>86.066666666666663</v>
      </c>
      <c r="U53" s="31">
        <f t="shared" si="33"/>
        <v>86.066666666666663</v>
      </c>
      <c r="V53" s="31">
        <f t="shared" si="33"/>
        <v>86.066666666666663</v>
      </c>
      <c r="W53" s="31">
        <f t="shared" si="33"/>
        <v>86.066666666666663</v>
      </c>
      <c r="X53" s="31">
        <f t="shared" si="33"/>
        <v>86.066666666666663</v>
      </c>
      <c r="Y53" s="31">
        <f t="shared" si="33"/>
        <v>86.066666666666663</v>
      </c>
      <c r="Z53" s="31">
        <f t="shared" si="33"/>
        <v>86.066666666666663</v>
      </c>
      <c r="AA53" s="31">
        <f t="shared" si="33"/>
        <v>86.066666666666663</v>
      </c>
      <c r="AB53" s="31">
        <f t="shared" si="33"/>
        <v>86.066666666666663</v>
      </c>
      <c r="AC53" s="31">
        <f t="shared" si="33"/>
        <v>86.066666666666663</v>
      </c>
      <c r="AD53" s="31">
        <f t="shared" si="33"/>
        <v>86.066666666666663</v>
      </c>
      <c r="AE53" s="31">
        <f t="shared" si="33"/>
        <v>86.066666666666663</v>
      </c>
      <c r="AF53" s="31">
        <f t="shared" si="33"/>
        <v>86.066666666666663</v>
      </c>
      <c r="AG53" s="30" t="s">
        <v>158</v>
      </c>
      <c r="AH53" s="30" t="s">
        <v>158</v>
      </c>
      <c r="AI53" s="30" t="s">
        <v>158</v>
      </c>
      <c r="AJ53" s="30" t="s">
        <v>158</v>
      </c>
    </row>
    <row r="54" spans="1:40" x14ac:dyDescent="0.35">
      <c r="A54" s="27">
        <v>44522</v>
      </c>
      <c r="B54" s="39">
        <v>9211507119</v>
      </c>
      <c r="C54" s="42">
        <v>921150701</v>
      </c>
      <c r="D54" s="43">
        <v>5598.19</v>
      </c>
      <c r="E54" s="15">
        <v>4696.42</v>
      </c>
      <c r="F54" s="15">
        <v>38.880000000000003</v>
      </c>
      <c r="G54" s="24">
        <v>144</v>
      </c>
      <c r="L54" s="31"/>
      <c r="M54" s="31">
        <f>($E$54/$G$54)*0.5</f>
        <v>16.307013888888889</v>
      </c>
      <c r="N54" s="31">
        <f t="shared" ref="N54:AF54" si="34">($E$54/$G$54)</f>
        <v>32.614027777777778</v>
      </c>
      <c r="O54" s="31">
        <f t="shared" si="34"/>
        <v>32.614027777777778</v>
      </c>
      <c r="P54" s="31">
        <f t="shared" si="34"/>
        <v>32.614027777777778</v>
      </c>
      <c r="Q54" s="31">
        <f t="shared" si="34"/>
        <v>32.614027777777778</v>
      </c>
      <c r="R54" s="31">
        <f t="shared" si="34"/>
        <v>32.614027777777778</v>
      </c>
      <c r="S54" s="31">
        <f t="shared" si="34"/>
        <v>32.614027777777778</v>
      </c>
      <c r="T54" s="31">
        <f t="shared" si="34"/>
        <v>32.614027777777778</v>
      </c>
      <c r="U54" s="31">
        <f t="shared" si="34"/>
        <v>32.614027777777778</v>
      </c>
      <c r="V54" s="31">
        <f t="shared" si="34"/>
        <v>32.614027777777778</v>
      </c>
      <c r="W54" s="31">
        <f t="shared" si="34"/>
        <v>32.614027777777778</v>
      </c>
      <c r="X54" s="31">
        <f t="shared" si="34"/>
        <v>32.614027777777778</v>
      </c>
      <c r="Y54" s="31">
        <f t="shared" si="34"/>
        <v>32.614027777777778</v>
      </c>
      <c r="Z54" s="31">
        <f t="shared" si="34"/>
        <v>32.614027777777778</v>
      </c>
      <c r="AA54" s="31">
        <f t="shared" si="34"/>
        <v>32.614027777777778</v>
      </c>
      <c r="AB54" s="31">
        <f t="shared" si="34"/>
        <v>32.614027777777778</v>
      </c>
      <c r="AC54" s="31">
        <f t="shared" si="34"/>
        <v>32.614027777777778</v>
      </c>
      <c r="AD54" s="31">
        <f t="shared" si="34"/>
        <v>32.614027777777778</v>
      </c>
      <c r="AE54" s="31">
        <f t="shared" si="34"/>
        <v>32.614027777777778</v>
      </c>
      <c r="AF54" s="31">
        <f t="shared" si="34"/>
        <v>32.614027777777778</v>
      </c>
      <c r="AG54" s="30" t="s">
        <v>158</v>
      </c>
      <c r="AH54" s="30" t="s">
        <v>158</v>
      </c>
      <c r="AI54" s="30" t="s">
        <v>158</v>
      </c>
      <c r="AJ54" s="30" t="s">
        <v>158</v>
      </c>
    </row>
    <row r="55" spans="1:40" x14ac:dyDescent="0.35">
      <c r="A55" s="27">
        <v>44522</v>
      </c>
      <c r="B55" s="39">
        <v>4072112126</v>
      </c>
      <c r="C55" s="42">
        <v>407211201</v>
      </c>
      <c r="D55" s="43">
        <v>9677.99</v>
      </c>
      <c r="E55" s="15">
        <v>8119.03</v>
      </c>
      <c r="F55" s="15">
        <v>67.209999999999994</v>
      </c>
      <c r="G55" s="24">
        <v>144</v>
      </c>
      <c r="L55" s="31"/>
      <c r="M55" s="31">
        <f>($E$55/$G$55)*0.5</f>
        <v>28.191076388888888</v>
      </c>
      <c r="N55" s="31">
        <f t="shared" ref="N55:AF55" si="35">($E$55/$G$55)</f>
        <v>56.382152777777776</v>
      </c>
      <c r="O55" s="31">
        <f t="shared" si="35"/>
        <v>56.382152777777776</v>
      </c>
      <c r="P55" s="31">
        <f t="shared" si="35"/>
        <v>56.382152777777776</v>
      </c>
      <c r="Q55" s="31">
        <f t="shared" si="35"/>
        <v>56.382152777777776</v>
      </c>
      <c r="R55" s="31">
        <f t="shared" si="35"/>
        <v>56.382152777777776</v>
      </c>
      <c r="S55" s="31">
        <f t="shared" si="35"/>
        <v>56.382152777777776</v>
      </c>
      <c r="T55" s="31">
        <f t="shared" si="35"/>
        <v>56.382152777777776</v>
      </c>
      <c r="U55" s="31">
        <f t="shared" si="35"/>
        <v>56.382152777777776</v>
      </c>
      <c r="V55" s="31">
        <f t="shared" si="35"/>
        <v>56.382152777777776</v>
      </c>
      <c r="W55" s="31">
        <f t="shared" si="35"/>
        <v>56.382152777777776</v>
      </c>
      <c r="X55" s="31">
        <f t="shared" si="35"/>
        <v>56.382152777777776</v>
      </c>
      <c r="Y55" s="31">
        <f t="shared" si="35"/>
        <v>56.382152777777776</v>
      </c>
      <c r="Z55" s="31">
        <f t="shared" si="35"/>
        <v>56.382152777777776</v>
      </c>
      <c r="AA55" s="31">
        <f t="shared" si="35"/>
        <v>56.382152777777776</v>
      </c>
      <c r="AB55" s="31">
        <f t="shared" si="35"/>
        <v>56.382152777777776</v>
      </c>
      <c r="AC55" s="31">
        <f t="shared" si="35"/>
        <v>56.382152777777776</v>
      </c>
      <c r="AD55" s="31">
        <f t="shared" si="35"/>
        <v>56.382152777777776</v>
      </c>
      <c r="AE55" s="31">
        <f t="shared" si="35"/>
        <v>56.382152777777776</v>
      </c>
      <c r="AF55" s="31">
        <f t="shared" si="35"/>
        <v>56.382152777777776</v>
      </c>
      <c r="AG55" s="30" t="s">
        <v>158</v>
      </c>
      <c r="AH55" s="30" t="s">
        <v>158</v>
      </c>
      <c r="AI55" s="30" t="s">
        <v>158</v>
      </c>
      <c r="AJ55" s="30" t="s">
        <v>158</v>
      </c>
    </row>
    <row r="56" spans="1:40" x14ac:dyDescent="0.35">
      <c r="A56" s="27">
        <v>44522</v>
      </c>
      <c r="B56" s="39">
        <v>5126109115</v>
      </c>
      <c r="C56" s="42">
        <v>512610901</v>
      </c>
      <c r="D56" s="15">
        <v>2952.04</v>
      </c>
      <c r="E56" s="15">
        <v>2476.52</v>
      </c>
      <c r="F56" s="15">
        <v>20.5</v>
      </c>
      <c r="G56">
        <v>144</v>
      </c>
      <c r="L56" s="33"/>
      <c r="M56" s="31">
        <f>($E$56/$G$56)*0.5</f>
        <v>8.5990277777777777</v>
      </c>
      <c r="N56" s="31">
        <f t="shared" ref="N56:W56" si="36">($E$56/$G$56)</f>
        <v>17.198055555555555</v>
      </c>
      <c r="O56" s="31">
        <f t="shared" si="36"/>
        <v>17.198055555555555</v>
      </c>
      <c r="P56" s="31">
        <f t="shared" si="36"/>
        <v>17.198055555555555</v>
      </c>
      <c r="Q56" s="31">
        <f t="shared" si="36"/>
        <v>17.198055555555555</v>
      </c>
      <c r="R56" s="31">
        <f t="shared" si="36"/>
        <v>17.198055555555555</v>
      </c>
      <c r="S56" s="31">
        <f t="shared" si="36"/>
        <v>17.198055555555555</v>
      </c>
      <c r="T56" s="31">
        <f t="shared" si="36"/>
        <v>17.198055555555555</v>
      </c>
      <c r="U56" s="31">
        <f t="shared" si="36"/>
        <v>17.198055555555555</v>
      </c>
      <c r="V56" s="31">
        <f t="shared" si="36"/>
        <v>17.198055555555555</v>
      </c>
      <c r="W56" s="31">
        <f t="shared" si="36"/>
        <v>17.198055555555555</v>
      </c>
      <c r="X56" s="31">
        <f t="shared" ref="X56:AF56" si="37">($E$56/$G$56)</f>
        <v>17.198055555555555</v>
      </c>
      <c r="Y56" s="31">
        <f t="shared" si="37"/>
        <v>17.198055555555555</v>
      </c>
      <c r="Z56" s="31">
        <f t="shared" si="37"/>
        <v>17.198055555555555</v>
      </c>
      <c r="AA56" s="31">
        <f t="shared" si="37"/>
        <v>17.198055555555555</v>
      </c>
      <c r="AB56" s="31">
        <f t="shared" si="37"/>
        <v>17.198055555555555</v>
      </c>
      <c r="AC56" s="31">
        <f t="shared" si="37"/>
        <v>17.198055555555555</v>
      </c>
      <c r="AD56" s="31">
        <f t="shared" si="37"/>
        <v>17.198055555555555</v>
      </c>
      <c r="AE56" s="31">
        <f t="shared" si="37"/>
        <v>17.198055555555555</v>
      </c>
      <c r="AF56" s="31">
        <f t="shared" si="37"/>
        <v>17.198055555555555</v>
      </c>
      <c r="AG56" s="30" t="s">
        <v>158</v>
      </c>
      <c r="AH56" s="30" t="s">
        <v>158</v>
      </c>
      <c r="AI56" s="30" t="s">
        <v>158</v>
      </c>
      <c r="AJ56" s="30" t="s">
        <v>158</v>
      </c>
    </row>
    <row r="57" spans="1:40" x14ac:dyDescent="0.35">
      <c r="A57" s="27">
        <v>44522</v>
      </c>
      <c r="B57" s="39" t="s">
        <v>117</v>
      </c>
      <c r="C57" s="42">
        <v>867741301</v>
      </c>
      <c r="D57" s="15">
        <v>12532.14</v>
      </c>
      <c r="E57" s="15">
        <v>10625.3</v>
      </c>
      <c r="F57" s="15">
        <v>92.83</v>
      </c>
      <c r="G57">
        <v>135</v>
      </c>
      <c r="M57" s="31">
        <f>($E$57/$G$57)*0.5</f>
        <v>39.352962962962962</v>
      </c>
      <c r="N57" s="31">
        <f t="shared" ref="N57:AF57" si="38">($E$57/$G$57)</f>
        <v>78.705925925925925</v>
      </c>
      <c r="O57" s="31">
        <f t="shared" si="38"/>
        <v>78.705925925925925</v>
      </c>
      <c r="P57" s="31">
        <f t="shared" si="38"/>
        <v>78.705925925925925</v>
      </c>
      <c r="Q57" s="31">
        <f t="shared" si="38"/>
        <v>78.705925925925925</v>
      </c>
      <c r="R57" s="31">
        <f t="shared" si="38"/>
        <v>78.705925925925925</v>
      </c>
      <c r="S57" s="31">
        <f t="shared" si="38"/>
        <v>78.705925925925925</v>
      </c>
      <c r="T57" s="31">
        <f t="shared" si="38"/>
        <v>78.705925925925925</v>
      </c>
      <c r="U57" s="31">
        <f t="shared" si="38"/>
        <v>78.705925925925925</v>
      </c>
      <c r="V57" s="31">
        <f t="shared" si="38"/>
        <v>78.705925925925925</v>
      </c>
      <c r="W57" s="31">
        <f t="shared" si="38"/>
        <v>78.705925925925925</v>
      </c>
      <c r="X57" s="31">
        <f t="shared" si="38"/>
        <v>78.705925925925925</v>
      </c>
      <c r="Y57" s="31">
        <f t="shared" si="38"/>
        <v>78.705925925925925</v>
      </c>
      <c r="Z57" s="31">
        <f t="shared" si="38"/>
        <v>78.705925925925925</v>
      </c>
      <c r="AA57" s="31">
        <f t="shared" si="38"/>
        <v>78.705925925925925</v>
      </c>
      <c r="AB57" s="31">
        <f t="shared" si="38"/>
        <v>78.705925925925925</v>
      </c>
      <c r="AC57" s="31">
        <f t="shared" si="38"/>
        <v>78.705925925925925</v>
      </c>
      <c r="AD57" s="31">
        <f t="shared" si="38"/>
        <v>78.705925925925925</v>
      </c>
      <c r="AE57" s="31">
        <f t="shared" si="38"/>
        <v>78.705925925925925</v>
      </c>
      <c r="AF57" s="31">
        <f t="shared" si="38"/>
        <v>78.705925925925925</v>
      </c>
      <c r="AG57" s="30" t="s">
        <v>158</v>
      </c>
      <c r="AH57" s="30" t="s">
        <v>158</v>
      </c>
      <c r="AI57" s="30" t="s">
        <v>158</v>
      </c>
      <c r="AJ57" s="30" t="s">
        <v>158</v>
      </c>
    </row>
    <row r="58" spans="1:40" x14ac:dyDescent="0.35">
      <c r="A58" s="27">
        <v>44522</v>
      </c>
      <c r="B58" s="39" t="s">
        <v>118</v>
      </c>
      <c r="C58" s="42">
        <v>773721201</v>
      </c>
      <c r="D58" s="15">
        <v>9768.75</v>
      </c>
      <c r="E58" s="15">
        <v>8195.17</v>
      </c>
      <c r="F58" s="15">
        <v>67.84</v>
      </c>
      <c r="G58">
        <v>144</v>
      </c>
      <c r="M58" s="31">
        <f>($E$58/$G$58)*0.5</f>
        <v>28.455451388888889</v>
      </c>
      <c r="N58" s="31">
        <f t="shared" ref="N58:AF58" si="39">($E$58/$G$58)</f>
        <v>56.910902777777778</v>
      </c>
      <c r="O58" s="31">
        <f t="shared" si="39"/>
        <v>56.910902777777778</v>
      </c>
      <c r="P58" s="31">
        <f t="shared" si="39"/>
        <v>56.910902777777778</v>
      </c>
      <c r="Q58" s="31">
        <f t="shared" si="39"/>
        <v>56.910902777777778</v>
      </c>
      <c r="R58" s="31">
        <f t="shared" si="39"/>
        <v>56.910902777777778</v>
      </c>
      <c r="S58" s="31">
        <f t="shared" si="39"/>
        <v>56.910902777777778</v>
      </c>
      <c r="T58" s="31">
        <f t="shared" si="39"/>
        <v>56.910902777777778</v>
      </c>
      <c r="U58" s="31">
        <f t="shared" si="39"/>
        <v>56.910902777777778</v>
      </c>
      <c r="V58" s="31">
        <f t="shared" si="39"/>
        <v>56.910902777777778</v>
      </c>
      <c r="W58" s="31">
        <f t="shared" si="39"/>
        <v>56.910902777777778</v>
      </c>
      <c r="X58" s="31">
        <f t="shared" si="39"/>
        <v>56.910902777777778</v>
      </c>
      <c r="Y58" s="31">
        <f t="shared" si="39"/>
        <v>56.910902777777778</v>
      </c>
      <c r="Z58" s="31">
        <f t="shared" si="39"/>
        <v>56.910902777777778</v>
      </c>
      <c r="AA58" s="31">
        <f t="shared" si="39"/>
        <v>56.910902777777778</v>
      </c>
      <c r="AB58" s="31">
        <f t="shared" si="39"/>
        <v>56.910902777777778</v>
      </c>
      <c r="AC58" s="31">
        <f t="shared" si="39"/>
        <v>56.910902777777778</v>
      </c>
      <c r="AD58" s="31">
        <f t="shared" si="39"/>
        <v>56.910902777777778</v>
      </c>
      <c r="AE58" s="31">
        <f t="shared" si="39"/>
        <v>56.910902777777778</v>
      </c>
      <c r="AF58" s="31">
        <f t="shared" si="39"/>
        <v>56.910902777777778</v>
      </c>
      <c r="AG58" s="30" t="s">
        <v>158</v>
      </c>
      <c r="AH58" s="30" t="s">
        <v>158</v>
      </c>
      <c r="AI58" s="30" t="s">
        <v>158</v>
      </c>
      <c r="AJ58" s="30" t="s">
        <v>158</v>
      </c>
    </row>
    <row r="59" spans="1:40" x14ac:dyDescent="0.35">
      <c r="A59" s="81">
        <v>44529</v>
      </c>
      <c r="B59" s="82">
        <v>5177216181</v>
      </c>
      <c r="C59" s="83">
        <v>517721601</v>
      </c>
      <c r="D59" s="84">
        <v>10124.16</v>
      </c>
      <c r="E59" s="84">
        <v>8493.33</v>
      </c>
      <c r="F59" s="84">
        <v>70.31</v>
      </c>
      <c r="G59" s="85">
        <v>144</v>
      </c>
      <c r="M59" s="31">
        <f>($E$59/$G$59)*0.5</f>
        <v>29.490729166666668</v>
      </c>
      <c r="N59" s="31">
        <f>($E$59/$G$59)</f>
        <v>58.981458333333336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27" t="s">
        <v>158</v>
      </c>
      <c r="AH59" s="127" t="s">
        <v>158</v>
      </c>
      <c r="AI59" s="127" t="s">
        <v>158</v>
      </c>
      <c r="AJ59" s="127" t="s">
        <v>158</v>
      </c>
      <c r="AN59" s="5"/>
    </row>
    <row r="60" spans="1:40" x14ac:dyDescent="0.35">
      <c r="A60" s="27">
        <v>44529</v>
      </c>
      <c r="B60" s="39">
        <v>6509205114</v>
      </c>
      <c r="C60" s="42">
        <v>650920501</v>
      </c>
      <c r="D60" s="15">
        <v>2880.27</v>
      </c>
      <c r="E60" s="15">
        <v>2416.31</v>
      </c>
      <c r="F60" s="15">
        <v>20</v>
      </c>
      <c r="G60">
        <v>144</v>
      </c>
      <c r="M60" s="36">
        <f>($E$60/$G$60)*0.5</f>
        <v>8.3899652777777778</v>
      </c>
      <c r="N60" s="31">
        <f t="shared" ref="N60:AF60" si="40">($E$60/$G$60)</f>
        <v>16.779930555555556</v>
      </c>
      <c r="O60" s="31">
        <f t="shared" si="40"/>
        <v>16.779930555555556</v>
      </c>
      <c r="P60" s="31">
        <f t="shared" si="40"/>
        <v>16.779930555555556</v>
      </c>
      <c r="Q60" s="31">
        <f t="shared" si="40"/>
        <v>16.779930555555556</v>
      </c>
      <c r="R60" s="31">
        <f t="shared" si="40"/>
        <v>16.779930555555556</v>
      </c>
      <c r="S60" s="31">
        <f t="shared" si="40"/>
        <v>16.779930555555556</v>
      </c>
      <c r="T60" s="31">
        <f t="shared" si="40"/>
        <v>16.779930555555556</v>
      </c>
      <c r="U60" s="31">
        <f t="shared" si="40"/>
        <v>16.779930555555556</v>
      </c>
      <c r="V60" s="31">
        <f t="shared" si="40"/>
        <v>16.779930555555556</v>
      </c>
      <c r="W60" s="31">
        <f t="shared" si="40"/>
        <v>16.779930555555556</v>
      </c>
      <c r="X60" s="31">
        <f t="shared" si="40"/>
        <v>16.779930555555556</v>
      </c>
      <c r="Y60" s="31">
        <f t="shared" si="40"/>
        <v>16.779930555555556</v>
      </c>
      <c r="Z60" s="31">
        <f t="shared" si="40"/>
        <v>16.779930555555556</v>
      </c>
      <c r="AA60" s="31">
        <f t="shared" si="40"/>
        <v>16.779930555555556</v>
      </c>
      <c r="AB60" s="31">
        <f t="shared" si="40"/>
        <v>16.779930555555556</v>
      </c>
      <c r="AC60" s="31">
        <f t="shared" si="40"/>
        <v>16.779930555555556</v>
      </c>
      <c r="AD60" s="31">
        <f t="shared" si="40"/>
        <v>16.779930555555556</v>
      </c>
      <c r="AE60" s="31">
        <f t="shared" si="40"/>
        <v>16.779930555555556</v>
      </c>
      <c r="AF60" s="31">
        <f t="shared" si="40"/>
        <v>16.779930555555556</v>
      </c>
      <c r="AG60" s="30" t="s">
        <v>158</v>
      </c>
      <c r="AH60" s="30" t="s">
        <v>158</v>
      </c>
      <c r="AI60" s="30" t="s">
        <v>158</v>
      </c>
      <c r="AJ60" s="30" t="s">
        <v>158</v>
      </c>
      <c r="AL60" s="5"/>
    </row>
    <row r="61" spans="1:40" x14ac:dyDescent="0.35">
      <c r="C61" s="42"/>
      <c r="D61" s="15"/>
      <c r="E61" s="15"/>
      <c r="F61" s="15"/>
      <c r="M61" s="33">
        <f>SUM(M2:M60)</f>
        <v>1471.7542474817876</v>
      </c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</row>
    <row r="62" spans="1:40" x14ac:dyDescent="0.35">
      <c r="C62" s="42"/>
      <c r="D62" s="15"/>
      <c r="E62" s="15"/>
      <c r="F62" s="15"/>
    </row>
    <row r="63" spans="1:40" x14ac:dyDescent="0.35">
      <c r="A63" s="27">
        <v>44536</v>
      </c>
      <c r="B63" s="39" t="s">
        <v>126</v>
      </c>
      <c r="C63" s="42" t="s">
        <v>127</v>
      </c>
      <c r="D63" s="44">
        <v>7561.6</v>
      </c>
      <c r="E63" s="58">
        <v>6343.56</v>
      </c>
      <c r="F63" s="44">
        <v>52.51</v>
      </c>
      <c r="G63" s="24">
        <v>144</v>
      </c>
      <c r="I63" s="31"/>
      <c r="J63" s="31"/>
      <c r="K63" s="31"/>
      <c r="L63" s="31"/>
      <c r="M63" s="31"/>
      <c r="N63" s="31">
        <f>($E$63/$G$63)*0.5</f>
        <v>22.026250000000001</v>
      </c>
      <c r="O63" s="31">
        <f t="shared" ref="O63:AF63" si="41">($E$63/$G$63)</f>
        <v>44.052500000000002</v>
      </c>
      <c r="P63" s="31">
        <f t="shared" si="41"/>
        <v>44.052500000000002</v>
      </c>
      <c r="Q63" s="31">
        <f t="shared" si="41"/>
        <v>44.052500000000002</v>
      </c>
      <c r="R63" s="31">
        <f t="shared" si="41"/>
        <v>44.052500000000002</v>
      </c>
      <c r="S63" s="31">
        <f t="shared" si="41"/>
        <v>44.052500000000002</v>
      </c>
      <c r="T63" s="31">
        <f t="shared" si="41"/>
        <v>44.052500000000002</v>
      </c>
      <c r="U63" s="31">
        <f t="shared" si="41"/>
        <v>44.052500000000002</v>
      </c>
      <c r="V63" s="31">
        <f t="shared" si="41"/>
        <v>44.052500000000002</v>
      </c>
      <c r="W63" s="31">
        <f t="shared" si="41"/>
        <v>44.052500000000002</v>
      </c>
      <c r="X63" s="31">
        <f t="shared" si="41"/>
        <v>44.052500000000002</v>
      </c>
      <c r="Y63" s="31">
        <f t="shared" si="41"/>
        <v>44.052500000000002</v>
      </c>
      <c r="Z63" s="31">
        <f t="shared" si="41"/>
        <v>44.052500000000002</v>
      </c>
      <c r="AA63" s="31">
        <f t="shared" si="41"/>
        <v>44.052500000000002</v>
      </c>
      <c r="AB63" s="31">
        <f t="shared" si="41"/>
        <v>44.052500000000002</v>
      </c>
      <c r="AC63" s="31">
        <f t="shared" si="41"/>
        <v>44.052500000000002</v>
      </c>
      <c r="AD63" s="31">
        <f t="shared" si="41"/>
        <v>44.052500000000002</v>
      </c>
      <c r="AE63" s="31">
        <f t="shared" si="41"/>
        <v>44.052500000000002</v>
      </c>
      <c r="AF63" s="31">
        <f t="shared" si="41"/>
        <v>44.052500000000002</v>
      </c>
      <c r="AG63" s="30" t="s">
        <v>158</v>
      </c>
      <c r="AH63" s="30" t="s">
        <v>158</v>
      </c>
      <c r="AI63" s="30" t="s">
        <v>158</v>
      </c>
      <c r="AJ63" s="30" t="s">
        <v>158</v>
      </c>
    </row>
    <row r="64" spans="1:40" x14ac:dyDescent="0.35">
      <c r="A64" s="27">
        <v>44536</v>
      </c>
      <c r="B64" s="39" t="s">
        <v>128</v>
      </c>
      <c r="C64" s="42" t="s">
        <v>129</v>
      </c>
      <c r="D64" s="46">
        <v>10488.22</v>
      </c>
      <c r="E64" s="58">
        <v>8798.75</v>
      </c>
      <c r="F64" s="46">
        <v>72.83</v>
      </c>
      <c r="G64" s="24">
        <v>144</v>
      </c>
      <c r="L64" s="31"/>
      <c r="M64" s="31"/>
      <c r="N64" s="31">
        <f>($E$64/$G$64)*0.5</f>
        <v>30.551215277777779</v>
      </c>
      <c r="O64" s="31">
        <f t="shared" ref="O64:AF64" si="42">($E$64/$G$64)</f>
        <v>61.102430555555557</v>
      </c>
      <c r="P64" s="31">
        <f t="shared" si="42"/>
        <v>61.102430555555557</v>
      </c>
      <c r="Q64" s="31">
        <f t="shared" si="42"/>
        <v>61.102430555555557</v>
      </c>
      <c r="R64" s="31">
        <f t="shared" si="42"/>
        <v>61.102430555555557</v>
      </c>
      <c r="S64" s="31">
        <f t="shared" si="42"/>
        <v>61.102430555555557</v>
      </c>
      <c r="T64" s="31">
        <f t="shared" si="42"/>
        <v>61.102430555555557</v>
      </c>
      <c r="U64" s="31">
        <f t="shared" si="42"/>
        <v>61.102430555555557</v>
      </c>
      <c r="V64" s="31">
        <f t="shared" si="42"/>
        <v>61.102430555555557</v>
      </c>
      <c r="W64" s="31">
        <f t="shared" si="42"/>
        <v>61.102430555555557</v>
      </c>
      <c r="X64" s="31">
        <f t="shared" si="42"/>
        <v>61.102430555555557</v>
      </c>
      <c r="Y64" s="31">
        <f t="shared" si="42"/>
        <v>61.102430555555557</v>
      </c>
      <c r="Z64" s="31">
        <f t="shared" si="42"/>
        <v>61.102430555555557</v>
      </c>
      <c r="AA64" s="31">
        <f t="shared" si="42"/>
        <v>61.102430555555557</v>
      </c>
      <c r="AB64" s="31">
        <f t="shared" si="42"/>
        <v>61.102430555555557</v>
      </c>
      <c r="AC64" s="31">
        <f t="shared" si="42"/>
        <v>61.102430555555557</v>
      </c>
      <c r="AD64" s="124">
        <f t="shared" si="42"/>
        <v>61.102430555555557</v>
      </c>
      <c r="AE64" s="124">
        <f t="shared" si="42"/>
        <v>61.102430555555557</v>
      </c>
      <c r="AF64" s="124">
        <f t="shared" si="42"/>
        <v>61.102430555555557</v>
      </c>
      <c r="AG64" s="30" t="s">
        <v>158</v>
      </c>
      <c r="AH64" s="30" t="s">
        <v>158</v>
      </c>
      <c r="AI64" s="30" t="s">
        <v>158</v>
      </c>
      <c r="AJ64" s="30" t="s">
        <v>158</v>
      </c>
    </row>
    <row r="65" spans="1:36" x14ac:dyDescent="0.35">
      <c r="A65" s="27">
        <v>44543</v>
      </c>
      <c r="B65" s="39" t="s">
        <v>130</v>
      </c>
      <c r="C65" s="42" t="s">
        <v>131</v>
      </c>
      <c r="D65" s="44">
        <v>9333.3700000000008</v>
      </c>
      <c r="E65" s="58">
        <v>8064.4</v>
      </c>
      <c r="F65" s="44">
        <v>78.430000000000007</v>
      </c>
      <c r="G65" s="24">
        <v>119</v>
      </c>
      <c r="L65" s="31"/>
      <c r="M65" s="31"/>
      <c r="N65" s="31">
        <f>($E$65/$G$65)*0.5</f>
        <v>33.884033613445375</v>
      </c>
      <c r="O65" s="31">
        <f t="shared" ref="O65:AF65" si="43">($E$65/$G$65)</f>
        <v>67.76806722689075</v>
      </c>
      <c r="P65" s="31">
        <f t="shared" si="43"/>
        <v>67.76806722689075</v>
      </c>
      <c r="Q65" s="31">
        <f t="shared" si="43"/>
        <v>67.76806722689075</v>
      </c>
      <c r="R65" s="31">
        <f t="shared" si="43"/>
        <v>67.76806722689075</v>
      </c>
      <c r="S65" s="31">
        <f t="shared" si="43"/>
        <v>67.76806722689075</v>
      </c>
      <c r="T65" s="31">
        <f t="shared" si="43"/>
        <v>67.76806722689075</v>
      </c>
      <c r="U65" s="31">
        <f t="shared" si="43"/>
        <v>67.76806722689075</v>
      </c>
      <c r="V65" s="31">
        <f t="shared" si="43"/>
        <v>67.76806722689075</v>
      </c>
      <c r="W65" s="31">
        <f t="shared" si="43"/>
        <v>67.76806722689075</v>
      </c>
      <c r="X65" s="31">
        <f t="shared" si="43"/>
        <v>67.76806722689075</v>
      </c>
      <c r="Y65" s="31">
        <f t="shared" si="43"/>
        <v>67.76806722689075</v>
      </c>
      <c r="Z65" s="31">
        <f t="shared" si="43"/>
        <v>67.76806722689075</v>
      </c>
      <c r="AA65" s="31">
        <f t="shared" si="43"/>
        <v>67.76806722689075</v>
      </c>
      <c r="AB65" s="31">
        <f t="shared" si="43"/>
        <v>67.76806722689075</v>
      </c>
      <c r="AC65" s="31">
        <f t="shared" si="43"/>
        <v>67.76806722689075</v>
      </c>
      <c r="AD65" s="31">
        <f t="shared" si="43"/>
        <v>67.76806722689075</v>
      </c>
      <c r="AE65" s="31">
        <f t="shared" si="43"/>
        <v>67.76806722689075</v>
      </c>
      <c r="AF65" s="31">
        <f t="shared" si="43"/>
        <v>67.76806722689075</v>
      </c>
      <c r="AG65" s="30" t="s">
        <v>158</v>
      </c>
      <c r="AH65" s="30" t="s">
        <v>158</v>
      </c>
      <c r="AI65" s="30" t="s">
        <v>158</v>
      </c>
      <c r="AJ65" s="30" t="s">
        <v>158</v>
      </c>
    </row>
    <row r="66" spans="1:36" x14ac:dyDescent="0.35">
      <c r="A66" s="27">
        <v>44543</v>
      </c>
      <c r="B66" s="39" t="s">
        <v>132</v>
      </c>
      <c r="C66" s="42" t="s">
        <v>133</v>
      </c>
      <c r="D66" s="44">
        <v>7709.13</v>
      </c>
      <c r="E66" s="58">
        <v>6467.32</v>
      </c>
      <c r="F66" s="44">
        <v>53.54</v>
      </c>
      <c r="G66" s="24">
        <v>144</v>
      </c>
      <c r="L66" s="31"/>
      <c r="M66" s="31"/>
      <c r="N66" s="31">
        <f>($E$66/$G$66)*0.5</f>
        <v>22.455972222222222</v>
      </c>
      <c r="O66" s="31">
        <f t="shared" ref="O66:AF66" si="44">($E$66/$G$66)</f>
        <v>44.911944444444444</v>
      </c>
      <c r="P66" s="31">
        <f t="shared" si="44"/>
        <v>44.911944444444444</v>
      </c>
      <c r="Q66" s="31">
        <f t="shared" si="44"/>
        <v>44.911944444444444</v>
      </c>
      <c r="R66" s="31">
        <f t="shared" si="44"/>
        <v>44.911944444444444</v>
      </c>
      <c r="S66" s="31">
        <f t="shared" si="44"/>
        <v>44.911944444444444</v>
      </c>
      <c r="T66" s="31">
        <f t="shared" si="44"/>
        <v>44.911944444444444</v>
      </c>
      <c r="U66" s="31">
        <f t="shared" si="44"/>
        <v>44.911944444444444</v>
      </c>
      <c r="V66" s="31">
        <f t="shared" si="44"/>
        <v>44.911944444444444</v>
      </c>
      <c r="W66" s="31">
        <f t="shared" si="44"/>
        <v>44.911944444444444</v>
      </c>
      <c r="X66" s="31">
        <f t="shared" si="44"/>
        <v>44.911944444444444</v>
      </c>
      <c r="Y66" s="31">
        <f t="shared" si="44"/>
        <v>44.911944444444444</v>
      </c>
      <c r="Z66" s="31">
        <f t="shared" si="44"/>
        <v>44.911944444444444</v>
      </c>
      <c r="AA66" s="31">
        <f t="shared" si="44"/>
        <v>44.911944444444444</v>
      </c>
      <c r="AB66" s="31">
        <f t="shared" si="44"/>
        <v>44.911944444444444</v>
      </c>
      <c r="AC66" s="31">
        <f t="shared" si="44"/>
        <v>44.911944444444444</v>
      </c>
      <c r="AD66" s="31">
        <f t="shared" si="44"/>
        <v>44.911944444444444</v>
      </c>
      <c r="AE66" s="31">
        <f t="shared" si="44"/>
        <v>44.911944444444444</v>
      </c>
      <c r="AF66" s="31">
        <f t="shared" si="44"/>
        <v>44.911944444444444</v>
      </c>
      <c r="AG66" s="30" t="s">
        <v>158</v>
      </c>
      <c r="AH66" s="30" t="s">
        <v>158</v>
      </c>
      <c r="AI66" s="30" t="s">
        <v>158</v>
      </c>
      <c r="AJ66" s="30" t="s">
        <v>158</v>
      </c>
    </row>
    <row r="67" spans="1:36" x14ac:dyDescent="0.35">
      <c r="A67" s="27">
        <v>44543</v>
      </c>
      <c r="B67" s="39" t="s">
        <v>134</v>
      </c>
      <c r="C67" s="42" t="s">
        <v>135</v>
      </c>
      <c r="D67" s="44">
        <v>8570.57</v>
      </c>
      <c r="E67" s="58">
        <v>7190</v>
      </c>
      <c r="F67" s="44">
        <v>59.52</v>
      </c>
      <c r="G67" s="24">
        <v>144</v>
      </c>
      <c r="L67" s="31"/>
      <c r="M67" s="31"/>
      <c r="N67" s="31">
        <f>($E$67/$G$67)*0.5</f>
        <v>24.965277777777779</v>
      </c>
      <c r="O67" s="31">
        <f t="shared" ref="O67:AF67" si="45">($E$67/$G$67)</f>
        <v>49.930555555555557</v>
      </c>
      <c r="P67" s="31">
        <f t="shared" si="45"/>
        <v>49.930555555555557</v>
      </c>
      <c r="Q67" s="31">
        <f t="shared" si="45"/>
        <v>49.930555555555557</v>
      </c>
      <c r="R67" s="31">
        <f t="shared" si="45"/>
        <v>49.930555555555557</v>
      </c>
      <c r="S67" s="31">
        <f t="shared" si="45"/>
        <v>49.930555555555557</v>
      </c>
      <c r="T67" s="31">
        <f t="shared" si="45"/>
        <v>49.930555555555557</v>
      </c>
      <c r="U67" s="31">
        <f t="shared" si="45"/>
        <v>49.930555555555557</v>
      </c>
      <c r="V67" s="31">
        <f t="shared" si="45"/>
        <v>49.930555555555557</v>
      </c>
      <c r="W67" s="31">
        <f t="shared" si="45"/>
        <v>49.930555555555557</v>
      </c>
      <c r="X67" s="31">
        <f t="shared" si="45"/>
        <v>49.930555555555557</v>
      </c>
      <c r="Y67" s="31">
        <f t="shared" si="45"/>
        <v>49.930555555555557</v>
      </c>
      <c r="Z67" s="31">
        <f t="shared" si="45"/>
        <v>49.930555555555557</v>
      </c>
      <c r="AA67" s="31">
        <f t="shared" si="45"/>
        <v>49.930555555555557</v>
      </c>
      <c r="AB67" s="31">
        <f t="shared" si="45"/>
        <v>49.930555555555557</v>
      </c>
      <c r="AC67" s="31">
        <f t="shared" si="45"/>
        <v>49.930555555555557</v>
      </c>
      <c r="AD67" s="31">
        <f t="shared" si="45"/>
        <v>49.930555555555557</v>
      </c>
      <c r="AE67" s="31">
        <f t="shared" si="45"/>
        <v>49.930555555555557</v>
      </c>
      <c r="AF67" s="31">
        <f t="shared" si="45"/>
        <v>49.930555555555557</v>
      </c>
      <c r="AG67" s="30" t="s">
        <v>158</v>
      </c>
      <c r="AH67" s="30" t="s">
        <v>158</v>
      </c>
      <c r="AI67" s="30" t="s">
        <v>158</v>
      </c>
      <c r="AJ67" s="30" t="s">
        <v>158</v>
      </c>
    </row>
    <row r="68" spans="1:36" x14ac:dyDescent="0.35">
      <c r="A68" s="27">
        <v>44550</v>
      </c>
      <c r="B68" s="39" t="s">
        <v>136</v>
      </c>
      <c r="C68" s="42" t="s">
        <v>137</v>
      </c>
      <c r="D68" s="44">
        <v>10911.79</v>
      </c>
      <c r="E68" s="58">
        <v>9644.11</v>
      </c>
      <c r="F68" s="44">
        <v>109.12</v>
      </c>
      <c r="G68" s="24">
        <v>100</v>
      </c>
      <c r="L68" s="31"/>
      <c r="M68" s="31"/>
      <c r="N68" s="31">
        <f>($E$68/$G$68)*0.5</f>
        <v>48.220550000000003</v>
      </c>
      <c r="O68" s="31">
        <f t="shared" ref="O68:AF68" si="46">($E$68/$G$68)</f>
        <v>96.441100000000006</v>
      </c>
      <c r="P68" s="31">
        <f t="shared" si="46"/>
        <v>96.441100000000006</v>
      </c>
      <c r="Q68" s="31">
        <f t="shared" si="46"/>
        <v>96.441100000000006</v>
      </c>
      <c r="R68" s="31">
        <f t="shared" si="46"/>
        <v>96.441100000000006</v>
      </c>
      <c r="S68" s="31">
        <f t="shared" si="46"/>
        <v>96.441100000000006</v>
      </c>
      <c r="T68" s="31">
        <f t="shared" si="46"/>
        <v>96.441100000000006</v>
      </c>
      <c r="U68" s="31">
        <f t="shared" si="46"/>
        <v>96.441100000000006</v>
      </c>
      <c r="V68" s="31">
        <f t="shared" si="46"/>
        <v>96.441100000000006</v>
      </c>
      <c r="W68" s="31">
        <f t="shared" si="46"/>
        <v>96.441100000000006</v>
      </c>
      <c r="X68" s="31">
        <f t="shared" si="46"/>
        <v>96.441100000000006</v>
      </c>
      <c r="Y68" s="31">
        <f t="shared" si="46"/>
        <v>96.441100000000006</v>
      </c>
      <c r="Z68" s="31">
        <f t="shared" si="46"/>
        <v>96.441100000000006</v>
      </c>
      <c r="AA68" s="31">
        <f t="shared" si="46"/>
        <v>96.441100000000006</v>
      </c>
      <c r="AB68" s="31">
        <f t="shared" si="46"/>
        <v>96.441100000000006</v>
      </c>
      <c r="AC68" s="31">
        <f t="shared" si="46"/>
        <v>96.441100000000006</v>
      </c>
      <c r="AD68" s="31">
        <f t="shared" si="46"/>
        <v>96.441100000000006</v>
      </c>
      <c r="AE68" s="31">
        <f t="shared" si="46"/>
        <v>96.441100000000006</v>
      </c>
      <c r="AF68" s="31">
        <f t="shared" si="46"/>
        <v>96.441100000000006</v>
      </c>
      <c r="AG68" s="30" t="s">
        <v>158</v>
      </c>
      <c r="AH68" s="30" t="s">
        <v>158</v>
      </c>
      <c r="AI68" s="30" t="s">
        <v>158</v>
      </c>
      <c r="AJ68" s="30" t="s">
        <v>158</v>
      </c>
    </row>
    <row r="69" spans="1:36" x14ac:dyDescent="0.35">
      <c r="A69" s="27">
        <v>44557</v>
      </c>
      <c r="B69" s="39" t="s">
        <v>138</v>
      </c>
      <c r="C69" s="42" t="s">
        <v>139</v>
      </c>
      <c r="D69" s="44">
        <v>7686.67</v>
      </c>
      <c r="E69" s="58">
        <v>6448.48</v>
      </c>
      <c r="F69" s="44">
        <v>53.38</v>
      </c>
      <c r="G69" s="24">
        <v>144</v>
      </c>
      <c r="L69" s="31"/>
      <c r="M69" s="31"/>
      <c r="N69" s="36">
        <f>($E$69/$G$69)*0.5</f>
        <v>22.390555555555554</v>
      </c>
      <c r="O69" s="31">
        <f t="shared" ref="O69:W69" si="47">($E$69/$G$69)</f>
        <v>44.781111111111109</v>
      </c>
      <c r="P69" s="31">
        <f t="shared" si="47"/>
        <v>44.781111111111109</v>
      </c>
      <c r="Q69" s="31">
        <f t="shared" si="47"/>
        <v>44.781111111111109</v>
      </c>
      <c r="R69" s="31">
        <f t="shared" si="47"/>
        <v>44.781111111111109</v>
      </c>
      <c r="S69" s="31">
        <f t="shared" si="47"/>
        <v>44.781111111111109</v>
      </c>
      <c r="T69" s="31">
        <f t="shared" si="47"/>
        <v>44.781111111111109</v>
      </c>
      <c r="U69" s="31">
        <f t="shared" si="47"/>
        <v>44.781111111111109</v>
      </c>
      <c r="V69" s="31">
        <f t="shared" si="47"/>
        <v>44.781111111111109</v>
      </c>
      <c r="W69" s="31">
        <f t="shared" si="47"/>
        <v>44.781111111111109</v>
      </c>
      <c r="X69" s="31">
        <f t="shared" ref="X69:AF69" si="48">($E$69/$G$69)</f>
        <v>44.781111111111109</v>
      </c>
      <c r="Y69" s="31">
        <f t="shared" si="48"/>
        <v>44.781111111111109</v>
      </c>
      <c r="Z69" s="31">
        <f t="shared" si="48"/>
        <v>44.781111111111109</v>
      </c>
      <c r="AA69" s="31">
        <f t="shared" si="48"/>
        <v>44.781111111111109</v>
      </c>
      <c r="AB69" s="31">
        <f t="shared" si="48"/>
        <v>44.781111111111109</v>
      </c>
      <c r="AC69" s="31">
        <f t="shared" si="48"/>
        <v>44.781111111111109</v>
      </c>
      <c r="AD69" s="31">
        <f t="shared" si="48"/>
        <v>44.781111111111109</v>
      </c>
      <c r="AE69" s="31">
        <f t="shared" si="48"/>
        <v>44.781111111111109</v>
      </c>
      <c r="AF69" s="31">
        <f t="shared" si="48"/>
        <v>44.781111111111109</v>
      </c>
      <c r="AG69" s="30" t="s">
        <v>158</v>
      </c>
      <c r="AH69" s="30" t="s">
        <v>158</v>
      </c>
      <c r="AI69" s="30" t="s">
        <v>158</v>
      </c>
      <c r="AJ69" s="30" t="s">
        <v>158</v>
      </c>
    </row>
    <row r="70" spans="1:36" x14ac:dyDescent="0.35">
      <c r="A70" s="27"/>
      <c r="B70" s="39"/>
      <c r="C70" s="42"/>
      <c r="D70" s="43"/>
      <c r="E70" s="15"/>
      <c r="F70" s="15"/>
      <c r="G70" s="24"/>
      <c r="L70" s="31"/>
      <c r="M70" s="31"/>
      <c r="N70" s="30">
        <f>SUM(N2:N69)</f>
        <v>2000.3529957490173</v>
      </c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</row>
    <row r="71" spans="1:36" x14ac:dyDescent="0.35">
      <c r="A71" s="27"/>
      <c r="B71" s="39"/>
      <c r="C71" s="42"/>
      <c r="D71" s="43"/>
      <c r="E71" s="15"/>
      <c r="F71" s="15"/>
      <c r="G71" s="24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</row>
    <row r="72" spans="1:36" x14ac:dyDescent="0.35">
      <c r="A72" s="27">
        <v>44564</v>
      </c>
      <c r="B72" s="39" t="s">
        <v>141</v>
      </c>
      <c r="C72" s="42" t="s">
        <v>142</v>
      </c>
      <c r="D72" s="44">
        <v>1908.97</v>
      </c>
      <c r="E72" s="46">
        <v>1601.47</v>
      </c>
      <c r="F72" s="44">
        <v>13.26</v>
      </c>
      <c r="G72" s="24">
        <v>144</v>
      </c>
      <c r="I72" s="31"/>
      <c r="J72" s="31"/>
      <c r="K72" s="31"/>
      <c r="L72" s="31"/>
      <c r="M72" s="31"/>
      <c r="N72" s="31"/>
      <c r="O72" s="31">
        <f>($E$72/$G$72)*0.5</f>
        <v>5.5606597222222227</v>
      </c>
      <c r="P72" s="31">
        <f t="shared" ref="P72:AF72" si="49">($E$72/$G$72)</f>
        <v>11.121319444444445</v>
      </c>
      <c r="Q72" s="31">
        <f t="shared" si="49"/>
        <v>11.121319444444445</v>
      </c>
      <c r="R72" s="31">
        <f t="shared" si="49"/>
        <v>11.121319444444445</v>
      </c>
      <c r="S72" s="31">
        <f t="shared" si="49"/>
        <v>11.121319444444445</v>
      </c>
      <c r="T72" s="31">
        <f t="shared" si="49"/>
        <v>11.121319444444445</v>
      </c>
      <c r="U72" s="31">
        <f t="shared" si="49"/>
        <v>11.121319444444445</v>
      </c>
      <c r="V72" s="31">
        <f t="shared" si="49"/>
        <v>11.121319444444445</v>
      </c>
      <c r="W72" s="31">
        <f t="shared" si="49"/>
        <v>11.121319444444445</v>
      </c>
      <c r="X72" s="31">
        <f t="shared" si="49"/>
        <v>11.121319444444445</v>
      </c>
      <c r="Y72" s="31">
        <f t="shared" si="49"/>
        <v>11.121319444444445</v>
      </c>
      <c r="Z72" s="31">
        <f t="shared" si="49"/>
        <v>11.121319444444445</v>
      </c>
      <c r="AA72" s="31">
        <f t="shared" si="49"/>
        <v>11.121319444444445</v>
      </c>
      <c r="AB72" s="31">
        <f t="shared" si="49"/>
        <v>11.121319444444445</v>
      </c>
      <c r="AC72" s="31">
        <f t="shared" si="49"/>
        <v>11.121319444444445</v>
      </c>
      <c r="AD72" s="31">
        <f t="shared" si="49"/>
        <v>11.121319444444445</v>
      </c>
      <c r="AE72" s="31">
        <f t="shared" si="49"/>
        <v>11.121319444444445</v>
      </c>
      <c r="AF72" s="31">
        <f t="shared" si="49"/>
        <v>11.121319444444445</v>
      </c>
      <c r="AG72" s="30" t="s">
        <v>158</v>
      </c>
      <c r="AH72" s="30" t="s">
        <v>158</v>
      </c>
      <c r="AI72" s="30" t="s">
        <v>158</v>
      </c>
      <c r="AJ72" s="30" t="s">
        <v>158</v>
      </c>
    </row>
    <row r="73" spans="1:36" x14ac:dyDescent="0.35">
      <c r="A73" s="27">
        <v>44564</v>
      </c>
      <c r="B73" s="39" t="s">
        <v>143</v>
      </c>
      <c r="C73" s="42" t="s">
        <v>144</v>
      </c>
      <c r="D73" s="44">
        <v>8283.9599999999991</v>
      </c>
      <c r="E73" s="46">
        <v>7269.26</v>
      </c>
      <c r="F73" s="44">
        <v>78.150000000000006</v>
      </c>
      <c r="G73" s="24">
        <v>106</v>
      </c>
      <c r="L73" s="31"/>
      <c r="M73" s="31"/>
      <c r="N73" s="31"/>
      <c r="O73" s="31">
        <f>($E$73/$G$73)*0.5</f>
        <v>34.288962264150946</v>
      </c>
      <c r="P73" s="31">
        <f t="shared" ref="P73:AF73" si="50">($E$73/$G$73)</f>
        <v>68.577924528301892</v>
      </c>
      <c r="Q73" s="31">
        <f t="shared" si="50"/>
        <v>68.577924528301892</v>
      </c>
      <c r="R73" s="31">
        <f t="shared" si="50"/>
        <v>68.577924528301892</v>
      </c>
      <c r="S73" s="31">
        <f t="shared" si="50"/>
        <v>68.577924528301892</v>
      </c>
      <c r="T73" s="31">
        <f t="shared" si="50"/>
        <v>68.577924528301892</v>
      </c>
      <c r="U73" s="31">
        <f t="shared" si="50"/>
        <v>68.577924528301892</v>
      </c>
      <c r="V73" s="31">
        <f t="shared" si="50"/>
        <v>68.577924528301892</v>
      </c>
      <c r="W73" s="31">
        <f t="shared" si="50"/>
        <v>68.577924528301892</v>
      </c>
      <c r="X73" s="31">
        <f t="shared" si="50"/>
        <v>68.577924528301892</v>
      </c>
      <c r="Y73" s="31">
        <f t="shared" si="50"/>
        <v>68.577924528301892</v>
      </c>
      <c r="Z73" s="31">
        <f t="shared" si="50"/>
        <v>68.577924528301892</v>
      </c>
      <c r="AA73" s="31">
        <f t="shared" si="50"/>
        <v>68.577924528301892</v>
      </c>
      <c r="AB73" s="31">
        <f t="shared" si="50"/>
        <v>68.577924528301892</v>
      </c>
      <c r="AC73" s="31">
        <f t="shared" si="50"/>
        <v>68.577924528301892</v>
      </c>
      <c r="AD73" s="31">
        <f t="shared" si="50"/>
        <v>68.577924528301892</v>
      </c>
      <c r="AE73" s="31">
        <f t="shared" si="50"/>
        <v>68.577924528301892</v>
      </c>
      <c r="AF73" s="31">
        <f t="shared" si="50"/>
        <v>68.577924528301892</v>
      </c>
      <c r="AG73" s="30" t="s">
        <v>158</v>
      </c>
      <c r="AH73" s="30" t="s">
        <v>158</v>
      </c>
      <c r="AI73" s="30" t="s">
        <v>158</v>
      </c>
      <c r="AJ73" s="30" t="s">
        <v>158</v>
      </c>
    </row>
    <row r="74" spans="1:36" x14ac:dyDescent="0.35">
      <c r="A74" s="27">
        <v>44571</v>
      </c>
      <c r="B74" s="39" t="s">
        <v>145</v>
      </c>
      <c r="C74" s="42" t="s">
        <v>146</v>
      </c>
      <c r="D74" s="44">
        <v>692.51</v>
      </c>
      <c r="E74" s="46">
        <v>580.96</v>
      </c>
      <c r="F74" s="44">
        <v>4.8099999999999996</v>
      </c>
      <c r="G74" s="24">
        <v>144</v>
      </c>
      <c r="L74" s="31"/>
      <c r="M74" s="31"/>
      <c r="N74" s="31"/>
      <c r="O74" s="31">
        <f>($E$74/$G$74)*0.5</f>
        <v>2.0172222222222222</v>
      </c>
      <c r="P74" s="31">
        <f t="shared" ref="P74:AF74" si="51">($E$74/$G$74)</f>
        <v>4.0344444444444445</v>
      </c>
      <c r="Q74" s="31">
        <f t="shared" si="51"/>
        <v>4.0344444444444445</v>
      </c>
      <c r="R74" s="31">
        <f t="shared" si="51"/>
        <v>4.0344444444444445</v>
      </c>
      <c r="S74" s="31">
        <f t="shared" si="51"/>
        <v>4.0344444444444445</v>
      </c>
      <c r="T74" s="31">
        <f t="shared" si="51"/>
        <v>4.0344444444444445</v>
      </c>
      <c r="U74" s="31">
        <f t="shared" si="51"/>
        <v>4.0344444444444445</v>
      </c>
      <c r="V74" s="31">
        <f t="shared" si="51"/>
        <v>4.0344444444444445</v>
      </c>
      <c r="W74" s="31">
        <f t="shared" si="51"/>
        <v>4.0344444444444445</v>
      </c>
      <c r="X74" s="31">
        <f t="shared" si="51"/>
        <v>4.0344444444444445</v>
      </c>
      <c r="Y74" s="31">
        <f t="shared" si="51"/>
        <v>4.0344444444444445</v>
      </c>
      <c r="Z74" s="31">
        <f t="shared" si="51"/>
        <v>4.0344444444444445</v>
      </c>
      <c r="AA74" s="31">
        <f t="shared" si="51"/>
        <v>4.0344444444444445</v>
      </c>
      <c r="AB74" s="31">
        <f t="shared" si="51"/>
        <v>4.0344444444444445</v>
      </c>
      <c r="AC74" s="31">
        <f t="shared" si="51"/>
        <v>4.0344444444444445</v>
      </c>
      <c r="AD74" s="31">
        <f t="shared" si="51"/>
        <v>4.0344444444444445</v>
      </c>
      <c r="AE74" s="31">
        <f t="shared" si="51"/>
        <v>4.0344444444444445</v>
      </c>
      <c r="AF74" s="31">
        <f t="shared" si="51"/>
        <v>4.0344444444444445</v>
      </c>
      <c r="AG74" s="30" t="s">
        <v>158</v>
      </c>
      <c r="AH74" s="30" t="s">
        <v>158</v>
      </c>
      <c r="AI74" s="30" t="s">
        <v>158</v>
      </c>
      <c r="AJ74" s="30" t="s">
        <v>158</v>
      </c>
    </row>
    <row r="75" spans="1:36" x14ac:dyDescent="0.35">
      <c r="A75" s="27">
        <v>44571</v>
      </c>
      <c r="B75" s="39" t="s">
        <v>147</v>
      </c>
      <c r="C75" s="42" t="s">
        <v>148</v>
      </c>
      <c r="D75" s="44">
        <v>7269.91</v>
      </c>
      <c r="E75" s="46">
        <v>6163.75</v>
      </c>
      <c r="F75" s="44">
        <v>53.85</v>
      </c>
      <c r="G75" s="24">
        <v>135</v>
      </c>
      <c r="L75" s="31"/>
      <c r="M75" s="31"/>
      <c r="N75" s="31"/>
      <c r="O75" s="31">
        <f>($E$75/$G$75)*0.5</f>
        <v>22.828703703703702</v>
      </c>
      <c r="P75" s="31">
        <f t="shared" ref="P75:AF75" si="52">($E$75/$G$75)</f>
        <v>45.657407407407405</v>
      </c>
      <c r="Q75" s="31">
        <f t="shared" si="52"/>
        <v>45.657407407407405</v>
      </c>
      <c r="R75" s="31">
        <f t="shared" si="52"/>
        <v>45.657407407407405</v>
      </c>
      <c r="S75" s="31">
        <f t="shared" si="52"/>
        <v>45.657407407407405</v>
      </c>
      <c r="T75" s="31">
        <f t="shared" si="52"/>
        <v>45.657407407407405</v>
      </c>
      <c r="U75" s="31">
        <f t="shared" si="52"/>
        <v>45.657407407407405</v>
      </c>
      <c r="V75" s="31">
        <f t="shared" si="52"/>
        <v>45.657407407407405</v>
      </c>
      <c r="W75" s="31">
        <f t="shared" si="52"/>
        <v>45.657407407407405</v>
      </c>
      <c r="X75" s="31">
        <f t="shared" si="52"/>
        <v>45.657407407407405</v>
      </c>
      <c r="Y75" s="31">
        <f t="shared" si="52"/>
        <v>45.657407407407405</v>
      </c>
      <c r="Z75" s="31">
        <f t="shared" si="52"/>
        <v>45.657407407407405</v>
      </c>
      <c r="AA75" s="31">
        <f t="shared" si="52"/>
        <v>45.657407407407405</v>
      </c>
      <c r="AB75" s="31">
        <f t="shared" si="52"/>
        <v>45.657407407407405</v>
      </c>
      <c r="AC75" s="31">
        <f t="shared" si="52"/>
        <v>45.657407407407405</v>
      </c>
      <c r="AD75" s="31">
        <f t="shared" si="52"/>
        <v>45.657407407407405</v>
      </c>
      <c r="AE75" s="31">
        <f t="shared" si="52"/>
        <v>45.657407407407405</v>
      </c>
      <c r="AF75" s="31">
        <f t="shared" si="52"/>
        <v>45.657407407407405</v>
      </c>
      <c r="AG75" s="30" t="s">
        <v>158</v>
      </c>
      <c r="AH75" s="30" t="s">
        <v>158</v>
      </c>
      <c r="AI75" s="30" t="s">
        <v>158</v>
      </c>
      <c r="AJ75" s="30" t="s">
        <v>158</v>
      </c>
    </row>
    <row r="76" spans="1:36" x14ac:dyDescent="0.35">
      <c r="A76" s="27">
        <v>44571</v>
      </c>
      <c r="B76" s="39" t="s">
        <v>149</v>
      </c>
      <c r="C76" s="42" t="s">
        <v>150</v>
      </c>
      <c r="D76" s="44">
        <v>8879.35</v>
      </c>
      <c r="E76" s="46">
        <v>7449.04</v>
      </c>
      <c r="F76" s="44">
        <v>61.66</v>
      </c>
      <c r="G76" s="24">
        <v>144</v>
      </c>
      <c r="L76" s="31"/>
      <c r="M76" s="31"/>
      <c r="N76" s="31"/>
      <c r="O76" s="31">
        <f>($E$76/$G$76)*0.5</f>
        <v>25.864722222222223</v>
      </c>
      <c r="P76" s="31">
        <f t="shared" ref="P76:AF76" si="53">($E$76/$G$76)</f>
        <v>51.729444444444447</v>
      </c>
      <c r="Q76" s="31">
        <f t="shared" si="53"/>
        <v>51.729444444444447</v>
      </c>
      <c r="R76" s="31">
        <f t="shared" si="53"/>
        <v>51.729444444444447</v>
      </c>
      <c r="S76" s="31">
        <f t="shared" si="53"/>
        <v>51.729444444444447</v>
      </c>
      <c r="T76" s="31">
        <f t="shared" si="53"/>
        <v>51.729444444444447</v>
      </c>
      <c r="U76" s="31">
        <f t="shared" si="53"/>
        <v>51.729444444444447</v>
      </c>
      <c r="V76" s="31">
        <f t="shared" si="53"/>
        <v>51.729444444444447</v>
      </c>
      <c r="W76" s="31">
        <f t="shared" si="53"/>
        <v>51.729444444444447</v>
      </c>
      <c r="X76" s="31">
        <f t="shared" si="53"/>
        <v>51.729444444444447</v>
      </c>
      <c r="Y76" s="31">
        <f t="shared" si="53"/>
        <v>51.729444444444447</v>
      </c>
      <c r="Z76" s="31">
        <f t="shared" si="53"/>
        <v>51.729444444444447</v>
      </c>
      <c r="AA76" s="31">
        <f t="shared" si="53"/>
        <v>51.729444444444447</v>
      </c>
      <c r="AB76" s="31">
        <f t="shared" si="53"/>
        <v>51.729444444444447</v>
      </c>
      <c r="AC76" s="31">
        <f t="shared" si="53"/>
        <v>51.729444444444447</v>
      </c>
      <c r="AD76" s="31">
        <f t="shared" si="53"/>
        <v>51.729444444444447</v>
      </c>
      <c r="AE76" s="31">
        <f t="shared" si="53"/>
        <v>51.729444444444447</v>
      </c>
      <c r="AF76" s="31">
        <f t="shared" si="53"/>
        <v>51.729444444444447</v>
      </c>
      <c r="AG76" s="30" t="s">
        <v>158</v>
      </c>
      <c r="AH76" s="30" t="s">
        <v>158</v>
      </c>
      <c r="AI76" s="30" t="s">
        <v>158</v>
      </c>
      <c r="AJ76" s="30" t="s">
        <v>158</v>
      </c>
    </row>
    <row r="77" spans="1:36" x14ac:dyDescent="0.35">
      <c r="A77" s="27">
        <v>44571</v>
      </c>
      <c r="B77" s="39" t="s">
        <v>151</v>
      </c>
      <c r="C77" s="42" t="s">
        <v>152</v>
      </c>
      <c r="D77" s="44">
        <v>6925.7</v>
      </c>
      <c r="E77" s="46">
        <v>5865</v>
      </c>
      <c r="F77" s="44">
        <v>50.92</v>
      </c>
      <c r="G77" s="24">
        <v>136</v>
      </c>
      <c r="L77" s="31"/>
      <c r="M77" s="31"/>
      <c r="N77" s="31"/>
      <c r="O77" s="31">
        <f>($E$77/$G$77)*0.5</f>
        <v>21.5625</v>
      </c>
      <c r="P77" s="31">
        <f t="shared" ref="P77:AF77" si="54">($E$77/$G$77)</f>
        <v>43.125</v>
      </c>
      <c r="Q77" s="31">
        <f t="shared" si="54"/>
        <v>43.125</v>
      </c>
      <c r="R77" s="31">
        <f t="shared" si="54"/>
        <v>43.125</v>
      </c>
      <c r="S77" s="31">
        <f t="shared" si="54"/>
        <v>43.125</v>
      </c>
      <c r="T77" s="31">
        <f t="shared" si="54"/>
        <v>43.125</v>
      </c>
      <c r="U77" s="31">
        <f t="shared" si="54"/>
        <v>43.125</v>
      </c>
      <c r="V77" s="31">
        <f t="shared" si="54"/>
        <v>43.125</v>
      </c>
      <c r="W77" s="31">
        <f t="shared" si="54"/>
        <v>43.125</v>
      </c>
      <c r="X77" s="31">
        <f t="shared" si="54"/>
        <v>43.125</v>
      </c>
      <c r="Y77" s="31">
        <f t="shared" si="54"/>
        <v>43.125</v>
      </c>
      <c r="Z77" s="31">
        <f t="shared" si="54"/>
        <v>43.125</v>
      </c>
      <c r="AA77" s="31">
        <f t="shared" si="54"/>
        <v>43.125</v>
      </c>
      <c r="AB77" s="31">
        <f t="shared" si="54"/>
        <v>43.125</v>
      </c>
      <c r="AC77" s="31">
        <f t="shared" si="54"/>
        <v>43.125</v>
      </c>
      <c r="AD77" s="31">
        <f t="shared" si="54"/>
        <v>43.125</v>
      </c>
      <c r="AE77" s="31">
        <f t="shared" si="54"/>
        <v>43.125</v>
      </c>
      <c r="AF77" s="31">
        <f t="shared" si="54"/>
        <v>43.125</v>
      </c>
      <c r="AG77" s="30" t="s">
        <v>158</v>
      </c>
      <c r="AH77" s="30" t="s">
        <v>158</v>
      </c>
      <c r="AI77" s="30" t="s">
        <v>158</v>
      </c>
      <c r="AJ77" s="30" t="s">
        <v>158</v>
      </c>
    </row>
    <row r="78" spans="1:36" x14ac:dyDescent="0.35">
      <c r="A78" s="27">
        <v>44571</v>
      </c>
      <c r="B78" s="39" t="s">
        <v>153</v>
      </c>
      <c r="C78" s="42" t="s">
        <v>154</v>
      </c>
      <c r="D78" s="44">
        <v>2968.43</v>
      </c>
      <c r="E78" s="46">
        <v>2490.27</v>
      </c>
      <c r="F78" s="44">
        <v>20.61</v>
      </c>
      <c r="G78" s="24">
        <v>144</v>
      </c>
      <c r="L78" s="31"/>
      <c r="M78" s="31"/>
      <c r="N78" s="31"/>
      <c r="O78" s="31">
        <f>($E$78/$G$78)*0.5</f>
        <v>8.6467708333333331</v>
      </c>
      <c r="P78" s="31">
        <f t="shared" ref="P78:AF78" si="55">($E$78/$G$78)</f>
        <v>17.293541666666666</v>
      </c>
      <c r="Q78" s="31">
        <f t="shared" si="55"/>
        <v>17.293541666666666</v>
      </c>
      <c r="R78" s="31">
        <f t="shared" si="55"/>
        <v>17.293541666666666</v>
      </c>
      <c r="S78" s="31">
        <f t="shared" si="55"/>
        <v>17.293541666666666</v>
      </c>
      <c r="T78" s="31">
        <f t="shared" si="55"/>
        <v>17.293541666666666</v>
      </c>
      <c r="U78" s="31">
        <f t="shared" si="55"/>
        <v>17.293541666666666</v>
      </c>
      <c r="V78" s="31">
        <f t="shared" si="55"/>
        <v>17.293541666666666</v>
      </c>
      <c r="W78" s="31">
        <f t="shared" si="55"/>
        <v>17.293541666666666</v>
      </c>
      <c r="X78" s="31">
        <f t="shared" si="55"/>
        <v>17.293541666666666</v>
      </c>
      <c r="Y78" s="31">
        <f t="shared" si="55"/>
        <v>17.293541666666666</v>
      </c>
      <c r="Z78" s="31">
        <f t="shared" si="55"/>
        <v>17.293541666666666</v>
      </c>
      <c r="AA78" s="31">
        <f t="shared" si="55"/>
        <v>17.293541666666666</v>
      </c>
      <c r="AB78" s="31">
        <f t="shared" si="55"/>
        <v>17.293541666666666</v>
      </c>
      <c r="AC78" s="31">
        <f t="shared" si="55"/>
        <v>17.293541666666666</v>
      </c>
      <c r="AD78" s="31">
        <f t="shared" si="55"/>
        <v>17.293541666666666</v>
      </c>
      <c r="AE78" s="31">
        <f t="shared" si="55"/>
        <v>17.293541666666666</v>
      </c>
      <c r="AF78" s="31">
        <f t="shared" si="55"/>
        <v>17.293541666666666</v>
      </c>
      <c r="AG78" s="30" t="s">
        <v>158</v>
      </c>
      <c r="AH78" s="30" t="s">
        <v>158</v>
      </c>
      <c r="AI78" s="30" t="s">
        <v>158</v>
      </c>
      <c r="AJ78" s="30" t="s">
        <v>158</v>
      </c>
    </row>
    <row r="79" spans="1:36" x14ac:dyDescent="0.35">
      <c r="A79" s="27">
        <v>44592</v>
      </c>
      <c r="B79" s="39" t="s">
        <v>155</v>
      </c>
      <c r="C79" s="42" t="s">
        <v>156</v>
      </c>
      <c r="D79" s="44">
        <v>7868.33</v>
      </c>
      <c r="E79" s="46">
        <v>6600.88</v>
      </c>
      <c r="F79" s="44">
        <v>54.64</v>
      </c>
      <c r="G79" s="24">
        <v>144</v>
      </c>
      <c r="L79" s="31"/>
      <c r="M79" s="31"/>
      <c r="N79" s="31"/>
      <c r="O79" s="36">
        <f>($E$79/$G$79)*0.5</f>
        <v>22.919722222222223</v>
      </c>
      <c r="P79" s="31">
        <f t="shared" ref="P79:AF79" si="56">($E$79/$G$79)</f>
        <v>45.839444444444446</v>
      </c>
      <c r="Q79" s="31">
        <f t="shared" si="56"/>
        <v>45.839444444444446</v>
      </c>
      <c r="R79" s="31">
        <f t="shared" si="56"/>
        <v>45.839444444444446</v>
      </c>
      <c r="S79" s="31">
        <f t="shared" si="56"/>
        <v>45.839444444444446</v>
      </c>
      <c r="T79" s="31">
        <f t="shared" si="56"/>
        <v>45.839444444444446</v>
      </c>
      <c r="U79" s="31">
        <f t="shared" si="56"/>
        <v>45.839444444444446</v>
      </c>
      <c r="V79" s="31">
        <f t="shared" si="56"/>
        <v>45.839444444444446</v>
      </c>
      <c r="W79" s="31">
        <f t="shared" si="56"/>
        <v>45.839444444444446</v>
      </c>
      <c r="X79" s="31">
        <f t="shared" si="56"/>
        <v>45.839444444444446</v>
      </c>
      <c r="Y79" s="31">
        <f t="shared" si="56"/>
        <v>45.839444444444446</v>
      </c>
      <c r="Z79" s="31">
        <f t="shared" si="56"/>
        <v>45.839444444444446</v>
      </c>
      <c r="AA79" s="31">
        <f t="shared" si="56"/>
        <v>45.839444444444446</v>
      </c>
      <c r="AB79" s="31">
        <f t="shared" si="56"/>
        <v>45.839444444444446</v>
      </c>
      <c r="AC79" s="31">
        <f t="shared" si="56"/>
        <v>45.839444444444446</v>
      </c>
      <c r="AD79" s="31">
        <f t="shared" si="56"/>
        <v>45.839444444444446</v>
      </c>
      <c r="AE79" s="31">
        <f t="shared" si="56"/>
        <v>45.839444444444446</v>
      </c>
      <c r="AF79" s="31">
        <f t="shared" si="56"/>
        <v>45.839444444444446</v>
      </c>
      <c r="AG79" s="30" t="s">
        <v>158</v>
      </c>
      <c r="AH79" s="30" t="s">
        <v>158</v>
      </c>
      <c r="AI79" s="30" t="s">
        <v>158</v>
      </c>
      <c r="AJ79" s="30" t="s">
        <v>158</v>
      </c>
    </row>
    <row r="80" spans="1:36" x14ac:dyDescent="0.35">
      <c r="A80" s="27"/>
      <c r="B80" s="39"/>
      <c r="C80" s="42"/>
      <c r="D80" s="44"/>
      <c r="E80" s="46"/>
      <c r="F80" s="44"/>
      <c r="G80" s="24"/>
      <c r="L80" s="31"/>
      <c r="M80" s="31"/>
      <c r="N80" s="30"/>
      <c r="O80" s="30">
        <f>SUM(O2:O78)</f>
        <v>2266.6349328303177</v>
      </c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</row>
    <row r="81" spans="1:36" x14ac:dyDescent="0.35">
      <c r="D81" s="15"/>
      <c r="E81" s="15"/>
      <c r="F81" s="15"/>
    </row>
    <row r="82" spans="1:36" x14ac:dyDescent="0.35">
      <c r="A82" s="27">
        <v>44600</v>
      </c>
      <c r="B82" s="39" t="s">
        <v>160</v>
      </c>
      <c r="C82" s="87" t="s">
        <v>266</v>
      </c>
      <c r="D82" s="44">
        <v>796.08</v>
      </c>
      <c r="E82" s="46">
        <v>685.4</v>
      </c>
      <c r="F82" s="44">
        <v>6.53</v>
      </c>
      <c r="G82" s="24">
        <v>122</v>
      </c>
      <c r="I82" s="31"/>
      <c r="J82" s="31"/>
      <c r="K82" s="31"/>
      <c r="L82" s="31"/>
      <c r="M82" s="31"/>
      <c r="N82" s="31"/>
      <c r="O82" s="31"/>
      <c r="P82" s="31">
        <f>($E$82/$G$82)*0.5</f>
        <v>2.8090163934426227</v>
      </c>
      <c r="Q82" s="31">
        <f t="shared" ref="Q82:AF82" si="57">($E$82/$G$82)</f>
        <v>5.6180327868852453</v>
      </c>
      <c r="R82" s="31">
        <f t="shared" si="57"/>
        <v>5.6180327868852453</v>
      </c>
      <c r="S82" s="31">
        <f t="shared" si="57"/>
        <v>5.6180327868852453</v>
      </c>
      <c r="T82" s="31">
        <f t="shared" si="57"/>
        <v>5.6180327868852453</v>
      </c>
      <c r="U82" s="31">
        <f t="shared" si="57"/>
        <v>5.6180327868852453</v>
      </c>
      <c r="V82" s="31">
        <f t="shared" si="57"/>
        <v>5.6180327868852453</v>
      </c>
      <c r="W82" s="31">
        <f t="shared" si="57"/>
        <v>5.6180327868852453</v>
      </c>
      <c r="X82" s="31">
        <f t="shared" si="57"/>
        <v>5.6180327868852453</v>
      </c>
      <c r="Y82" s="31">
        <f t="shared" si="57"/>
        <v>5.6180327868852453</v>
      </c>
      <c r="Z82" s="31">
        <f t="shared" si="57"/>
        <v>5.6180327868852453</v>
      </c>
      <c r="AA82" s="31">
        <f t="shared" si="57"/>
        <v>5.6180327868852453</v>
      </c>
      <c r="AB82" s="31">
        <f t="shared" si="57"/>
        <v>5.6180327868852453</v>
      </c>
      <c r="AC82" s="31">
        <f t="shared" si="57"/>
        <v>5.6180327868852453</v>
      </c>
      <c r="AD82" s="31">
        <f t="shared" si="57"/>
        <v>5.6180327868852453</v>
      </c>
      <c r="AE82" s="31">
        <f t="shared" si="57"/>
        <v>5.6180327868852453</v>
      </c>
      <c r="AF82" s="31">
        <f t="shared" si="57"/>
        <v>5.6180327868852453</v>
      </c>
      <c r="AG82" s="30" t="s">
        <v>158</v>
      </c>
      <c r="AH82" s="30" t="s">
        <v>158</v>
      </c>
      <c r="AI82" s="30" t="s">
        <v>158</v>
      </c>
      <c r="AJ82" s="30" t="s">
        <v>158</v>
      </c>
    </row>
    <row r="83" spans="1:36" x14ac:dyDescent="0.35">
      <c r="A83" s="27">
        <v>44607</v>
      </c>
      <c r="B83" s="39" t="s">
        <v>161</v>
      </c>
      <c r="C83" s="42" t="s">
        <v>162</v>
      </c>
      <c r="D83" s="44">
        <v>8931.16</v>
      </c>
      <c r="E83" s="46">
        <v>7492.5</v>
      </c>
      <c r="F83" s="44">
        <v>62.02</v>
      </c>
      <c r="G83" s="24">
        <v>144</v>
      </c>
      <c r="L83" s="31"/>
      <c r="M83" s="31"/>
      <c r="N83" s="31"/>
      <c r="O83" s="31"/>
      <c r="P83" s="31">
        <f>($E$83/$G$83)*0.5</f>
        <v>26.015625</v>
      </c>
      <c r="Q83" s="31">
        <f t="shared" ref="Q83:AF83" si="58">($E$83/$G$83)</f>
        <v>52.03125</v>
      </c>
      <c r="R83" s="31">
        <f t="shared" si="58"/>
        <v>52.03125</v>
      </c>
      <c r="S83" s="31">
        <f t="shared" si="58"/>
        <v>52.03125</v>
      </c>
      <c r="T83" s="31">
        <f t="shared" si="58"/>
        <v>52.03125</v>
      </c>
      <c r="U83" s="31">
        <f t="shared" si="58"/>
        <v>52.03125</v>
      </c>
      <c r="V83" s="31">
        <f t="shared" si="58"/>
        <v>52.03125</v>
      </c>
      <c r="W83" s="31">
        <f t="shared" si="58"/>
        <v>52.03125</v>
      </c>
      <c r="X83" s="31">
        <f t="shared" si="58"/>
        <v>52.03125</v>
      </c>
      <c r="Y83" s="31">
        <f t="shared" si="58"/>
        <v>52.03125</v>
      </c>
      <c r="Z83" s="31">
        <f t="shared" si="58"/>
        <v>52.03125</v>
      </c>
      <c r="AA83" s="31">
        <f t="shared" si="58"/>
        <v>52.03125</v>
      </c>
      <c r="AB83" s="31">
        <f t="shared" si="58"/>
        <v>52.03125</v>
      </c>
      <c r="AC83" s="31">
        <f t="shared" si="58"/>
        <v>52.03125</v>
      </c>
      <c r="AD83" s="31">
        <f t="shared" si="58"/>
        <v>52.03125</v>
      </c>
      <c r="AE83" s="31">
        <f t="shared" si="58"/>
        <v>52.03125</v>
      </c>
      <c r="AF83" s="31">
        <f t="shared" si="58"/>
        <v>52.03125</v>
      </c>
      <c r="AG83" s="30" t="s">
        <v>158</v>
      </c>
      <c r="AH83" s="30" t="s">
        <v>158</v>
      </c>
      <c r="AI83" s="30" t="s">
        <v>158</v>
      </c>
      <c r="AJ83" s="30" t="s">
        <v>158</v>
      </c>
    </row>
    <row r="84" spans="1:36" x14ac:dyDescent="0.35">
      <c r="A84" s="27">
        <v>44613</v>
      </c>
      <c r="B84" s="39" t="s">
        <v>163</v>
      </c>
      <c r="C84" s="42" t="s">
        <v>164</v>
      </c>
      <c r="D84" s="44">
        <v>2405.7199999999998</v>
      </c>
      <c r="E84" s="46">
        <v>2020.57</v>
      </c>
      <c r="F84" s="44">
        <v>16.82</v>
      </c>
      <c r="G84" s="24">
        <v>143</v>
      </c>
      <c r="L84" s="31"/>
      <c r="M84" s="31"/>
      <c r="N84" s="31"/>
      <c r="O84" s="31"/>
      <c r="P84" s="31">
        <f>($E$84/$G$84)*0.5</f>
        <v>7.0649300699300701</v>
      </c>
      <c r="Q84" s="31">
        <f t="shared" ref="Q84:AF84" si="59">($E$84/$G$84)</f>
        <v>14.12986013986014</v>
      </c>
      <c r="R84" s="31">
        <f t="shared" si="59"/>
        <v>14.12986013986014</v>
      </c>
      <c r="S84" s="31">
        <f t="shared" si="59"/>
        <v>14.12986013986014</v>
      </c>
      <c r="T84" s="31">
        <f t="shared" si="59"/>
        <v>14.12986013986014</v>
      </c>
      <c r="U84" s="31">
        <f t="shared" si="59"/>
        <v>14.12986013986014</v>
      </c>
      <c r="V84" s="31">
        <f t="shared" si="59"/>
        <v>14.12986013986014</v>
      </c>
      <c r="W84" s="31">
        <f t="shared" si="59"/>
        <v>14.12986013986014</v>
      </c>
      <c r="X84" s="31">
        <f t="shared" si="59"/>
        <v>14.12986013986014</v>
      </c>
      <c r="Y84" s="31">
        <f t="shared" si="59"/>
        <v>14.12986013986014</v>
      </c>
      <c r="Z84" s="31">
        <f t="shared" si="59"/>
        <v>14.12986013986014</v>
      </c>
      <c r="AA84" s="31">
        <f t="shared" si="59"/>
        <v>14.12986013986014</v>
      </c>
      <c r="AB84" s="31">
        <f t="shared" si="59"/>
        <v>14.12986013986014</v>
      </c>
      <c r="AC84" s="31">
        <f t="shared" si="59"/>
        <v>14.12986013986014</v>
      </c>
      <c r="AD84" s="31">
        <f t="shared" si="59"/>
        <v>14.12986013986014</v>
      </c>
      <c r="AE84" s="31">
        <f t="shared" si="59"/>
        <v>14.12986013986014</v>
      </c>
      <c r="AF84" s="31">
        <f t="shared" si="59"/>
        <v>14.12986013986014</v>
      </c>
      <c r="AG84" s="30" t="s">
        <v>158</v>
      </c>
      <c r="AH84" s="30" t="s">
        <v>158</v>
      </c>
      <c r="AI84" s="30" t="s">
        <v>158</v>
      </c>
      <c r="AJ84" s="30" t="s">
        <v>158</v>
      </c>
    </row>
    <row r="85" spans="1:36" x14ac:dyDescent="0.35">
      <c r="A85" s="27">
        <v>44613</v>
      </c>
      <c r="B85" s="39" t="s">
        <v>165</v>
      </c>
      <c r="C85" s="42" t="s">
        <v>166</v>
      </c>
      <c r="D85" s="44">
        <v>7695.69</v>
      </c>
      <c r="E85" s="46">
        <v>6540.15</v>
      </c>
      <c r="F85" s="44">
        <v>57.86</v>
      </c>
      <c r="G85" s="24">
        <v>133</v>
      </c>
      <c r="L85" s="31"/>
      <c r="M85" s="31"/>
      <c r="N85" s="31"/>
      <c r="O85" s="31"/>
      <c r="P85" s="31">
        <f>($E$85/$G$85)*0.5</f>
        <v>24.587030075187968</v>
      </c>
      <c r="Q85" s="31">
        <f t="shared" ref="Q85:AF85" si="60">($E$85/$G$85)</f>
        <v>49.174060150375936</v>
      </c>
      <c r="R85" s="31">
        <f t="shared" si="60"/>
        <v>49.174060150375936</v>
      </c>
      <c r="S85" s="31">
        <f t="shared" si="60"/>
        <v>49.174060150375936</v>
      </c>
      <c r="T85" s="31">
        <f t="shared" si="60"/>
        <v>49.174060150375936</v>
      </c>
      <c r="U85" s="31">
        <f t="shared" si="60"/>
        <v>49.174060150375936</v>
      </c>
      <c r="V85" s="31">
        <f t="shared" si="60"/>
        <v>49.174060150375936</v>
      </c>
      <c r="W85" s="31">
        <f t="shared" si="60"/>
        <v>49.174060150375936</v>
      </c>
      <c r="X85" s="31">
        <f t="shared" si="60"/>
        <v>49.174060150375936</v>
      </c>
      <c r="Y85" s="31">
        <f t="shared" si="60"/>
        <v>49.174060150375936</v>
      </c>
      <c r="Z85" s="31">
        <f t="shared" si="60"/>
        <v>49.174060150375936</v>
      </c>
      <c r="AA85" s="31">
        <f t="shared" si="60"/>
        <v>49.174060150375936</v>
      </c>
      <c r="AB85" s="31">
        <f t="shared" si="60"/>
        <v>49.174060150375936</v>
      </c>
      <c r="AC85" s="31">
        <f t="shared" si="60"/>
        <v>49.174060150375936</v>
      </c>
      <c r="AD85" s="31">
        <f t="shared" si="60"/>
        <v>49.174060150375936</v>
      </c>
      <c r="AE85" s="31">
        <f t="shared" si="60"/>
        <v>49.174060150375936</v>
      </c>
      <c r="AF85" s="31">
        <f t="shared" si="60"/>
        <v>49.174060150375936</v>
      </c>
      <c r="AG85" s="30" t="s">
        <v>158</v>
      </c>
      <c r="AH85" s="30" t="s">
        <v>158</v>
      </c>
      <c r="AI85" s="30" t="s">
        <v>158</v>
      </c>
      <c r="AJ85" s="30" t="s">
        <v>158</v>
      </c>
    </row>
    <row r="86" spans="1:36" x14ac:dyDescent="0.35">
      <c r="A86" s="27">
        <v>44620</v>
      </c>
      <c r="B86" s="39" t="s">
        <v>167</v>
      </c>
      <c r="C86" s="42" t="s">
        <v>168</v>
      </c>
      <c r="D86" s="44">
        <v>8379.85</v>
      </c>
      <c r="E86" s="46">
        <v>7030</v>
      </c>
      <c r="F86" s="44">
        <v>58.19</v>
      </c>
      <c r="G86" s="24">
        <v>144</v>
      </c>
      <c r="L86" s="31"/>
      <c r="M86" s="31"/>
      <c r="N86" s="31"/>
      <c r="O86" s="31"/>
      <c r="P86" s="36">
        <f>($E$86/$G$86)*0.5</f>
        <v>24.409722222222221</v>
      </c>
      <c r="Q86" s="31">
        <f t="shared" ref="Q86:AF86" si="61">($E$86/$G$86)</f>
        <v>48.819444444444443</v>
      </c>
      <c r="R86" s="31">
        <f t="shared" si="61"/>
        <v>48.819444444444443</v>
      </c>
      <c r="S86" s="31">
        <f t="shared" si="61"/>
        <v>48.819444444444443</v>
      </c>
      <c r="T86" s="31">
        <f t="shared" si="61"/>
        <v>48.819444444444443</v>
      </c>
      <c r="U86" s="31">
        <f t="shared" si="61"/>
        <v>48.819444444444443</v>
      </c>
      <c r="V86" s="31">
        <f t="shared" si="61"/>
        <v>48.819444444444443</v>
      </c>
      <c r="W86" s="31">
        <f t="shared" si="61"/>
        <v>48.819444444444443</v>
      </c>
      <c r="X86" s="31">
        <f t="shared" si="61"/>
        <v>48.819444444444443</v>
      </c>
      <c r="Y86" s="31">
        <f t="shared" si="61"/>
        <v>48.819444444444443</v>
      </c>
      <c r="Z86" s="31">
        <f t="shared" si="61"/>
        <v>48.819444444444443</v>
      </c>
      <c r="AA86" s="31">
        <f t="shared" si="61"/>
        <v>48.819444444444443</v>
      </c>
      <c r="AB86" s="31">
        <f t="shared" si="61"/>
        <v>48.819444444444443</v>
      </c>
      <c r="AC86" s="31">
        <f t="shared" si="61"/>
        <v>48.819444444444443</v>
      </c>
      <c r="AD86" s="31">
        <f t="shared" si="61"/>
        <v>48.819444444444443</v>
      </c>
      <c r="AE86" s="31">
        <f t="shared" si="61"/>
        <v>48.819444444444443</v>
      </c>
      <c r="AF86" s="31">
        <f t="shared" si="61"/>
        <v>48.819444444444443</v>
      </c>
      <c r="AG86" s="30" t="s">
        <v>158</v>
      </c>
      <c r="AH86" s="30" t="s">
        <v>158</v>
      </c>
      <c r="AI86" s="30" t="s">
        <v>158</v>
      </c>
      <c r="AJ86" s="30" t="s">
        <v>158</v>
      </c>
    </row>
    <row r="87" spans="1:36" x14ac:dyDescent="0.35">
      <c r="D87" s="15"/>
      <c r="E87" s="15"/>
      <c r="F87" s="15"/>
      <c r="P87" s="33">
        <f>SUM(P34:P86)</f>
        <v>1765.4794855642854</v>
      </c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</row>
    <row r="88" spans="1:36" x14ac:dyDescent="0.35">
      <c r="D88" s="15"/>
      <c r="E88" s="15"/>
      <c r="F88" s="15"/>
    </row>
    <row r="89" spans="1:36" x14ac:dyDescent="0.35">
      <c r="A89" s="27">
        <v>44627</v>
      </c>
      <c r="B89" s="39" t="s">
        <v>174</v>
      </c>
      <c r="C89" s="42" t="s">
        <v>175</v>
      </c>
      <c r="D89" s="44">
        <v>11160.22</v>
      </c>
      <c r="E89" s="46">
        <v>9362.5</v>
      </c>
      <c r="F89" s="44">
        <v>77.5</v>
      </c>
      <c r="G89" s="24">
        <v>144</v>
      </c>
      <c r="I89" s="31"/>
      <c r="J89" s="31"/>
      <c r="K89" s="31"/>
      <c r="L89" s="31"/>
      <c r="M89" s="31"/>
      <c r="N89" s="31"/>
      <c r="O89" s="31"/>
      <c r="P89" s="31"/>
      <c r="Q89" s="31">
        <f>($E$89/$G$89)*0.5</f>
        <v>32.508680555555557</v>
      </c>
      <c r="R89" s="31">
        <f t="shared" ref="R89:AF89" si="62">($E$89/$G$89)</f>
        <v>65.017361111111114</v>
      </c>
      <c r="S89" s="31">
        <f t="shared" si="62"/>
        <v>65.017361111111114</v>
      </c>
      <c r="T89" s="31">
        <f t="shared" si="62"/>
        <v>65.017361111111114</v>
      </c>
      <c r="U89" s="31">
        <f t="shared" si="62"/>
        <v>65.017361111111114</v>
      </c>
      <c r="V89" s="31">
        <f t="shared" si="62"/>
        <v>65.017361111111114</v>
      </c>
      <c r="W89" s="31">
        <f t="shared" si="62"/>
        <v>65.017361111111114</v>
      </c>
      <c r="X89" s="31">
        <f t="shared" si="62"/>
        <v>65.017361111111114</v>
      </c>
      <c r="Y89" s="31">
        <f t="shared" si="62"/>
        <v>65.017361111111114</v>
      </c>
      <c r="Z89" s="31">
        <f t="shared" si="62"/>
        <v>65.017361111111114</v>
      </c>
      <c r="AA89" s="31">
        <f t="shared" si="62"/>
        <v>65.017361111111114</v>
      </c>
      <c r="AB89" s="31">
        <f t="shared" si="62"/>
        <v>65.017361111111114</v>
      </c>
      <c r="AC89" s="31">
        <f t="shared" si="62"/>
        <v>65.017361111111114</v>
      </c>
      <c r="AD89" s="31">
        <f t="shared" si="62"/>
        <v>65.017361111111114</v>
      </c>
      <c r="AE89" s="31">
        <f t="shared" si="62"/>
        <v>65.017361111111114</v>
      </c>
      <c r="AF89" s="31">
        <f t="shared" si="62"/>
        <v>65.017361111111114</v>
      </c>
      <c r="AG89" s="30" t="s">
        <v>158</v>
      </c>
      <c r="AH89" s="30" t="s">
        <v>158</v>
      </c>
      <c r="AI89" s="30" t="s">
        <v>158</v>
      </c>
      <c r="AJ89" s="30" t="s">
        <v>158</v>
      </c>
    </row>
    <row r="90" spans="1:36" x14ac:dyDescent="0.35">
      <c r="A90" s="27">
        <v>44627</v>
      </c>
      <c r="B90" s="39" t="s">
        <v>159</v>
      </c>
      <c r="C90" s="42" t="s">
        <v>176</v>
      </c>
      <c r="D90" s="44">
        <v>9950.06</v>
      </c>
      <c r="E90" s="46">
        <v>8566.7099999999991</v>
      </c>
      <c r="F90" s="44">
        <v>81.56</v>
      </c>
      <c r="G90" s="24">
        <v>122</v>
      </c>
      <c r="L90" s="31"/>
      <c r="M90" s="31"/>
      <c r="N90" s="31"/>
      <c r="O90" s="31"/>
      <c r="P90" s="31"/>
      <c r="Q90" s="31">
        <f>($E$90/$G$90)*0.5</f>
        <v>35.109467213114748</v>
      </c>
      <c r="R90" s="31">
        <f t="shared" ref="R90:AF90" si="63">($E$90/$G$90)</f>
        <v>70.218934426229495</v>
      </c>
      <c r="S90" s="31">
        <f t="shared" si="63"/>
        <v>70.218934426229495</v>
      </c>
      <c r="T90" s="31">
        <f t="shared" si="63"/>
        <v>70.218934426229495</v>
      </c>
      <c r="U90" s="31">
        <f t="shared" si="63"/>
        <v>70.218934426229495</v>
      </c>
      <c r="V90" s="31">
        <f t="shared" si="63"/>
        <v>70.218934426229495</v>
      </c>
      <c r="W90" s="31">
        <f t="shared" si="63"/>
        <v>70.218934426229495</v>
      </c>
      <c r="X90" s="31">
        <f t="shared" si="63"/>
        <v>70.218934426229495</v>
      </c>
      <c r="Y90" s="31">
        <f t="shared" si="63"/>
        <v>70.218934426229495</v>
      </c>
      <c r="Z90" s="31">
        <f t="shared" si="63"/>
        <v>70.218934426229495</v>
      </c>
      <c r="AA90" s="31">
        <f t="shared" si="63"/>
        <v>70.218934426229495</v>
      </c>
      <c r="AB90" s="31">
        <f t="shared" si="63"/>
        <v>70.218934426229495</v>
      </c>
      <c r="AC90" s="31">
        <f t="shared" si="63"/>
        <v>70.218934426229495</v>
      </c>
      <c r="AD90" s="31">
        <f t="shared" si="63"/>
        <v>70.218934426229495</v>
      </c>
      <c r="AE90" s="31">
        <f t="shared" si="63"/>
        <v>70.218934426229495</v>
      </c>
      <c r="AF90" s="31">
        <f t="shared" si="63"/>
        <v>70.218934426229495</v>
      </c>
      <c r="AG90" s="30" t="s">
        <v>158</v>
      </c>
      <c r="AH90" s="30" t="s">
        <v>158</v>
      </c>
      <c r="AI90" s="30" t="s">
        <v>158</v>
      </c>
      <c r="AJ90" s="30" t="s">
        <v>158</v>
      </c>
    </row>
    <row r="91" spans="1:36" x14ac:dyDescent="0.35">
      <c r="A91" s="27">
        <v>44627</v>
      </c>
      <c r="B91" s="39" t="s">
        <v>177</v>
      </c>
      <c r="C91" s="42" t="s">
        <v>178</v>
      </c>
      <c r="D91" s="44">
        <v>7738.24</v>
      </c>
      <c r="E91" s="46">
        <v>6530</v>
      </c>
      <c r="F91" s="44">
        <v>55.67</v>
      </c>
      <c r="G91" s="24">
        <v>139</v>
      </c>
      <c r="L91" s="31"/>
      <c r="M91" s="31"/>
      <c r="N91" s="31"/>
      <c r="O91" s="31"/>
      <c r="P91" s="31"/>
      <c r="Q91" s="36">
        <f>($E$91/$G$91)*0.5</f>
        <v>23.489208633093526</v>
      </c>
      <c r="R91" s="31">
        <f t="shared" ref="R91:AF91" si="64">($E$91/$G$91)</f>
        <v>46.978417266187051</v>
      </c>
      <c r="S91" s="31">
        <f t="shared" si="64"/>
        <v>46.978417266187051</v>
      </c>
      <c r="T91" s="31">
        <f t="shared" si="64"/>
        <v>46.978417266187051</v>
      </c>
      <c r="U91" s="31">
        <f t="shared" si="64"/>
        <v>46.978417266187051</v>
      </c>
      <c r="V91" s="31">
        <f t="shared" si="64"/>
        <v>46.978417266187051</v>
      </c>
      <c r="W91" s="31">
        <f t="shared" si="64"/>
        <v>46.978417266187051</v>
      </c>
      <c r="X91" s="31">
        <f t="shared" si="64"/>
        <v>46.978417266187051</v>
      </c>
      <c r="Y91" s="31">
        <f t="shared" si="64"/>
        <v>46.978417266187051</v>
      </c>
      <c r="Z91" s="31">
        <f t="shared" si="64"/>
        <v>46.978417266187051</v>
      </c>
      <c r="AA91" s="31">
        <f t="shared" si="64"/>
        <v>46.978417266187051</v>
      </c>
      <c r="AB91" s="31">
        <f t="shared" si="64"/>
        <v>46.978417266187051</v>
      </c>
      <c r="AC91" s="31">
        <f t="shared" si="64"/>
        <v>46.978417266187051</v>
      </c>
      <c r="AD91" s="31">
        <f t="shared" si="64"/>
        <v>46.978417266187051</v>
      </c>
      <c r="AE91" s="31">
        <f t="shared" si="64"/>
        <v>46.978417266187051</v>
      </c>
      <c r="AF91" s="31">
        <f t="shared" si="64"/>
        <v>46.978417266187051</v>
      </c>
      <c r="AG91" s="30" t="s">
        <v>158</v>
      </c>
      <c r="AH91" s="30" t="s">
        <v>158</v>
      </c>
      <c r="AI91" s="30" t="s">
        <v>158</v>
      </c>
      <c r="AJ91" s="30" t="s">
        <v>158</v>
      </c>
    </row>
    <row r="92" spans="1:36" x14ac:dyDescent="0.35">
      <c r="D92" s="15"/>
      <c r="E92" s="15"/>
      <c r="F92" s="15"/>
      <c r="P92" s="33"/>
      <c r="Q92" s="33">
        <f>SUM(Q34:Q91)</f>
        <v>1941.4731657268321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</row>
    <row r="93" spans="1:36" x14ac:dyDescent="0.35">
      <c r="D93" s="15"/>
      <c r="E93" s="15"/>
      <c r="F93" s="15"/>
    </row>
    <row r="94" spans="1:36" x14ac:dyDescent="0.35">
      <c r="A94" s="27">
        <v>44662</v>
      </c>
      <c r="B94" s="39">
        <v>5051802142</v>
      </c>
      <c r="C94" s="42" t="s">
        <v>180</v>
      </c>
      <c r="D94" s="44">
        <v>1856.68</v>
      </c>
      <c r="E94" s="46">
        <v>1557.6</v>
      </c>
      <c r="F94" s="44">
        <v>12.89</v>
      </c>
      <c r="G94" s="24">
        <v>144</v>
      </c>
      <c r="I94" s="31"/>
      <c r="J94" s="31"/>
      <c r="K94" s="31"/>
      <c r="L94" s="31"/>
      <c r="M94" s="31"/>
      <c r="N94" s="31"/>
      <c r="O94" s="31"/>
      <c r="P94" s="31"/>
      <c r="Q94" s="31"/>
      <c r="R94" s="31">
        <f>($E$94/$G$94)*0.5</f>
        <v>5.4083333333333332</v>
      </c>
      <c r="S94" s="31">
        <f t="shared" ref="S94:AF94" si="65">($E$94/$G$94)</f>
        <v>10.816666666666666</v>
      </c>
      <c r="T94" s="31">
        <f t="shared" si="65"/>
        <v>10.816666666666666</v>
      </c>
      <c r="U94" s="31">
        <f t="shared" si="65"/>
        <v>10.816666666666666</v>
      </c>
      <c r="V94" s="31">
        <f t="shared" si="65"/>
        <v>10.816666666666666</v>
      </c>
      <c r="W94" s="31">
        <f t="shared" si="65"/>
        <v>10.816666666666666</v>
      </c>
      <c r="X94" s="31">
        <f t="shared" si="65"/>
        <v>10.816666666666666</v>
      </c>
      <c r="Y94" s="31">
        <f t="shared" si="65"/>
        <v>10.816666666666666</v>
      </c>
      <c r="Z94" s="31">
        <f t="shared" si="65"/>
        <v>10.816666666666666</v>
      </c>
      <c r="AA94" s="31">
        <f t="shared" si="65"/>
        <v>10.816666666666666</v>
      </c>
      <c r="AB94" s="31">
        <f t="shared" si="65"/>
        <v>10.816666666666666</v>
      </c>
      <c r="AC94" s="31">
        <f t="shared" si="65"/>
        <v>10.816666666666666</v>
      </c>
      <c r="AD94" s="31">
        <f t="shared" si="65"/>
        <v>10.816666666666666</v>
      </c>
      <c r="AE94" s="31">
        <f t="shared" si="65"/>
        <v>10.816666666666666</v>
      </c>
      <c r="AF94" s="31">
        <f t="shared" si="65"/>
        <v>10.816666666666666</v>
      </c>
      <c r="AG94" s="30" t="s">
        <v>158</v>
      </c>
      <c r="AH94" s="30" t="s">
        <v>158</v>
      </c>
      <c r="AI94" s="30" t="s">
        <v>158</v>
      </c>
      <c r="AJ94" s="30" t="s">
        <v>158</v>
      </c>
    </row>
    <row r="95" spans="1:36" x14ac:dyDescent="0.35">
      <c r="A95" s="27">
        <v>44662</v>
      </c>
      <c r="B95" s="39">
        <v>2040714136</v>
      </c>
      <c r="C95" s="42" t="s">
        <v>181</v>
      </c>
      <c r="D95" s="44">
        <v>7576.59</v>
      </c>
      <c r="E95" s="46">
        <v>6356.13</v>
      </c>
      <c r="F95" s="44">
        <v>52.62</v>
      </c>
      <c r="G95" s="24">
        <v>144</v>
      </c>
      <c r="L95" s="31"/>
      <c r="M95" s="31"/>
      <c r="N95" s="31"/>
      <c r="O95" s="31"/>
      <c r="P95" s="31"/>
      <c r="Q95" s="31"/>
      <c r="R95" s="31">
        <f>($E$95/$G$95)*0.5</f>
        <v>22.069895833333334</v>
      </c>
      <c r="S95" s="31">
        <f t="shared" ref="S95:AF95" si="66">($E$95/$G$95)</f>
        <v>44.139791666666667</v>
      </c>
      <c r="T95" s="31">
        <f t="shared" si="66"/>
        <v>44.139791666666667</v>
      </c>
      <c r="U95" s="31">
        <f t="shared" si="66"/>
        <v>44.139791666666667</v>
      </c>
      <c r="V95" s="31">
        <f t="shared" si="66"/>
        <v>44.139791666666667</v>
      </c>
      <c r="W95" s="31">
        <f t="shared" si="66"/>
        <v>44.139791666666667</v>
      </c>
      <c r="X95" s="31">
        <f t="shared" si="66"/>
        <v>44.139791666666667</v>
      </c>
      <c r="Y95" s="31">
        <f t="shared" si="66"/>
        <v>44.139791666666667</v>
      </c>
      <c r="Z95" s="31">
        <f t="shared" si="66"/>
        <v>44.139791666666667</v>
      </c>
      <c r="AA95" s="31">
        <f t="shared" si="66"/>
        <v>44.139791666666667</v>
      </c>
      <c r="AB95" s="31">
        <f t="shared" si="66"/>
        <v>44.139791666666667</v>
      </c>
      <c r="AC95" s="31">
        <f t="shared" si="66"/>
        <v>44.139791666666667</v>
      </c>
      <c r="AD95" s="31">
        <f t="shared" si="66"/>
        <v>44.139791666666667</v>
      </c>
      <c r="AE95" s="31">
        <f t="shared" si="66"/>
        <v>44.139791666666667</v>
      </c>
      <c r="AF95" s="31">
        <f t="shared" si="66"/>
        <v>44.139791666666667</v>
      </c>
      <c r="AG95" s="30" t="s">
        <v>158</v>
      </c>
      <c r="AH95" s="30" t="s">
        <v>158</v>
      </c>
      <c r="AI95" s="30" t="s">
        <v>158</v>
      </c>
      <c r="AJ95" s="30" t="s">
        <v>158</v>
      </c>
    </row>
    <row r="96" spans="1:36" x14ac:dyDescent="0.35">
      <c r="A96" s="27">
        <v>44669</v>
      </c>
      <c r="B96" s="39">
        <v>376015052</v>
      </c>
      <c r="C96" s="42" t="s">
        <v>182</v>
      </c>
      <c r="D96" s="44">
        <v>7309.91</v>
      </c>
      <c r="E96" s="46">
        <v>6132.41</v>
      </c>
      <c r="F96" s="44">
        <v>50.76</v>
      </c>
      <c r="G96" s="24">
        <v>144</v>
      </c>
      <c r="L96" s="31"/>
      <c r="M96" s="31"/>
      <c r="N96" s="31"/>
      <c r="O96" s="31"/>
      <c r="P96" s="31"/>
      <c r="Q96" s="31"/>
      <c r="R96" s="31">
        <f>($E$96/$G$96)*0.5</f>
        <v>21.293090277777779</v>
      </c>
      <c r="S96" s="31">
        <f t="shared" ref="S96:AF96" si="67">($E$96/$G$96)</f>
        <v>42.586180555555558</v>
      </c>
      <c r="T96" s="31">
        <f t="shared" si="67"/>
        <v>42.586180555555558</v>
      </c>
      <c r="U96" s="31">
        <f t="shared" si="67"/>
        <v>42.586180555555558</v>
      </c>
      <c r="V96" s="31">
        <f t="shared" si="67"/>
        <v>42.586180555555558</v>
      </c>
      <c r="W96" s="31">
        <f t="shared" si="67"/>
        <v>42.586180555555558</v>
      </c>
      <c r="X96" s="31">
        <f t="shared" si="67"/>
        <v>42.586180555555558</v>
      </c>
      <c r="Y96" s="31">
        <f t="shared" si="67"/>
        <v>42.586180555555558</v>
      </c>
      <c r="Z96" s="31">
        <f t="shared" si="67"/>
        <v>42.586180555555558</v>
      </c>
      <c r="AA96" s="31">
        <f t="shared" si="67"/>
        <v>42.586180555555558</v>
      </c>
      <c r="AB96" s="31">
        <f t="shared" si="67"/>
        <v>42.586180555555558</v>
      </c>
      <c r="AC96" s="31">
        <f t="shared" si="67"/>
        <v>42.586180555555558</v>
      </c>
      <c r="AD96" s="31">
        <f t="shared" si="67"/>
        <v>42.586180555555558</v>
      </c>
      <c r="AE96" s="31">
        <f t="shared" si="67"/>
        <v>42.586180555555558</v>
      </c>
      <c r="AF96" s="31">
        <f t="shared" si="67"/>
        <v>42.586180555555558</v>
      </c>
      <c r="AG96" s="30" t="s">
        <v>158</v>
      </c>
      <c r="AH96" s="30" t="s">
        <v>158</v>
      </c>
      <c r="AI96" s="30" t="s">
        <v>158</v>
      </c>
      <c r="AJ96" s="30" t="s">
        <v>158</v>
      </c>
    </row>
    <row r="97" spans="1:36" x14ac:dyDescent="0.35">
      <c r="A97" s="27">
        <v>44669</v>
      </c>
      <c r="B97" s="39" t="s">
        <v>183</v>
      </c>
      <c r="C97" s="42" t="s">
        <v>184</v>
      </c>
      <c r="D97" s="44">
        <v>6753.8</v>
      </c>
      <c r="E97" s="46">
        <v>5665.88</v>
      </c>
      <c r="F97" s="44">
        <v>46.9</v>
      </c>
      <c r="G97" s="24">
        <v>144</v>
      </c>
      <c r="L97" s="31"/>
      <c r="M97" s="31"/>
      <c r="N97" s="31"/>
      <c r="O97" s="31"/>
      <c r="P97" s="31"/>
      <c r="Q97" s="31"/>
      <c r="R97" s="31">
        <f>($E$97/$G$97)*0.5</f>
        <v>19.673194444444444</v>
      </c>
      <c r="S97" s="31">
        <f t="shared" ref="S97:AF97" si="68">($E$97/$G$97)</f>
        <v>39.346388888888889</v>
      </c>
      <c r="T97" s="31">
        <f t="shared" si="68"/>
        <v>39.346388888888889</v>
      </c>
      <c r="U97" s="31">
        <f t="shared" si="68"/>
        <v>39.346388888888889</v>
      </c>
      <c r="V97" s="31">
        <f t="shared" si="68"/>
        <v>39.346388888888889</v>
      </c>
      <c r="W97" s="31">
        <f t="shared" si="68"/>
        <v>39.346388888888889</v>
      </c>
      <c r="X97" s="31">
        <f t="shared" si="68"/>
        <v>39.346388888888889</v>
      </c>
      <c r="Y97" s="31">
        <f t="shared" si="68"/>
        <v>39.346388888888889</v>
      </c>
      <c r="Z97" s="31">
        <f t="shared" si="68"/>
        <v>39.346388888888889</v>
      </c>
      <c r="AA97" s="31">
        <f t="shared" si="68"/>
        <v>39.346388888888889</v>
      </c>
      <c r="AB97" s="31">
        <f t="shared" si="68"/>
        <v>39.346388888888889</v>
      </c>
      <c r="AC97" s="31">
        <f t="shared" si="68"/>
        <v>39.346388888888889</v>
      </c>
      <c r="AD97" s="31">
        <f t="shared" si="68"/>
        <v>39.346388888888889</v>
      </c>
      <c r="AE97" s="31">
        <f t="shared" si="68"/>
        <v>39.346388888888889</v>
      </c>
      <c r="AF97" s="31">
        <f t="shared" si="68"/>
        <v>39.346388888888889</v>
      </c>
      <c r="AG97" s="30" t="s">
        <v>158</v>
      </c>
      <c r="AH97" s="30" t="s">
        <v>158</v>
      </c>
      <c r="AI97" s="30" t="s">
        <v>158</v>
      </c>
      <c r="AJ97" s="30" t="s">
        <v>158</v>
      </c>
    </row>
    <row r="98" spans="1:36" x14ac:dyDescent="0.35">
      <c r="A98" s="27">
        <v>44676</v>
      </c>
      <c r="B98" s="39">
        <v>6220126141</v>
      </c>
      <c r="C98" s="42" t="s">
        <v>185</v>
      </c>
      <c r="D98" s="44">
        <v>8879.35</v>
      </c>
      <c r="E98" s="46">
        <v>7449.04</v>
      </c>
      <c r="F98" s="137">
        <v>61.66</v>
      </c>
      <c r="G98" s="24">
        <v>144</v>
      </c>
      <c r="L98" s="31"/>
      <c r="M98" s="31"/>
      <c r="N98" s="31"/>
      <c r="O98" s="31"/>
      <c r="P98" s="31"/>
      <c r="Q98" s="31"/>
      <c r="R98" s="36">
        <f>($E$98/$G$98)*0.5</f>
        <v>25.864722222222223</v>
      </c>
      <c r="S98" s="31">
        <f t="shared" ref="S98:AF98" si="69">($E$98/$G$98)</f>
        <v>51.729444444444447</v>
      </c>
      <c r="T98" s="31">
        <f t="shared" si="69"/>
        <v>51.729444444444447</v>
      </c>
      <c r="U98" s="31">
        <f t="shared" si="69"/>
        <v>51.729444444444447</v>
      </c>
      <c r="V98" s="31">
        <f t="shared" si="69"/>
        <v>51.729444444444447</v>
      </c>
      <c r="W98" s="31">
        <f t="shared" si="69"/>
        <v>51.729444444444447</v>
      </c>
      <c r="X98" s="31">
        <f t="shared" si="69"/>
        <v>51.729444444444447</v>
      </c>
      <c r="Y98" s="31">
        <f t="shared" si="69"/>
        <v>51.729444444444447</v>
      </c>
      <c r="Z98" s="31">
        <f t="shared" si="69"/>
        <v>51.729444444444447</v>
      </c>
      <c r="AA98" s="31">
        <f t="shared" si="69"/>
        <v>51.729444444444447</v>
      </c>
      <c r="AB98" s="31">
        <f t="shared" si="69"/>
        <v>51.729444444444447</v>
      </c>
      <c r="AC98" s="31">
        <f t="shared" si="69"/>
        <v>51.729444444444447</v>
      </c>
      <c r="AD98" s="31">
        <f t="shared" si="69"/>
        <v>51.729444444444447</v>
      </c>
      <c r="AE98" s="31">
        <f t="shared" si="69"/>
        <v>51.729444444444447</v>
      </c>
      <c r="AF98" s="31">
        <f t="shared" si="69"/>
        <v>51.729444444444447</v>
      </c>
      <c r="AG98" s="30" t="s">
        <v>158</v>
      </c>
      <c r="AH98" s="30" t="s">
        <v>158</v>
      </c>
      <c r="AI98" s="30" t="s">
        <v>158</v>
      </c>
      <c r="AJ98" s="30" t="s">
        <v>158</v>
      </c>
    </row>
    <row r="99" spans="1:36" x14ac:dyDescent="0.35">
      <c r="D99" s="15"/>
      <c r="E99" s="15"/>
      <c r="F99" s="15"/>
      <c r="P99" s="33"/>
      <c r="Q99" s="33"/>
      <c r="R99" s="33">
        <f>SUM(R34:R98)</f>
        <v>2126.8897582397071</v>
      </c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</row>
    <row r="100" spans="1:36" x14ac:dyDescent="0.35">
      <c r="D100" s="15"/>
      <c r="E100" s="15"/>
      <c r="F100" s="15"/>
    </row>
    <row r="101" spans="1:36" x14ac:dyDescent="0.35">
      <c r="A101" s="27">
        <v>44683</v>
      </c>
      <c r="B101" s="78" t="s">
        <v>187</v>
      </c>
      <c r="C101" s="79" t="s">
        <v>188</v>
      </c>
      <c r="D101" s="76">
        <v>13199.37</v>
      </c>
      <c r="E101" s="77">
        <v>11073.18</v>
      </c>
      <c r="F101" s="76">
        <v>91.66</v>
      </c>
      <c r="G101" s="75">
        <v>144</v>
      </c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>
        <f>($E$101/$G$101)*0.5</f>
        <v>38.448541666666671</v>
      </c>
      <c r="T101" s="31">
        <f t="shared" ref="T101:AF101" si="70">($E$101/$G$101)</f>
        <v>76.897083333333342</v>
      </c>
      <c r="U101" s="31">
        <f t="shared" si="70"/>
        <v>76.897083333333342</v>
      </c>
      <c r="V101" s="31">
        <f t="shared" si="70"/>
        <v>76.897083333333342</v>
      </c>
      <c r="W101" s="31">
        <f t="shared" si="70"/>
        <v>76.897083333333342</v>
      </c>
      <c r="X101" s="31">
        <f t="shared" si="70"/>
        <v>76.897083333333342</v>
      </c>
      <c r="Y101" s="31">
        <f t="shared" si="70"/>
        <v>76.897083333333342</v>
      </c>
      <c r="Z101" s="31">
        <f t="shared" si="70"/>
        <v>76.897083333333342</v>
      </c>
      <c r="AA101" s="31">
        <f t="shared" si="70"/>
        <v>76.897083333333342</v>
      </c>
      <c r="AB101" s="31">
        <f t="shared" si="70"/>
        <v>76.897083333333342</v>
      </c>
      <c r="AC101" s="31">
        <f t="shared" si="70"/>
        <v>76.897083333333342</v>
      </c>
      <c r="AD101" s="31">
        <f t="shared" si="70"/>
        <v>76.897083333333342</v>
      </c>
      <c r="AE101" s="31">
        <f t="shared" si="70"/>
        <v>76.897083333333342</v>
      </c>
      <c r="AF101" s="31">
        <f t="shared" si="70"/>
        <v>76.897083333333342</v>
      </c>
      <c r="AG101" s="30" t="s">
        <v>158</v>
      </c>
      <c r="AH101" s="30" t="s">
        <v>158</v>
      </c>
      <c r="AI101" s="30" t="s">
        <v>158</v>
      </c>
      <c r="AJ101" s="30" t="s">
        <v>158</v>
      </c>
    </row>
    <row r="102" spans="1:36" x14ac:dyDescent="0.35">
      <c r="A102" s="27">
        <v>44683</v>
      </c>
      <c r="B102" s="78">
        <v>1074011190</v>
      </c>
      <c r="C102" s="79" t="s">
        <v>189</v>
      </c>
      <c r="D102" s="76">
        <v>5496.19</v>
      </c>
      <c r="E102" s="77">
        <v>4610.8500000000004</v>
      </c>
      <c r="F102" s="76">
        <v>38.17</v>
      </c>
      <c r="G102" s="75">
        <v>144</v>
      </c>
      <c r="L102" s="31"/>
      <c r="M102" s="31"/>
      <c r="N102" s="31"/>
      <c r="O102" s="31"/>
      <c r="P102" s="31"/>
      <c r="Q102" s="31"/>
      <c r="R102" s="31"/>
      <c r="S102" s="31">
        <f>($E$102/$G$102)*0.5</f>
        <v>16.009895833333335</v>
      </c>
      <c r="T102" s="31">
        <f t="shared" ref="T102:AF102" si="71">($E$102/$G$102)</f>
        <v>32.01979166666667</v>
      </c>
      <c r="U102" s="31">
        <f t="shared" si="71"/>
        <v>32.01979166666667</v>
      </c>
      <c r="V102" s="31">
        <f t="shared" si="71"/>
        <v>32.01979166666667</v>
      </c>
      <c r="W102" s="31">
        <f t="shared" si="71"/>
        <v>32.01979166666667</v>
      </c>
      <c r="X102" s="31">
        <f t="shared" si="71"/>
        <v>32.01979166666667</v>
      </c>
      <c r="Y102" s="31">
        <f t="shared" si="71"/>
        <v>32.01979166666667</v>
      </c>
      <c r="Z102" s="31">
        <f t="shared" si="71"/>
        <v>32.01979166666667</v>
      </c>
      <c r="AA102" s="31">
        <f t="shared" si="71"/>
        <v>32.01979166666667</v>
      </c>
      <c r="AB102" s="31">
        <f t="shared" si="71"/>
        <v>32.01979166666667</v>
      </c>
      <c r="AC102" s="31">
        <f t="shared" si="71"/>
        <v>32.01979166666667</v>
      </c>
      <c r="AD102" s="31">
        <f t="shared" si="71"/>
        <v>32.01979166666667</v>
      </c>
      <c r="AE102" s="31">
        <f t="shared" si="71"/>
        <v>32.01979166666667</v>
      </c>
      <c r="AF102" s="31">
        <f t="shared" si="71"/>
        <v>32.01979166666667</v>
      </c>
      <c r="AG102" s="30" t="s">
        <v>158</v>
      </c>
      <c r="AH102" s="30" t="s">
        <v>158</v>
      </c>
      <c r="AI102" s="30" t="s">
        <v>158</v>
      </c>
      <c r="AJ102" s="30" t="s">
        <v>158</v>
      </c>
    </row>
    <row r="103" spans="1:36" x14ac:dyDescent="0.35">
      <c r="A103" s="27">
        <v>44697</v>
      </c>
      <c r="B103" s="78" t="s">
        <v>190</v>
      </c>
      <c r="C103" s="79">
        <v>470620901</v>
      </c>
      <c r="D103" s="75">
        <v>11758.57</v>
      </c>
      <c r="E103" s="75">
        <v>9864.4699999999993</v>
      </c>
      <c r="F103" s="75">
        <v>81.66</v>
      </c>
      <c r="G103" s="75">
        <v>144</v>
      </c>
      <c r="L103" s="31"/>
      <c r="M103" s="31"/>
      <c r="N103" s="31"/>
      <c r="O103" s="31"/>
      <c r="P103" s="31"/>
      <c r="Q103" s="31"/>
      <c r="R103" s="31"/>
      <c r="S103" s="31">
        <f>($E$103/$G$103)*0.5</f>
        <v>34.251631944444441</v>
      </c>
      <c r="T103" s="31">
        <f t="shared" ref="T103:AF103" si="72">($E$103/$G$103)</f>
        <v>68.503263888888881</v>
      </c>
      <c r="U103" s="31">
        <f t="shared" si="72"/>
        <v>68.503263888888881</v>
      </c>
      <c r="V103" s="31">
        <f t="shared" si="72"/>
        <v>68.503263888888881</v>
      </c>
      <c r="W103" s="31">
        <f t="shared" si="72"/>
        <v>68.503263888888881</v>
      </c>
      <c r="X103" s="31">
        <f t="shared" si="72"/>
        <v>68.503263888888881</v>
      </c>
      <c r="Y103" s="31">
        <f t="shared" si="72"/>
        <v>68.503263888888881</v>
      </c>
      <c r="Z103" s="31">
        <f t="shared" si="72"/>
        <v>68.503263888888881</v>
      </c>
      <c r="AA103" s="31">
        <f t="shared" si="72"/>
        <v>68.503263888888881</v>
      </c>
      <c r="AB103" s="31">
        <f t="shared" si="72"/>
        <v>68.503263888888881</v>
      </c>
      <c r="AC103" s="31">
        <f t="shared" si="72"/>
        <v>68.503263888888881</v>
      </c>
      <c r="AD103" s="31">
        <f t="shared" si="72"/>
        <v>68.503263888888881</v>
      </c>
      <c r="AE103" s="31">
        <f t="shared" si="72"/>
        <v>68.503263888888881</v>
      </c>
      <c r="AF103" s="31">
        <f t="shared" si="72"/>
        <v>68.503263888888881</v>
      </c>
      <c r="AG103" s="30" t="s">
        <v>158</v>
      </c>
      <c r="AH103" s="30" t="s">
        <v>158</v>
      </c>
      <c r="AI103" s="30" t="s">
        <v>158</v>
      </c>
      <c r="AJ103" s="30" t="s">
        <v>158</v>
      </c>
    </row>
    <row r="104" spans="1:36" x14ac:dyDescent="0.35">
      <c r="A104" s="27">
        <v>44697</v>
      </c>
      <c r="B104" s="78" t="s">
        <v>191</v>
      </c>
      <c r="C104" s="79" t="s">
        <v>192</v>
      </c>
      <c r="D104" s="75">
        <v>14981.1</v>
      </c>
      <c r="E104" s="75">
        <v>12567.9</v>
      </c>
      <c r="F104" s="75">
        <v>104.04</v>
      </c>
      <c r="G104" s="75">
        <v>144</v>
      </c>
      <c r="L104" s="31"/>
      <c r="M104" s="31"/>
      <c r="N104" s="31"/>
      <c r="O104" s="31"/>
      <c r="P104" s="31"/>
      <c r="Q104" s="31"/>
      <c r="R104" s="31"/>
      <c r="S104" s="31">
        <f>($E$104/$G$104)*0.5</f>
        <v>43.638541666666669</v>
      </c>
      <c r="T104" s="31">
        <f t="shared" ref="T104:AF104" si="73">($E$104/$G$104)</f>
        <v>87.277083333333337</v>
      </c>
      <c r="U104" s="31">
        <f t="shared" si="73"/>
        <v>87.277083333333337</v>
      </c>
      <c r="V104" s="31">
        <f t="shared" si="73"/>
        <v>87.277083333333337</v>
      </c>
      <c r="W104" s="31">
        <f t="shared" si="73"/>
        <v>87.277083333333337</v>
      </c>
      <c r="X104" s="31">
        <f t="shared" si="73"/>
        <v>87.277083333333337</v>
      </c>
      <c r="Y104" s="31">
        <f t="shared" si="73"/>
        <v>87.277083333333337</v>
      </c>
      <c r="Z104" s="31">
        <f t="shared" si="73"/>
        <v>87.277083333333337</v>
      </c>
      <c r="AA104" s="31">
        <f t="shared" si="73"/>
        <v>87.277083333333337</v>
      </c>
      <c r="AB104" s="31">
        <f t="shared" si="73"/>
        <v>87.277083333333337</v>
      </c>
      <c r="AC104" s="31">
        <f t="shared" si="73"/>
        <v>87.277083333333337</v>
      </c>
      <c r="AD104" s="31">
        <f t="shared" si="73"/>
        <v>87.277083333333337</v>
      </c>
      <c r="AE104" s="31">
        <f t="shared" si="73"/>
        <v>87.277083333333337</v>
      </c>
      <c r="AF104" s="31">
        <f t="shared" si="73"/>
        <v>87.277083333333337</v>
      </c>
      <c r="AG104" s="30" t="s">
        <v>158</v>
      </c>
      <c r="AH104" s="30" t="s">
        <v>158</v>
      </c>
      <c r="AI104" s="30" t="s">
        <v>158</v>
      </c>
      <c r="AJ104" s="30" t="s">
        <v>158</v>
      </c>
    </row>
    <row r="105" spans="1:36" x14ac:dyDescent="0.35">
      <c r="A105" s="27">
        <v>44697</v>
      </c>
      <c r="B105" s="78" t="s">
        <v>193</v>
      </c>
      <c r="C105" s="79" t="s">
        <v>194</v>
      </c>
      <c r="D105" s="75">
        <v>8211.7800000000007</v>
      </c>
      <c r="E105" s="75">
        <v>6889</v>
      </c>
      <c r="F105" s="75">
        <v>57.03</v>
      </c>
      <c r="G105" s="75">
        <v>144</v>
      </c>
      <c r="S105" s="31">
        <f>($E$105/$G$105)*0.5</f>
        <v>23.920138888888889</v>
      </c>
      <c r="T105" s="31">
        <f t="shared" ref="T105:AF105" si="74">($E$105/$G$105)</f>
        <v>47.840277777777779</v>
      </c>
      <c r="U105" s="31">
        <f t="shared" si="74"/>
        <v>47.840277777777779</v>
      </c>
      <c r="V105" s="31">
        <f t="shared" si="74"/>
        <v>47.840277777777779</v>
      </c>
      <c r="W105" s="31">
        <f t="shared" si="74"/>
        <v>47.840277777777779</v>
      </c>
      <c r="X105" s="31">
        <f t="shared" si="74"/>
        <v>47.840277777777779</v>
      </c>
      <c r="Y105" s="31">
        <f t="shared" si="74"/>
        <v>47.840277777777779</v>
      </c>
      <c r="Z105" s="31">
        <f t="shared" si="74"/>
        <v>47.840277777777779</v>
      </c>
      <c r="AA105" s="31">
        <f t="shared" si="74"/>
        <v>47.840277777777779</v>
      </c>
      <c r="AB105" s="31">
        <f t="shared" si="74"/>
        <v>47.840277777777779</v>
      </c>
      <c r="AC105" s="31">
        <f t="shared" si="74"/>
        <v>47.840277777777779</v>
      </c>
      <c r="AD105" s="31">
        <f t="shared" si="74"/>
        <v>47.840277777777779</v>
      </c>
      <c r="AE105" s="31">
        <f t="shared" si="74"/>
        <v>47.840277777777779</v>
      </c>
      <c r="AF105" s="31">
        <f t="shared" si="74"/>
        <v>47.840277777777779</v>
      </c>
      <c r="AG105" s="30" t="s">
        <v>158</v>
      </c>
      <c r="AH105" s="30" t="s">
        <v>158</v>
      </c>
      <c r="AI105" s="30" t="s">
        <v>158</v>
      </c>
      <c r="AJ105" s="30" t="s">
        <v>158</v>
      </c>
    </row>
    <row r="106" spans="1:36" x14ac:dyDescent="0.35">
      <c r="A106" s="27">
        <v>44697</v>
      </c>
      <c r="B106" s="78" t="s">
        <v>195</v>
      </c>
      <c r="C106" s="79" t="s">
        <v>196</v>
      </c>
      <c r="D106" s="75">
        <v>5246.68</v>
      </c>
      <c r="E106" s="75">
        <v>4401.53</v>
      </c>
      <c r="F106" s="75">
        <v>36.44</v>
      </c>
      <c r="G106" s="75">
        <v>144</v>
      </c>
      <c r="S106" s="31">
        <f>($E$106/$G$106)*0.5</f>
        <v>15.283090277777777</v>
      </c>
      <c r="T106" s="31">
        <f t="shared" ref="T106:AF106" si="75">($E$106/$G$106)</f>
        <v>30.566180555555555</v>
      </c>
      <c r="U106" s="31">
        <f t="shared" si="75"/>
        <v>30.566180555555555</v>
      </c>
      <c r="V106" s="31">
        <f t="shared" si="75"/>
        <v>30.566180555555555</v>
      </c>
      <c r="W106" s="31">
        <f t="shared" si="75"/>
        <v>30.566180555555555</v>
      </c>
      <c r="X106" s="31">
        <f t="shared" si="75"/>
        <v>30.566180555555555</v>
      </c>
      <c r="Y106" s="31">
        <f t="shared" si="75"/>
        <v>30.566180555555555</v>
      </c>
      <c r="Z106" s="31">
        <f t="shared" si="75"/>
        <v>30.566180555555555</v>
      </c>
      <c r="AA106" s="31">
        <f t="shared" si="75"/>
        <v>30.566180555555555</v>
      </c>
      <c r="AB106" s="31">
        <f t="shared" si="75"/>
        <v>30.566180555555555</v>
      </c>
      <c r="AC106" s="31">
        <f t="shared" si="75"/>
        <v>30.566180555555555</v>
      </c>
      <c r="AD106" s="31">
        <f t="shared" si="75"/>
        <v>30.566180555555555</v>
      </c>
      <c r="AE106" s="31">
        <f t="shared" si="75"/>
        <v>30.566180555555555</v>
      </c>
      <c r="AF106" s="31">
        <f t="shared" si="75"/>
        <v>30.566180555555555</v>
      </c>
      <c r="AG106" s="30" t="s">
        <v>158</v>
      </c>
      <c r="AH106" s="30" t="s">
        <v>158</v>
      </c>
      <c r="AI106" s="30" t="s">
        <v>158</v>
      </c>
      <c r="AJ106" s="30" t="s">
        <v>158</v>
      </c>
    </row>
    <row r="107" spans="1:36" x14ac:dyDescent="0.35">
      <c r="A107" s="27">
        <v>44697</v>
      </c>
      <c r="B107" s="78" t="s">
        <v>197</v>
      </c>
      <c r="C107" s="79" t="s">
        <v>198</v>
      </c>
      <c r="D107" s="75">
        <v>874.91</v>
      </c>
      <c r="E107" s="75">
        <v>733.98</v>
      </c>
      <c r="F107" s="75">
        <v>6.08</v>
      </c>
      <c r="G107" s="75">
        <v>144</v>
      </c>
      <c r="S107" s="31">
        <f>($E$107/$G$107)*0.5</f>
        <v>2.5485416666666669</v>
      </c>
      <c r="T107" s="31">
        <f t="shared" ref="T107:AF107" si="76">($E$107/$G$107)</f>
        <v>5.0970833333333339</v>
      </c>
      <c r="U107" s="31">
        <f t="shared" si="76"/>
        <v>5.0970833333333339</v>
      </c>
      <c r="V107" s="31">
        <f t="shared" si="76"/>
        <v>5.0970833333333339</v>
      </c>
      <c r="W107" s="31">
        <f t="shared" si="76"/>
        <v>5.0970833333333339</v>
      </c>
      <c r="X107" s="31">
        <f t="shared" si="76"/>
        <v>5.0970833333333339</v>
      </c>
      <c r="Y107" s="31">
        <f t="shared" si="76"/>
        <v>5.0970833333333339</v>
      </c>
      <c r="Z107" s="31">
        <f t="shared" si="76"/>
        <v>5.0970833333333339</v>
      </c>
      <c r="AA107" s="31">
        <f t="shared" si="76"/>
        <v>5.0970833333333339</v>
      </c>
      <c r="AB107" s="31">
        <f t="shared" si="76"/>
        <v>5.0970833333333339</v>
      </c>
      <c r="AC107" s="31">
        <f t="shared" si="76"/>
        <v>5.0970833333333339</v>
      </c>
      <c r="AD107" s="31">
        <f t="shared" si="76"/>
        <v>5.0970833333333339</v>
      </c>
      <c r="AE107" s="31">
        <f t="shared" si="76"/>
        <v>5.0970833333333339</v>
      </c>
      <c r="AF107" s="31">
        <f t="shared" si="76"/>
        <v>5.0970833333333339</v>
      </c>
      <c r="AG107" s="30" t="s">
        <v>158</v>
      </c>
      <c r="AH107" s="30" t="s">
        <v>158</v>
      </c>
      <c r="AI107" s="30" t="s">
        <v>158</v>
      </c>
      <c r="AJ107" s="30" t="s">
        <v>158</v>
      </c>
    </row>
    <row r="108" spans="1:36" x14ac:dyDescent="0.35">
      <c r="A108" s="27">
        <v>44697</v>
      </c>
      <c r="B108" s="78" t="s">
        <v>199</v>
      </c>
      <c r="C108" s="79" t="s">
        <v>200</v>
      </c>
      <c r="D108" s="75">
        <v>4813.96</v>
      </c>
      <c r="E108" s="75">
        <v>4038.51</v>
      </c>
      <c r="F108" s="75">
        <v>33.43</v>
      </c>
      <c r="G108" s="75">
        <v>144</v>
      </c>
      <c r="S108" s="31">
        <f>($E$108/$G$108)*0.5</f>
        <v>14.022604166666667</v>
      </c>
      <c r="T108" s="31">
        <f t="shared" ref="T108:AF108" si="77">($E$108/$G$108)</f>
        <v>28.045208333333335</v>
      </c>
      <c r="U108" s="31">
        <f t="shared" si="77"/>
        <v>28.045208333333335</v>
      </c>
      <c r="V108" s="31">
        <f t="shared" si="77"/>
        <v>28.045208333333335</v>
      </c>
      <c r="W108" s="31">
        <f t="shared" si="77"/>
        <v>28.045208333333335</v>
      </c>
      <c r="X108" s="31">
        <f t="shared" si="77"/>
        <v>28.045208333333335</v>
      </c>
      <c r="Y108" s="31">
        <f t="shared" si="77"/>
        <v>28.045208333333335</v>
      </c>
      <c r="Z108" s="31">
        <f t="shared" si="77"/>
        <v>28.045208333333335</v>
      </c>
      <c r="AA108" s="31">
        <f t="shared" si="77"/>
        <v>28.045208333333335</v>
      </c>
      <c r="AB108" s="31">
        <f t="shared" si="77"/>
        <v>28.045208333333335</v>
      </c>
      <c r="AC108" s="31">
        <f t="shared" si="77"/>
        <v>28.045208333333335</v>
      </c>
      <c r="AD108" s="31">
        <f t="shared" si="77"/>
        <v>28.045208333333335</v>
      </c>
      <c r="AE108" s="31">
        <f t="shared" si="77"/>
        <v>28.045208333333335</v>
      </c>
      <c r="AF108" s="31">
        <f t="shared" si="77"/>
        <v>28.045208333333335</v>
      </c>
      <c r="AG108" s="30" t="s">
        <v>158</v>
      </c>
      <c r="AH108" s="30" t="s">
        <v>158</v>
      </c>
      <c r="AI108" s="30" t="s">
        <v>158</v>
      </c>
      <c r="AJ108" s="30" t="s">
        <v>158</v>
      </c>
    </row>
    <row r="109" spans="1:36" x14ac:dyDescent="0.35">
      <c r="A109" s="27">
        <v>44697</v>
      </c>
      <c r="B109" s="78" t="s">
        <v>201</v>
      </c>
      <c r="C109" s="79" t="s">
        <v>202</v>
      </c>
      <c r="D109" s="75">
        <v>11513.52</v>
      </c>
      <c r="E109" s="75">
        <v>9877.64</v>
      </c>
      <c r="F109" s="75">
        <v>92.11</v>
      </c>
      <c r="G109" s="75">
        <v>125</v>
      </c>
      <c r="S109" s="31">
        <f>($E$109/$G$109)*0.5</f>
        <v>39.510559999999998</v>
      </c>
      <c r="T109" s="31">
        <f t="shared" ref="T109:AF109" si="78">($E$109/$G$109)</f>
        <v>79.021119999999996</v>
      </c>
      <c r="U109" s="31">
        <f t="shared" si="78"/>
        <v>79.021119999999996</v>
      </c>
      <c r="V109" s="31">
        <f t="shared" si="78"/>
        <v>79.021119999999996</v>
      </c>
      <c r="W109" s="31">
        <f t="shared" si="78"/>
        <v>79.021119999999996</v>
      </c>
      <c r="X109" s="31">
        <f t="shared" si="78"/>
        <v>79.021119999999996</v>
      </c>
      <c r="Y109" s="31">
        <f t="shared" si="78"/>
        <v>79.021119999999996</v>
      </c>
      <c r="Z109" s="31">
        <f t="shared" si="78"/>
        <v>79.021119999999996</v>
      </c>
      <c r="AA109" s="31">
        <f t="shared" si="78"/>
        <v>79.021119999999996</v>
      </c>
      <c r="AB109" s="31">
        <f t="shared" si="78"/>
        <v>79.021119999999996</v>
      </c>
      <c r="AC109" s="31">
        <f t="shared" si="78"/>
        <v>79.021119999999996</v>
      </c>
      <c r="AD109" s="31">
        <f t="shared" si="78"/>
        <v>79.021119999999996</v>
      </c>
      <c r="AE109" s="31">
        <f t="shared" si="78"/>
        <v>79.021119999999996</v>
      </c>
      <c r="AF109" s="31">
        <f t="shared" si="78"/>
        <v>79.021119999999996</v>
      </c>
      <c r="AG109" s="30" t="s">
        <v>158</v>
      </c>
      <c r="AH109" s="30" t="s">
        <v>158</v>
      </c>
      <c r="AI109" s="30" t="s">
        <v>158</v>
      </c>
      <c r="AJ109" s="30" t="s">
        <v>158</v>
      </c>
    </row>
    <row r="110" spans="1:36" x14ac:dyDescent="0.35">
      <c r="A110" s="27">
        <v>44697</v>
      </c>
      <c r="B110" s="78" t="s">
        <v>203</v>
      </c>
      <c r="C110" s="79" t="s">
        <v>204</v>
      </c>
      <c r="D110" s="75">
        <v>1759.03</v>
      </c>
      <c r="E110" s="75">
        <v>1475.68</v>
      </c>
      <c r="F110" s="75">
        <v>12.22</v>
      </c>
      <c r="G110" s="75">
        <v>144</v>
      </c>
      <c r="S110" s="31">
        <f>($E$110/$G$110)*0.5</f>
        <v>5.1238888888888887</v>
      </c>
      <c r="T110" s="31">
        <f t="shared" ref="T110:AF110" si="79">($E$110/$G$110)</f>
        <v>10.247777777777777</v>
      </c>
      <c r="U110" s="31">
        <f t="shared" si="79"/>
        <v>10.247777777777777</v>
      </c>
      <c r="V110" s="31">
        <f t="shared" si="79"/>
        <v>10.247777777777777</v>
      </c>
      <c r="W110" s="31">
        <f t="shared" si="79"/>
        <v>10.247777777777777</v>
      </c>
      <c r="X110" s="31">
        <f t="shared" si="79"/>
        <v>10.247777777777777</v>
      </c>
      <c r="Y110" s="31">
        <f t="shared" si="79"/>
        <v>10.247777777777777</v>
      </c>
      <c r="Z110" s="31">
        <f t="shared" si="79"/>
        <v>10.247777777777777</v>
      </c>
      <c r="AA110" s="31">
        <f t="shared" si="79"/>
        <v>10.247777777777777</v>
      </c>
      <c r="AB110" s="31">
        <f t="shared" si="79"/>
        <v>10.247777777777777</v>
      </c>
      <c r="AC110" s="31">
        <f t="shared" si="79"/>
        <v>10.247777777777777</v>
      </c>
      <c r="AD110" s="31">
        <f t="shared" si="79"/>
        <v>10.247777777777777</v>
      </c>
      <c r="AE110" s="31">
        <f t="shared" si="79"/>
        <v>10.247777777777777</v>
      </c>
      <c r="AF110" s="31">
        <f t="shared" si="79"/>
        <v>10.247777777777777</v>
      </c>
      <c r="AG110" s="30" t="s">
        <v>158</v>
      </c>
      <c r="AH110" s="30" t="s">
        <v>158</v>
      </c>
      <c r="AI110" s="30" t="s">
        <v>158</v>
      </c>
      <c r="AJ110" s="30" t="s">
        <v>158</v>
      </c>
    </row>
    <row r="111" spans="1:36" x14ac:dyDescent="0.35">
      <c r="A111" s="27">
        <v>44704</v>
      </c>
      <c r="B111" s="78">
        <v>2826708234</v>
      </c>
      <c r="C111" s="79" t="s">
        <v>205</v>
      </c>
      <c r="D111" s="75">
        <v>11616.99</v>
      </c>
      <c r="E111" s="75">
        <v>9745.69</v>
      </c>
      <c r="F111" s="75">
        <v>80.67</v>
      </c>
      <c r="G111" s="75">
        <v>144</v>
      </c>
      <c r="S111" s="31">
        <f>($E$111/$G$111)*0.5</f>
        <v>33.839201388888888</v>
      </c>
      <c r="T111" s="31">
        <f t="shared" ref="T111:AF111" si="80">($E$111/$G$111)</f>
        <v>67.678402777777777</v>
      </c>
      <c r="U111" s="31">
        <f t="shared" si="80"/>
        <v>67.678402777777777</v>
      </c>
      <c r="V111" s="31">
        <f t="shared" si="80"/>
        <v>67.678402777777777</v>
      </c>
      <c r="W111" s="31">
        <f t="shared" si="80"/>
        <v>67.678402777777777</v>
      </c>
      <c r="X111" s="31">
        <f t="shared" si="80"/>
        <v>67.678402777777777</v>
      </c>
      <c r="Y111" s="31">
        <f t="shared" si="80"/>
        <v>67.678402777777777</v>
      </c>
      <c r="Z111" s="31">
        <f t="shared" si="80"/>
        <v>67.678402777777777</v>
      </c>
      <c r="AA111" s="31">
        <f t="shared" si="80"/>
        <v>67.678402777777777</v>
      </c>
      <c r="AB111" s="31">
        <f t="shared" si="80"/>
        <v>67.678402777777777</v>
      </c>
      <c r="AC111" s="31">
        <f t="shared" si="80"/>
        <v>67.678402777777777</v>
      </c>
      <c r="AD111" s="31">
        <f t="shared" si="80"/>
        <v>67.678402777777777</v>
      </c>
      <c r="AE111" s="31">
        <f t="shared" si="80"/>
        <v>67.678402777777777</v>
      </c>
      <c r="AF111" s="31">
        <f t="shared" si="80"/>
        <v>67.678402777777777</v>
      </c>
      <c r="AG111" s="30" t="s">
        <v>158</v>
      </c>
      <c r="AH111" s="30" t="s">
        <v>158</v>
      </c>
      <c r="AI111" s="30" t="s">
        <v>158</v>
      </c>
      <c r="AJ111" s="30" t="s">
        <v>158</v>
      </c>
    </row>
    <row r="112" spans="1:36" x14ac:dyDescent="0.35">
      <c r="A112" s="27">
        <v>44704</v>
      </c>
      <c r="B112" s="78">
        <v>2828415145</v>
      </c>
      <c r="C112" s="79" t="s">
        <v>206</v>
      </c>
      <c r="D112" s="75">
        <v>8453.65</v>
      </c>
      <c r="E112" s="75">
        <v>7091.91</v>
      </c>
      <c r="F112" s="75">
        <v>58.71</v>
      </c>
      <c r="G112" s="75">
        <v>144</v>
      </c>
      <c r="S112" s="31">
        <f>($E$112/$G$112)*0.5</f>
        <v>24.6246875</v>
      </c>
      <c r="T112" s="31">
        <f t="shared" ref="T112:AF112" si="81">($E$112/$G$112)</f>
        <v>49.249375000000001</v>
      </c>
      <c r="U112" s="31">
        <f t="shared" si="81"/>
        <v>49.249375000000001</v>
      </c>
      <c r="V112" s="31">
        <f t="shared" si="81"/>
        <v>49.249375000000001</v>
      </c>
      <c r="W112" s="31">
        <f t="shared" si="81"/>
        <v>49.249375000000001</v>
      </c>
      <c r="X112" s="31">
        <f t="shared" si="81"/>
        <v>49.249375000000001</v>
      </c>
      <c r="Y112" s="31">
        <f t="shared" si="81"/>
        <v>49.249375000000001</v>
      </c>
      <c r="Z112" s="31">
        <f t="shared" si="81"/>
        <v>49.249375000000001</v>
      </c>
      <c r="AA112" s="31">
        <f t="shared" si="81"/>
        <v>49.249375000000001</v>
      </c>
      <c r="AB112" s="31">
        <f t="shared" si="81"/>
        <v>49.249375000000001</v>
      </c>
      <c r="AC112" s="31">
        <f t="shared" si="81"/>
        <v>49.249375000000001</v>
      </c>
      <c r="AD112" s="31">
        <f t="shared" si="81"/>
        <v>49.249375000000001</v>
      </c>
      <c r="AE112" s="31">
        <f t="shared" si="81"/>
        <v>49.249375000000001</v>
      </c>
      <c r="AF112" s="31">
        <f t="shared" si="81"/>
        <v>49.249375000000001</v>
      </c>
      <c r="AG112" s="30" t="s">
        <v>158</v>
      </c>
      <c r="AH112" s="30" t="s">
        <v>158</v>
      </c>
      <c r="AI112" s="30" t="s">
        <v>158</v>
      </c>
      <c r="AJ112" s="30" t="s">
        <v>158</v>
      </c>
    </row>
    <row r="113" spans="1:36" x14ac:dyDescent="0.35">
      <c r="A113" s="27">
        <v>44704</v>
      </c>
      <c r="B113" s="78" t="s">
        <v>207</v>
      </c>
      <c r="C113" s="79" t="s">
        <v>208</v>
      </c>
      <c r="D113" s="75">
        <v>6808.46</v>
      </c>
      <c r="E113" s="75">
        <v>5711.73</v>
      </c>
      <c r="F113" s="75">
        <v>47.28</v>
      </c>
      <c r="G113" s="75">
        <v>144</v>
      </c>
      <c r="S113" s="36">
        <f>($E$113/$G$113)*0.5</f>
        <v>19.832395833333333</v>
      </c>
      <c r="T113" s="31">
        <f t="shared" ref="T113:AF113" si="82">($E$113/$G$113)</f>
        <v>39.664791666666666</v>
      </c>
      <c r="U113" s="31">
        <f t="shared" si="82"/>
        <v>39.664791666666666</v>
      </c>
      <c r="V113" s="31">
        <f t="shared" si="82"/>
        <v>39.664791666666666</v>
      </c>
      <c r="W113" s="31">
        <f t="shared" si="82"/>
        <v>39.664791666666666</v>
      </c>
      <c r="X113" s="31">
        <f t="shared" si="82"/>
        <v>39.664791666666666</v>
      </c>
      <c r="Y113" s="31">
        <f t="shared" si="82"/>
        <v>39.664791666666666</v>
      </c>
      <c r="Z113" s="31">
        <f t="shared" si="82"/>
        <v>39.664791666666666</v>
      </c>
      <c r="AA113" s="31">
        <f t="shared" si="82"/>
        <v>39.664791666666666</v>
      </c>
      <c r="AB113" s="31">
        <f t="shared" si="82"/>
        <v>39.664791666666666</v>
      </c>
      <c r="AC113" s="31">
        <f t="shared" si="82"/>
        <v>39.664791666666666</v>
      </c>
      <c r="AD113" s="31">
        <f t="shared" si="82"/>
        <v>39.664791666666666</v>
      </c>
      <c r="AE113" s="31">
        <f t="shared" si="82"/>
        <v>39.664791666666666</v>
      </c>
      <c r="AF113" s="31">
        <f t="shared" si="82"/>
        <v>39.664791666666666</v>
      </c>
      <c r="AG113" s="30" t="s">
        <v>158</v>
      </c>
      <c r="AH113" s="30" t="s">
        <v>158</v>
      </c>
      <c r="AI113" s="30" t="s">
        <v>158</v>
      </c>
      <c r="AJ113" s="30" t="s">
        <v>158</v>
      </c>
    </row>
    <row r="114" spans="1:36" x14ac:dyDescent="0.35">
      <c r="A114" s="27"/>
      <c r="B114" s="78"/>
      <c r="C114" s="79"/>
      <c r="D114" s="75"/>
      <c r="E114" s="75"/>
      <c r="F114" s="75"/>
      <c r="G114" s="75"/>
      <c r="S114" s="33">
        <f>SUM(S34:S113)</f>
        <v>2532.2527140730399</v>
      </c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</row>
    <row r="115" spans="1:36" x14ac:dyDescent="0.35">
      <c r="A115" s="27"/>
      <c r="B115" s="78"/>
      <c r="C115" s="79"/>
      <c r="D115" s="75"/>
      <c r="E115" s="75"/>
      <c r="F115" s="75"/>
      <c r="G115" s="75"/>
    </row>
    <row r="116" spans="1:36" x14ac:dyDescent="0.35">
      <c r="A116" s="27">
        <v>44718</v>
      </c>
      <c r="B116" s="78" t="s">
        <v>220</v>
      </c>
      <c r="C116" s="79" t="s">
        <v>221</v>
      </c>
      <c r="D116" s="76">
        <v>9344.01</v>
      </c>
      <c r="E116" s="77">
        <v>7838.85</v>
      </c>
      <c r="F116" s="76">
        <v>64.89</v>
      </c>
      <c r="G116" s="75">
        <v>144</v>
      </c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>
        <f>($E$116/$G$116)*0.5</f>
        <v>27.218229166666667</v>
      </c>
      <c r="U116" s="31">
        <f t="shared" ref="U116:AF116" si="83">($E$116/$G$116)</f>
        <v>54.436458333333334</v>
      </c>
      <c r="V116" s="31">
        <f t="shared" si="83"/>
        <v>54.436458333333334</v>
      </c>
      <c r="W116" s="31">
        <f t="shared" si="83"/>
        <v>54.436458333333334</v>
      </c>
      <c r="X116" s="31">
        <f t="shared" si="83"/>
        <v>54.436458333333334</v>
      </c>
      <c r="Y116" s="31">
        <f t="shared" si="83"/>
        <v>54.436458333333334</v>
      </c>
      <c r="Z116" s="31">
        <f t="shared" si="83"/>
        <v>54.436458333333334</v>
      </c>
      <c r="AA116" s="31">
        <f t="shared" si="83"/>
        <v>54.436458333333334</v>
      </c>
      <c r="AB116" s="31">
        <f t="shared" si="83"/>
        <v>54.436458333333334</v>
      </c>
      <c r="AC116" s="31">
        <f t="shared" si="83"/>
        <v>54.436458333333334</v>
      </c>
      <c r="AD116" s="31">
        <f t="shared" si="83"/>
        <v>54.436458333333334</v>
      </c>
      <c r="AE116" s="31">
        <f t="shared" si="83"/>
        <v>54.436458333333334</v>
      </c>
      <c r="AF116" s="31">
        <f t="shared" si="83"/>
        <v>54.436458333333334</v>
      </c>
      <c r="AG116" s="30" t="s">
        <v>158</v>
      </c>
      <c r="AH116" s="30" t="s">
        <v>158</v>
      </c>
      <c r="AI116" s="30" t="s">
        <v>158</v>
      </c>
      <c r="AJ116" s="30" t="s">
        <v>158</v>
      </c>
    </row>
    <row r="117" spans="1:36" x14ac:dyDescent="0.35">
      <c r="A117" s="27">
        <v>44718</v>
      </c>
      <c r="B117" s="78" t="s">
        <v>222</v>
      </c>
      <c r="C117" s="79" t="s">
        <v>223</v>
      </c>
      <c r="D117" s="76">
        <v>3186.29</v>
      </c>
      <c r="E117" s="77">
        <v>2673.03</v>
      </c>
      <c r="F117" s="76">
        <v>22.13</v>
      </c>
      <c r="G117" s="75">
        <v>144</v>
      </c>
      <c r="L117" s="31"/>
      <c r="M117" s="31"/>
      <c r="N117" s="31"/>
      <c r="O117" s="31"/>
      <c r="P117" s="31"/>
      <c r="Q117" s="31"/>
      <c r="R117" s="31"/>
      <c r="S117" s="31"/>
      <c r="T117" s="31">
        <f>($E$117/$G$117)*0.5</f>
        <v>9.2813541666666666</v>
      </c>
      <c r="U117" s="31">
        <f t="shared" ref="U117:AF117" si="84">($E$117/$G$117)</f>
        <v>18.562708333333333</v>
      </c>
      <c r="V117" s="31">
        <f t="shared" si="84"/>
        <v>18.562708333333333</v>
      </c>
      <c r="W117" s="31">
        <f t="shared" si="84"/>
        <v>18.562708333333333</v>
      </c>
      <c r="X117" s="31">
        <f t="shared" si="84"/>
        <v>18.562708333333333</v>
      </c>
      <c r="Y117" s="31">
        <f t="shared" si="84"/>
        <v>18.562708333333333</v>
      </c>
      <c r="Z117" s="31">
        <f t="shared" si="84"/>
        <v>18.562708333333333</v>
      </c>
      <c r="AA117" s="31">
        <f t="shared" si="84"/>
        <v>18.562708333333333</v>
      </c>
      <c r="AB117" s="31">
        <f t="shared" si="84"/>
        <v>18.562708333333333</v>
      </c>
      <c r="AC117" s="31">
        <f t="shared" si="84"/>
        <v>18.562708333333333</v>
      </c>
      <c r="AD117" s="31">
        <f t="shared" si="84"/>
        <v>18.562708333333333</v>
      </c>
      <c r="AE117" s="31">
        <f t="shared" si="84"/>
        <v>18.562708333333333</v>
      </c>
      <c r="AF117" s="31">
        <f t="shared" si="84"/>
        <v>18.562708333333333</v>
      </c>
      <c r="AG117" s="30" t="s">
        <v>158</v>
      </c>
      <c r="AH117" s="30" t="s">
        <v>158</v>
      </c>
      <c r="AI117" s="30" t="s">
        <v>158</v>
      </c>
      <c r="AJ117" s="30" t="s">
        <v>158</v>
      </c>
    </row>
    <row r="118" spans="1:36" x14ac:dyDescent="0.35">
      <c r="A118" s="27">
        <v>44718</v>
      </c>
      <c r="B118" s="78" t="s">
        <v>224</v>
      </c>
      <c r="C118" s="79" t="s">
        <v>225</v>
      </c>
      <c r="D118" s="75">
        <v>8169.5</v>
      </c>
      <c r="E118" s="75">
        <v>6853.53</v>
      </c>
      <c r="F118" s="75">
        <v>56.73</v>
      </c>
      <c r="G118" s="75">
        <v>144</v>
      </c>
      <c r="L118" s="31"/>
      <c r="M118" s="31"/>
      <c r="N118" s="31"/>
      <c r="O118" s="31"/>
      <c r="P118" s="31"/>
      <c r="Q118" s="31"/>
      <c r="R118" s="31"/>
      <c r="S118" s="31"/>
      <c r="T118" s="31">
        <f>($E$118/$G$118)*0.5</f>
        <v>23.796979166666667</v>
      </c>
      <c r="U118" s="31">
        <f t="shared" ref="U118:AF118" si="85">($E$118/$G$118)</f>
        <v>47.593958333333333</v>
      </c>
      <c r="V118" s="31">
        <f t="shared" si="85"/>
        <v>47.593958333333333</v>
      </c>
      <c r="W118" s="31">
        <f t="shared" si="85"/>
        <v>47.593958333333333</v>
      </c>
      <c r="X118" s="31">
        <f t="shared" si="85"/>
        <v>47.593958333333333</v>
      </c>
      <c r="Y118" s="31">
        <f t="shared" si="85"/>
        <v>47.593958333333333</v>
      </c>
      <c r="Z118" s="31">
        <f t="shared" si="85"/>
        <v>47.593958333333333</v>
      </c>
      <c r="AA118" s="31">
        <f t="shared" si="85"/>
        <v>47.593958333333333</v>
      </c>
      <c r="AB118" s="31">
        <f t="shared" si="85"/>
        <v>47.593958333333333</v>
      </c>
      <c r="AC118" s="31">
        <f t="shared" si="85"/>
        <v>47.593958333333333</v>
      </c>
      <c r="AD118" s="31">
        <f t="shared" si="85"/>
        <v>47.593958333333333</v>
      </c>
      <c r="AE118" s="31">
        <f t="shared" si="85"/>
        <v>47.593958333333333</v>
      </c>
      <c r="AF118" s="31">
        <f t="shared" si="85"/>
        <v>47.593958333333333</v>
      </c>
      <c r="AG118" s="30" t="s">
        <v>158</v>
      </c>
      <c r="AH118" s="30" t="s">
        <v>158</v>
      </c>
      <c r="AI118" s="30" t="s">
        <v>158</v>
      </c>
      <c r="AJ118" s="30" t="s">
        <v>158</v>
      </c>
    </row>
    <row r="119" spans="1:36" x14ac:dyDescent="0.35">
      <c r="A119" s="27">
        <v>44718</v>
      </c>
      <c r="B119" s="78" t="s">
        <v>226</v>
      </c>
      <c r="C119" s="79" t="s">
        <v>227</v>
      </c>
      <c r="D119" s="75">
        <v>1674.33</v>
      </c>
      <c r="E119" s="75">
        <v>1404.62</v>
      </c>
      <c r="F119" s="75">
        <v>11.63</v>
      </c>
      <c r="G119" s="75">
        <v>144</v>
      </c>
      <c r="L119" s="31"/>
      <c r="M119" s="31"/>
      <c r="N119" s="31"/>
      <c r="O119" s="31"/>
      <c r="P119" s="31"/>
      <c r="Q119" s="31"/>
      <c r="R119" s="31"/>
      <c r="S119" s="31"/>
      <c r="T119" s="31">
        <f>($E$119/$G$119)*0.5</f>
        <v>4.877152777777777</v>
      </c>
      <c r="U119" s="31">
        <f t="shared" ref="U119:AF119" si="86">($E$119/$G$119)</f>
        <v>9.754305555555554</v>
      </c>
      <c r="V119" s="31">
        <f t="shared" si="86"/>
        <v>9.754305555555554</v>
      </c>
      <c r="W119" s="31">
        <f t="shared" si="86"/>
        <v>9.754305555555554</v>
      </c>
      <c r="X119" s="31">
        <f t="shared" si="86"/>
        <v>9.754305555555554</v>
      </c>
      <c r="Y119" s="31">
        <f t="shared" si="86"/>
        <v>9.754305555555554</v>
      </c>
      <c r="Z119" s="31">
        <f t="shared" si="86"/>
        <v>9.754305555555554</v>
      </c>
      <c r="AA119" s="31">
        <f t="shared" si="86"/>
        <v>9.754305555555554</v>
      </c>
      <c r="AB119" s="31">
        <f t="shared" si="86"/>
        <v>9.754305555555554</v>
      </c>
      <c r="AC119" s="31">
        <f t="shared" si="86"/>
        <v>9.754305555555554</v>
      </c>
      <c r="AD119" s="31">
        <f t="shared" si="86"/>
        <v>9.754305555555554</v>
      </c>
      <c r="AE119" s="31">
        <f t="shared" si="86"/>
        <v>9.754305555555554</v>
      </c>
      <c r="AF119" s="31">
        <f t="shared" si="86"/>
        <v>9.754305555555554</v>
      </c>
      <c r="AG119" s="30" t="s">
        <v>158</v>
      </c>
      <c r="AH119" s="30" t="s">
        <v>158</v>
      </c>
      <c r="AI119" s="30" t="s">
        <v>158</v>
      </c>
      <c r="AJ119" s="30" t="s">
        <v>158</v>
      </c>
    </row>
    <row r="120" spans="1:36" x14ac:dyDescent="0.35">
      <c r="A120" s="27">
        <v>44718</v>
      </c>
      <c r="B120" s="78">
        <v>9741218115</v>
      </c>
      <c r="C120" s="79" t="s">
        <v>228</v>
      </c>
      <c r="D120" s="75">
        <v>10372.94</v>
      </c>
      <c r="E120" s="75">
        <v>8702.0400000000009</v>
      </c>
      <c r="F120" s="75">
        <v>72.03</v>
      </c>
      <c r="G120" s="75">
        <v>144</v>
      </c>
      <c r="S120" s="31"/>
      <c r="T120" s="31">
        <f>($E$120/$G$120)*0.5</f>
        <v>30.21541666666667</v>
      </c>
      <c r="U120" s="31">
        <f t="shared" ref="U120:AF120" si="87">($E$120/$G$120)</f>
        <v>60.430833333333339</v>
      </c>
      <c r="V120" s="31">
        <f t="shared" si="87"/>
        <v>60.430833333333339</v>
      </c>
      <c r="W120" s="31">
        <f t="shared" si="87"/>
        <v>60.430833333333339</v>
      </c>
      <c r="X120" s="31">
        <f t="shared" si="87"/>
        <v>60.430833333333339</v>
      </c>
      <c r="Y120" s="31">
        <f t="shared" si="87"/>
        <v>60.430833333333339</v>
      </c>
      <c r="Z120" s="31">
        <f t="shared" si="87"/>
        <v>60.430833333333339</v>
      </c>
      <c r="AA120" s="31">
        <f t="shared" si="87"/>
        <v>60.430833333333339</v>
      </c>
      <c r="AB120" s="31">
        <f t="shared" si="87"/>
        <v>60.430833333333339</v>
      </c>
      <c r="AC120" s="31">
        <f t="shared" si="87"/>
        <v>60.430833333333339</v>
      </c>
      <c r="AD120" s="31">
        <f t="shared" si="87"/>
        <v>60.430833333333339</v>
      </c>
      <c r="AE120" s="31">
        <f t="shared" si="87"/>
        <v>60.430833333333339</v>
      </c>
      <c r="AF120" s="31">
        <f t="shared" si="87"/>
        <v>60.430833333333339</v>
      </c>
      <c r="AG120" s="30" t="s">
        <v>158</v>
      </c>
      <c r="AH120" s="30" t="s">
        <v>158</v>
      </c>
      <c r="AI120" s="30" t="s">
        <v>158</v>
      </c>
      <c r="AJ120" s="30" t="s">
        <v>158</v>
      </c>
    </row>
    <row r="121" spans="1:36" x14ac:dyDescent="0.35">
      <c r="A121" s="27">
        <v>44718</v>
      </c>
      <c r="B121" s="78" t="s">
        <v>229</v>
      </c>
      <c r="C121" s="79" t="s">
        <v>230</v>
      </c>
      <c r="D121" s="75">
        <v>8780.02</v>
      </c>
      <c r="E121" s="75">
        <v>7365.71</v>
      </c>
      <c r="F121" s="75">
        <v>60.97</v>
      </c>
      <c r="G121" s="75">
        <v>144</v>
      </c>
      <c r="S121" s="31"/>
      <c r="T121" s="31">
        <f>($E$121/$G$121)*0.5</f>
        <v>25.575381944444445</v>
      </c>
      <c r="U121" s="31">
        <f t="shared" ref="U121:AF121" si="88">($E$121/$G$121)</f>
        <v>51.150763888888889</v>
      </c>
      <c r="V121" s="31">
        <f t="shared" si="88"/>
        <v>51.150763888888889</v>
      </c>
      <c r="W121" s="31">
        <f t="shared" si="88"/>
        <v>51.150763888888889</v>
      </c>
      <c r="X121" s="31">
        <f t="shared" si="88"/>
        <v>51.150763888888889</v>
      </c>
      <c r="Y121" s="31">
        <f t="shared" si="88"/>
        <v>51.150763888888889</v>
      </c>
      <c r="Z121" s="31">
        <f t="shared" si="88"/>
        <v>51.150763888888889</v>
      </c>
      <c r="AA121" s="31">
        <f t="shared" si="88"/>
        <v>51.150763888888889</v>
      </c>
      <c r="AB121" s="31">
        <f t="shared" si="88"/>
        <v>51.150763888888889</v>
      </c>
      <c r="AC121" s="31">
        <f t="shared" si="88"/>
        <v>51.150763888888889</v>
      </c>
      <c r="AD121" s="31">
        <f t="shared" si="88"/>
        <v>51.150763888888889</v>
      </c>
      <c r="AE121" s="31">
        <f t="shared" si="88"/>
        <v>51.150763888888889</v>
      </c>
      <c r="AF121" s="31">
        <f t="shared" si="88"/>
        <v>51.150763888888889</v>
      </c>
      <c r="AG121" s="30" t="s">
        <v>158</v>
      </c>
      <c r="AH121" s="30" t="s">
        <v>158</v>
      </c>
      <c r="AI121" s="30" t="s">
        <v>158</v>
      </c>
      <c r="AJ121" s="30" t="s">
        <v>158</v>
      </c>
    </row>
    <row r="122" spans="1:36" x14ac:dyDescent="0.35">
      <c r="A122" s="27">
        <v>44718</v>
      </c>
      <c r="B122" s="78" t="s">
        <v>231</v>
      </c>
      <c r="C122" s="79" t="s">
        <v>232</v>
      </c>
      <c r="D122" s="75">
        <v>12056.52</v>
      </c>
      <c r="E122" s="75">
        <v>10258.280000000001</v>
      </c>
      <c r="F122" s="75">
        <v>91.34</v>
      </c>
      <c r="G122" s="75">
        <v>132</v>
      </c>
      <c r="S122" s="31"/>
      <c r="T122" s="31">
        <f>($E$122/$G$122)*0.5</f>
        <v>38.857121212121214</v>
      </c>
      <c r="U122" s="31">
        <f t="shared" ref="U122:AF122" si="89">($E$122/$G$122)</f>
        <v>77.714242424242428</v>
      </c>
      <c r="V122" s="31">
        <f t="shared" si="89"/>
        <v>77.714242424242428</v>
      </c>
      <c r="W122" s="31">
        <f t="shared" si="89"/>
        <v>77.714242424242428</v>
      </c>
      <c r="X122" s="31">
        <f t="shared" si="89"/>
        <v>77.714242424242428</v>
      </c>
      <c r="Y122" s="31">
        <f t="shared" si="89"/>
        <v>77.714242424242428</v>
      </c>
      <c r="Z122" s="31">
        <f t="shared" si="89"/>
        <v>77.714242424242428</v>
      </c>
      <c r="AA122" s="31">
        <f t="shared" si="89"/>
        <v>77.714242424242428</v>
      </c>
      <c r="AB122" s="31">
        <f t="shared" si="89"/>
        <v>77.714242424242428</v>
      </c>
      <c r="AC122" s="31">
        <f t="shared" si="89"/>
        <v>77.714242424242428</v>
      </c>
      <c r="AD122" s="31">
        <f t="shared" si="89"/>
        <v>77.714242424242428</v>
      </c>
      <c r="AE122" s="31">
        <f t="shared" si="89"/>
        <v>77.714242424242428</v>
      </c>
      <c r="AF122" s="31">
        <f t="shared" si="89"/>
        <v>77.714242424242428</v>
      </c>
      <c r="AG122" s="30" t="s">
        <v>158</v>
      </c>
      <c r="AH122" s="30" t="s">
        <v>158</v>
      </c>
      <c r="AI122" s="30" t="s">
        <v>158</v>
      </c>
      <c r="AJ122" s="30" t="s">
        <v>158</v>
      </c>
    </row>
    <row r="123" spans="1:36" x14ac:dyDescent="0.35">
      <c r="A123" s="27">
        <v>44718</v>
      </c>
      <c r="B123" s="78" t="s">
        <v>233</v>
      </c>
      <c r="C123" s="79" t="s">
        <v>234</v>
      </c>
      <c r="D123" s="75">
        <v>749.44</v>
      </c>
      <c r="E123" s="75">
        <v>628.72</v>
      </c>
      <c r="F123" s="75">
        <v>5.2</v>
      </c>
      <c r="G123" s="75">
        <v>144</v>
      </c>
      <c r="S123" s="31"/>
      <c r="T123" s="31">
        <f>($E$123/$G$123)*0.5</f>
        <v>2.1830555555555557</v>
      </c>
      <c r="U123" s="31">
        <f t="shared" ref="U123:AF123" si="90">($E$123/$G$123)</f>
        <v>4.3661111111111115</v>
      </c>
      <c r="V123" s="31">
        <f t="shared" si="90"/>
        <v>4.3661111111111115</v>
      </c>
      <c r="W123" s="31">
        <f t="shared" si="90"/>
        <v>4.3661111111111115</v>
      </c>
      <c r="X123" s="31">
        <f t="shared" si="90"/>
        <v>4.3661111111111115</v>
      </c>
      <c r="Y123" s="31">
        <f t="shared" si="90"/>
        <v>4.3661111111111115</v>
      </c>
      <c r="Z123" s="31">
        <f t="shared" si="90"/>
        <v>4.3661111111111115</v>
      </c>
      <c r="AA123" s="31">
        <f t="shared" si="90"/>
        <v>4.3661111111111115</v>
      </c>
      <c r="AB123" s="31">
        <f t="shared" si="90"/>
        <v>4.3661111111111115</v>
      </c>
      <c r="AC123" s="31">
        <f t="shared" si="90"/>
        <v>4.3661111111111115</v>
      </c>
      <c r="AD123" s="31">
        <f t="shared" si="90"/>
        <v>4.3661111111111115</v>
      </c>
      <c r="AE123" s="31">
        <f t="shared" si="90"/>
        <v>4.3661111111111115</v>
      </c>
      <c r="AF123" s="31">
        <f t="shared" si="90"/>
        <v>4.3661111111111115</v>
      </c>
      <c r="AG123" s="30" t="s">
        <v>158</v>
      </c>
      <c r="AH123" s="30" t="s">
        <v>158</v>
      </c>
      <c r="AI123" s="30" t="s">
        <v>158</v>
      </c>
      <c r="AJ123" s="30" t="s">
        <v>158</v>
      </c>
    </row>
    <row r="124" spans="1:36" x14ac:dyDescent="0.35">
      <c r="A124" s="27">
        <v>44718</v>
      </c>
      <c r="B124" s="78" t="s">
        <v>235</v>
      </c>
      <c r="C124" s="79" t="s">
        <v>236</v>
      </c>
      <c r="D124" s="75">
        <v>8890.7000000000007</v>
      </c>
      <c r="E124" s="75">
        <v>7458.56</v>
      </c>
      <c r="F124" s="75">
        <v>61.74</v>
      </c>
      <c r="G124" s="75">
        <v>144</v>
      </c>
      <c r="S124" s="31"/>
      <c r="T124" s="31">
        <f>($E$124/$G$124)*0.5</f>
        <v>25.89777777777778</v>
      </c>
      <c r="U124" s="31">
        <f t="shared" ref="U124:AF124" si="91">($E$124/$G$124)</f>
        <v>51.795555555555559</v>
      </c>
      <c r="V124" s="31">
        <f t="shared" si="91"/>
        <v>51.795555555555559</v>
      </c>
      <c r="W124" s="31">
        <f t="shared" si="91"/>
        <v>51.795555555555559</v>
      </c>
      <c r="X124" s="31">
        <f t="shared" si="91"/>
        <v>51.795555555555559</v>
      </c>
      <c r="Y124" s="31">
        <f t="shared" si="91"/>
        <v>51.795555555555559</v>
      </c>
      <c r="Z124" s="31">
        <f t="shared" si="91"/>
        <v>51.795555555555559</v>
      </c>
      <c r="AA124" s="31">
        <f t="shared" si="91"/>
        <v>51.795555555555559</v>
      </c>
      <c r="AB124" s="31">
        <f t="shared" si="91"/>
        <v>51.795555555555559</v>
      </c>
      <c r="AC124" s="31">
        <f t="shared" si="91"/>
        <v>51.795555555555559</v>
      </c>
      <c r="AD124" s="31">
        <f t="shared" si="91"/>
        <v>51.795555555555559</v>
      </c>
      <c r="AE124" s="31">
        <f t="shared" si="91"/>
        <v>51.795555555555559</v>
      </c>
      <c r="AF124" s="31">
        <f t="shared" si="91"/>
        <v>51.795555555555559</v>
      </c>
      <c r="AG124" s="30" t="s">
        <v>158</v>
      </c>
      <c r="AH124" s="30" t="s">
        <v>158</v>
      </c>
      <c r="AI124" s="30" t="s">
        <v>158</v>
      </c>
      <c r="AJ124" s="30" t="s">
        <v>158</v>
      </c>
    </row>
    <row r="125" spans="1:36" x14ac:dyDescent="0.35">
      <c r="A125" s="27">
        <v>44718</v>
      </c>
      <c r="B125" s="78" t="s">
        <v>237</v>
      </c>
      <c r="C125" s="79" t="s">
        <v>238</v>
      </c>
      <c r="D125" s="75">
        <v>5489.15</v>
      </c>
      <c r="E125" s="75">
        <v>4828.3</v>
      </c>
      <c r="F125" s="75">
        <v>52.78</v>
      </c>
      <c r="G125" s="75">
        <v>104</v>
      </c>
      <c r="S125" s="31"/>
      <c r="T125" s="31">
        <f>($E$125/$G$125)*0.5</f>
        <v>23.212980769230771</v>
      </c>
      <c r="U125" s="31">
        <f t="shared" ref="U125:AF125" si="92">($E$125/$G$125)</f>
        <v>46.425961538461543</v>
      </c>
      <c r="V125" s="31">
        <f t="shared" si="92"/>
        <v>46.425961538461543</v>
      </c>
      <c r="W125" s="31">
        <f t="shared" si="92"/>
        <v>46.425961538461543</v>
      </c>
      <c r="X125" s="31">
        <f t="shared" si="92"/>
        <v>46.425961538461543</v>
      </c>
      <c r="Y125" s="31">
        <f t="shared" si="92"/>
        <v>46.425961538461543</v>
      </c>
      <c r="Z125" s="31">
        <f t="shared" si="92"/>
        <v>46.425961538461543</v>
      </c>
      <c r="AA125" s="31">
        <f t="shared" si="92"/>
        <v>46.425961538461543</v>
      </c>
      <c r="AB125" s="31">
        <f t="shared" si="92"/>
        <v>46.425961538461543</v>
      </c>
      <c r="AC125" s="31">
        <f t="shared" si="92"/>
        <v>46.425961538461543</v>
      </c>
      <c r="AD125" s="31">
        <f t="shared" si="92"/>
        <v>46.425961538461543</v>
      </c>
      <c r="AE125" s="31">
        <f t="shared" si="92"/>
        <v>46.425961538461543</v>
      </c>
      <c r="AF125" s="31">
        <f t="shared" si="92"/>
        <v>46.425961538461543</v>
      </c>
      <c r="AG125" s="30" t="s">
        <v>158</v>
      </c>
      <c r="AH125" s="30" t="s">
        <v>158</v>
      </c>
      <c r="AI125" s="30" t="s">
        <v>158</v>
      </c>
      <c r="AJ125" s="30" t="s">
        <v>158</v>
      </c>
    </row>
    <row r="126" spans="1:36" x14ac:dyDescent="0.35">
      <c r="A126" s="27">
        <v>44725</v>
      </c>
      <c r="B126" s="78" t="s">
        <v>213</v>
      </c>
      <c r="C126" s="79" t="s">
        <v>214</v>
      </c>
      <c r="D126" s="75">
        <v>5644.97</v>
      </c>
      <c r="E126" s="75">
        <v>4735.66</v>
      </c>
      <c r="F126" s="75">
        <v>39.200000000000003</v>
      </c>
      <c r="G126" s="75">
        <v>144</v>
      </c>
      <c r="S126" s="31"/>
      <c r="T126" s="31">
        <f>($E$126/$G$126)*0.5</f>
        <v>16.44326388888889</v>
      </c>
      <c r="U126" s="31">
        <f t="shared" ref="U126:AF126" si="93">($E$126/$G$126)</f>
        <v>32.886527777777779</v>
      </c>
      <c r="V126" s="31">
        <f t="shared" si="93"/>
        <v>32.886527777777779</v>
      </c>
      <c r="W126" s="31">
        <f t="shared" si="93"/>
        <v>32.886527777777779</v>
      </c>
      <c r="X126" s="31">
        <f t="shared" si="93"/>
        <v>32.886527777777779</v>
      </c>
      <c r="Y126" s="31">
        <f t="shared" si="93"/>
        <v>32.886527777777779</v>
      </c>
      <c r="Z126" s="31">
        <f t="shared" si="93"/>
        <v>32.886527777777779</v>
      </c>
      <c r="AA126" s="31">
        <f t="shared" si="93"/>
        <v>32.886527777777779</v>
      </c>
      <c r="AB126" s="31">
        <f t="shared" si="93"/>
        <v>32.886527777777779</v>
      </c>
      <c r="AC126" s="31">
        <f t="shared" si="93"/>
        <v>32.886527777777779</v>
      </c>
      <c r="AD126" s="31">
        <f t="shared" si="93"/>
        <v>32.886527777777779</v>
      </c>
      <c r="AE126" s="31">
        <f t="shared" si="93"/>
        <v>32.886527777777779</v>
      </c>
      <c r="AF126" s="31">
        <f t="shared" si="93"/>
        <v>32.886527777777779</v>
      </c>
      <c r="AG126" s="30" t="s">
        <v>158</v>
      </c>
      <c r="AH126" s="30" t="s">
        <v>158</v>
      </c>
      <c r="AI126" s="30" t="s">
        <v>158</v>
      </c>
      <c r="AJ126" s="30" t="s">
        <v>158</v>
      </c>
    </row>
    <row r="127" spans="1:36" x14ac:dyDescent="0.35">
      <c r="A127" s="27">
        <v>44725</v>
      </c>
      <c r="B127" s="78" t="s">
        <v>215</v>
      </c>
      <c r="C127" s="79" t="s">
        <v>216</v>
      </c>
      <c r="D127" s="75">
        <v>11202.45</v>
      </c>
      <c r="E127" s="75">
        <v>9397.93</v>
      </c>
      <c r="F127" s="75">
        <v>77.790000000000006</v>
      </c>
      <c r="G127" s="75">
        <v>144</v>
      </c>
      <c r="S127" s="31"/>
      <c r="T127" s="31">
        <f>($E$127/$G$127)*0.5</f>
        <v>32.631701388888892</v>
      </c>
      <c r="U127" s="31">
        <f t="shared" ref="U127:AF127" si="94">($E$127/$G$127)</f>
        <v>65.263402777777785</v>
      </c>
      <c r="V127" s="31">
        <f t="shared" si="94"/>
        <v>65.263402777777785</v>
      </c>
      <c r="W127" s="31">
        <f t="shared" si="94"/>
        <v>65.263402777777785</v>
      </c>
      <c r="X127" s="31">
        <f t="shared" si="94"/>
        <v>65.263402777777785</v>
      </c>
      <c r="Y127" s="31">
        <f t="shared" si="94"/>
        <v>65.263402777777785</v>
      </c>
      <c r="Z127" s="31">
        <f t="shared" si="94"/>
        <v>65.263402777777785</v>
      </c>
      <c r="AA127" s="31">
        <f t="shared" si="94"/>
        <v>65.263402777777785</v>
      </c>
      <c r="AB127" s="31">
        <f t="shared" si="94"/>
        <v>65.263402777777785</v>
      </c>
      <c r="AC127" s="31">
        <f t="shared" si="94"/>
        <v>65.263402777777785</v>
      </c>
      <c r="AD127" s="31">
        <f t="shared" si="94"/>
        <v>65.263402777777785</v>
      </c>
      <c r="AE127" s="31">
        <f t="shared" si="94"/>
        <v>65.263402777777785</v>
      </c>
      <c r="AF127" s="31">
        <f t="shared" si="94"/>
        <v>65.263402777777785</v>
      </c>
      <c r="AG127" s="30" t="s">
        <v>158</v>
      </c>
      <c r="AH127" s="30" t="s">
        <v>158</v>
      </c>
      <c r="AI127" s="30" t="s">
        <v>158</v>
      </c>
      <c r="AJ127" s="30" t="s">
        <v>158</v>
      </c>
    </row>
    <row r="128" spans="1:36" x14ac:dyDescent="0.35">
      <c r="A128" s="27">
        <v>44725</v>
      </c>
      <c r="B128" s="78" t="s">
        <v>217</v>
      </c>
      <c r="C128" s="79" t="s">
        <v>218</v>
      </c>
      <c r="D128" s="75">
        <v>8198.02</v>
      </c>
      <c r="E128" s="75">
        <v>6877.46</v>
      </c>
      <c r="F128" s="75">
        <v>56.93</v>
      </c>
      <c r="G128" s="75">
        <v>144</v>
      </c>
      <c r="S128" s="31"/>
      <c r="T128" s="31">
        <f>($E$128/$G$128)*0.5</f>
        <v>23.880069444444445</v>
      </c>
      <c r="U128" s="31">
        <f t="shared" ref="U128:AF128" si="95">($E$128/$G$128)</f>
        <v>47.760138888888889</v>
      </c>
      <c r="V128" s="31">
        <f t="shared" si="95"/>
        <v>47.760138888888889</v>
      </c>
      <c r="W128" s="31">
        <f t="shared" si="95"/>
        <v>47.760138888888889</v>
      </c>
      <c r="X128" s="31">
        <f t="shared" si="95"/>
        <v>47.760138888888889</v>
      </c>
      <c r="Y128" s="31">
        <f t="shared" si="95"/>
        <v>47.760138888888889</v>
      </c>
      <c r="Z128" s="31">
        <f t="shared" si="95"/>
        <v>47.760138888888889</v>
      </c>
      <c r="AA128" s="31">
        <f t="shared" si="95"/>
        <v>47.760138888888889</v>
      </c>
      <c r="AB128" s="31">
        <f t="shared" si="95"/>
        <v>47.760138888888889</v>
      </c>
      <c r="AC128" s="31">
        <f t="shared" si="95"/>
        <v>47.760138888888889</v>
      </c>
      <c r="AD128" s="31">
        <f t="shared" si="95"/>
        <v>47.760138888888889</v>
      </c>
      <c r="AE128" s="31">
        <f t="shared" si="95"/>
        <v>47.760138888888889</v>
      </c>
      <c r="AF128" s="31">
        <f t="shared" si="95"/>
        <v>47.760138888888889</v>
      </c>
      <c r="AG128" s="30" t="s">
        <v>158</v>
      </c>
      <c r="AH128" s="30" t="s">
        <v>158</v>
      </c>
      <c r="AI128" s="30" t="s">
        <v>158</v>
      </c>
      <c r="AJ128" s="30" t="s">
        <v>158</v>
      </c>
    </row>
    <row r="129" spans="1:38" x14ac:dyDescent="0.35">
      <c r="A129" s="27">
        <v>44725</v>
      </c>
      <c r="B129" s="78">
        <v>6886105135</v>
      </c>
      <c r="C129" s="79" t="s">
        <v>219</v>
      </c>
      <c r="D129" s="75">
        <v>4094.66</v>
      </c>
      <c r="E129" s="75">
        <v>3435.08</v>
      </c>
      <c r="F129" s="75">
        <v>28.44</v>
      </c>
      <c r="G129" s="75">
        <v>144</v>
      </c>
      <c r="S129" s="31"/>
      <c r="T129" s="31">
        <f>($E$129/$G$129)*0.5</f>
        <v>11.927361111111111</v>
      </c>
      <c r="U129" s="31">
        <f t="shared" ref="U129:AF129" si="96">($E$129/$G$129)</f>
        <v>23.854722222222222</v>
      </c>
      <c r="V129" s="31">
        <f t="shared" si="96"/>
        <v>23.854722222222222</v>
      </c>
      <c r="W129" s="31">
        <f t="shared" si="96"/>
        <v>23.854722222222222</v>
      </c>
      <c r="X129" s="31">
        <f t="shared" si="96"/>
        <v>23.854722222222222</v>
      </c>
      <c r="Y129" s="31">
        <f t="shared" si="96"/>
        <v>23.854722222222222</v>
      </c>
      <c r="Z129" s="31">
        <f t="shared" si="96"/>
        <v>23.854722222222222</v>
      </c>
      <c r="AA129" s="31">
        <f t="shared" si="96"/>
        <v>23.854722222222222</v>
      </c>
      <c r="AB129" s="31">
        <f t="shared" si="96"/>
        <v>23.854722222222222</v>
      </c>
      <c r="AC129" s="31">
        <f t="shared" si="96"/>
        <v>23.854722222222222</v>
      </c>
      <c r="AD129" s="31">
        <f t="shared" si="96"/>
        <v>23.854722222222222</v>
      </c>
      <c r="AE129" s="31">
        <f t="shared" si="96"/>
        <v>23.854722222222222</v>
      </c>
      <c r="AF129" s="31">
        <f t="shared" si="96"/>
        <v>23.854722222222222</v>
      </c>
      <c r="AG129" s="30" t="s">
        <v>158</v>
      </c>
      <c r="AH129" s="30" t="s">
        <v>158</v>
      </c>
      <c r="AI129" s="30" t="s">
        <v>158</v>
      </c>
      <c r="AJ129" s="30" t="s">
        <v>158</v>
      </c>
    </row>
    <row r="130" spans="1:38" x14ac:dyDescent="0.35">
      <c r="A130" s="27">
        <v>44732</v>
      </c>
      <c r="B130" s="78" t="s">
        <v>210</v>
      </c>
      <c r="C130" s="79" t="s">
        <v>211</v>
      </c>
      <c r="D130" s="75">
        <v>7500.6</v>
      </c>
      <c r="E130" s="75">
        <v>6292.38</v>
      </c>
      <c r="F130" s="75">
        <v>52.09</v>
      </c>
      <c r="G130" s="75">
        <v>144</v>
      </c>
      <c r="S130" s="31"/>
      <c r="T130" s="31">
        <f>($E$130/$G$130)*0.5</f>
        <v>21.848541666666666</v>
      </c>
      <c r="U130" s="31">
        <f t="shared" ref="U130:AF130" si="97">($E$130/$G$130)</f>
        <v>43.697083333333332</v>
      </c>
      <c r="V130" s="31">
        <f t="shared" si="97"/>
        <v>43.697083333333332</v>
      </c>
      <c r="W130" s="31">
        <f t="shared" si="97"/>
        <v>43.697083333333332</v>
      </c>
      <c r="X130" s="31">
        <f t="shared" si="97"/>
        <v>43.697083333333332</v>
      </c>
      <c r="Y130" s="31">
        <f t="shared" si="97"/>
        <v>43.697083333333332</v>
      </c>
      <c r="Z130" s="31">
        <f t="shared" si="97"/>
        <v>43.697083333333332</v>
      </c>
      <c r="AA130" s="31">
        <f t="shared" si="97"/>
        <v>43.697083333333332</v>
      </c>
      <c r="AB130" s="31">
        <f t="shared" si="97"/>
        <v>43.697083333333332</v>
      </c>
      <c r="AC130" s="31">
        <f t="shared" si="97"/>
        <v>43.697083333333332</v>
      </c>
      <c r="AD130" s="31">
        <f t="shared" si="97"/>
        <v>43.697083333333332</v>
      </c>
      <c r="AE130" s="31">
        <f t="shared" si="97"/>
        <v>43.697083333333332</v>
      </c>
      <c r="AF130" s="31">
        <f t="shared" si="97"/>
        <v>43.697083333333332</v>
      </c>
      <c r="AG130" s="30" t="s">
        <v>158</v>
      </c>
      <c r="AH130" s="30" t="s">
        <v>158</v>
      </c>
      <c r="AI130" s="30" t="s">
        <v>158</v>
      </c>
      <c r="AJ130" s="30" t="s">
        <v>158</v>
      </c>
    </row>
    <row r="131" spans="1:38" x14ac:dyDescent="0.35">
      <c r="A131" s="27">
        <v>44732</v>
      </c>
      <c r="B131" s="78">
        <v>2718418145</v>
      </c>
      <c r="C131" s="79" t="s">
        <v>212</v>
      </c>
      <c r="D131" s="75">
        <v>8830.01</v>
      </c>
      <c r="E131" s="75">
        <v>7407.65</v>
      </c>
      <c r="F131" s="75">
        <v>61.32</v>
      </c>
      <c r="G131" s="75">
        <v>144</v>
      </c>
      <c r="S131" s="31"/>
      <c r="T131" s="36">
        <f>($E$131/$G$131)*0.5</f>
        <v>25.721006944444444</v>
      </c>
      <c r="U131" s="31">
        <f t="shared" ref="U131:AF131" si="98">($E$131/$G$131)</f>
        <v>51.442013888888887</v>
      </c>
      <c r="V131" s="31">
        <f t="shared" si="98"/>
        <v>51.442013888888887</v>
      </c>
      <c r="W131" s="31">
        <f t="shared" si="98"/>
        <v>51.442013888888887</v>
      </c>
      <c r="X131" s="31">
        <f t="shared" si="98"/>
        <v>51.442013888888887</v>
      </c>
      <c r="Y131" s="31">
        <f t="shared" si="98"/>
        <v>51.442013888888887</v>
      </c>
      <c r="Z131" s="31">
        <f t="shared" si="98"/>
        <v>51.442013888888887</v>
      </c>
      <c r="AA131" s="31">
        <f t="shared" si="98"/>
        <v>51.442013888888887</v>
      </c>
      <c r="AB131" s="31">
        <f t="shared" si="98"/>
        <v>51.442013888888887</v>
      </c>
      <c r="AC131" s="31">
        <f t="shared" si="98"/>
        <v>51.442013888888887</v>
      </c>
      <c r="AD131" s="31">
        <f t="shared" si="98"/>
        <v>51.442013888888887</v>
      </c>
      <c r="AE131" s="31">
        <f t="shared" si="98"/>
        <v>51.442013888888887</v>
      </c>
      <c r="AF131" s="31">
        <f t="shared" si="98"/>
        <v>51.442013888888887</v>
      </c>
      <c r="AG131" s="30" t="s">
        <v>158</v>
      </c>
      <c r="AH131" s="30" t="s">
        <v>158</v>
      </c>
      <c r="AI131" s="30" t="s">
        <v>158</v>
      </c>
      <c r="AJ131" s="30" t="s">
        <v>158</v>
      </c>
      <c r="AL131" s="5"/>
    </row>
    <row r="132" spans="1:38" x14ac:dyDescent="0.35">
      <c r="A132" s="27"/>
      <c r="B132" s="78"/>
      <c r="C132" s="79"/>
      <c r="D132" s="75"/>
      <c r="E132" s="75"/>
      <c r="F132" s="75"/>
      <c r="G132" s="75"/>
      <c r="S132" s="33"/>
      <c r="T132" s="33">
        <f>SUM(T34:T131)</f>
        <v>3186.8738274432799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L132" s="5"/>
    </row>
    <row r="133" spans="1:38" x14ac:dyDescent="0.35">
      <c r="D133" s="15"/>
      <c r="E133" s="15"/>
      <c r="F133" s="15"/>
    </row>
    <row r="134" spans="1:38" x14ac:dyDescent="0.35">
      <c r="A134" s="27">
        <v>44753</v>
      </c>
      <c r="B134" s="78" t="s">
        <v>240</v>
      </c>
      <c r="C134" s="79" t="s">
        <v>241</v>
      </c>
      <c r="D134" s="75">
        <v>4131.4399999999996</v>
      </c>
      <c r="E134" s="75">
        <v>3465.94</v>
      </c>
      <c r="F134" s="75">
        <v>28.69</v>
      </c>
      <c r="G134" s="75">
        <v>144</v>
      </c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>
        <f>($E$134/$G$134)*0.5</f>
        <v>12.034513888888888</v>
      </c>
      <c r="V134" s="31">
        <f t="shared" ref="V134:AF134" si="99">($E$134/$G$134)</f>
        <v>24.069027777777777</v>
      </c>
      <c r="W134" s="31">
        <f t="shared" si="99"/>
        <v>24.069027777777777</v>
      </c>
      <c r="X134" s="31">
        <f t="shared" si="99"/>
        <v>24.069027777777777</v>
      </c>
      <c r="Y134" s="31">
        <f t="shared" si="99"/>
        <v>24.069027777777777</v>
      </c>
      <c r="Z134" s="31">
        <f t="shared" si="99"/>
        <v>24.069027777777777</v>
      </c>
      <c r="AA134" s="31">
        <f t="shared" si="99"/>
        <v>24.069027777777777</v>
      </c>
      <c r="AB134" s="31">
        <f t="shared" si="99"/>
        <v>24.069027777777777</v>
      </c>
      <c r="AC134" s="31">
        <f t="shared" si="99"/>
        <v>24.069027777777777</v>
      </c>
      <c r="AD134" s="31">
        <f t="shared" si="99"/>
        <v>24.069027777777777</v>
      </c>
      <c r="AE134" s="31">
        <f t="shared" si="99"/>
        <v>24.069027777777777</v>
      </c>
      <c r="AF134" s="31">
        <f t="shared" si="99"/>
        <v>24.069027777777777</v>
      </c>
      <c r="AG134" s="30" t="s">
        <v>158</v>
      </c>
      <c r="AH134" s="30" t="s">
        <v>158</v>
      </c>
      <c r="AI134" s="30" t="s">
        <v>158</v>
      </c>
      <c r="AJ134" s="30" t="s">
        <v>158</v>
      </c>
    </row>
    <row r="135" spans="1:38" x14ac:dyDescent="0.35">
      <c r="A135" s="27">
        <v>44760</v>
      </c>
      <c r="B135" s="78">
        <v>1337415139</v>
      </c>
      <c r="C135" s="79" t="s">
        <v>243</v>
      </c>
      <c r="D135" s="75">
        <v>2516.86</v>
      </c>
      <c r="E135" s="75">
        <v>2159.2600000000002</v>
      </c>
      <c r="F135" s="75">
        <v>20.13</v>
      </c>
      <c r="G135" s="75">
        <v>125</v>
      </c>
      <c r="L135" s="31"/>
      <c r="M135" s="31"/>
      <c r="N135" s="31"/>
      <c r="O135" s="31"/>
      <c r="P135" s="31"/>
      <c r="Q135" s="31"/>
      <c r="R135" s="31"/>
      <c r="S135" s="31"/>
      <c r="T135" s="31"/>
      <c r="U135" s="31">
        <f>($E$135/$G$135)*0.5</f>
        <v>8.6370400000000007</v>
      </c>
      <c r="V135" s="31">
        <f t="shared" ref="V135:AF135" si="100">($E$135/$G$135)</f>
        <v>17.274080000000001</v>
      </c>
      <c r="W135" s="31">
        <f t="shared" si="100"/>
        <v>17.274080000000001</v>
      </c>
      <c r="X135" s="31">
        <f t="shared" si="100"/>
        <v>17.274080000000001</v>
      </c>
      <c r="Y135" s="31">
        <f t="shared" si="100"/>
        <v>17.274080000000001</v>
      </c>
      <c r="Z135" s="31">
        <f t="shared" si="100"/>
        <v>17.274080000000001</v>
      </c>
      <c r="AA135" s="31">
        <f t="shared" si="100"/>
        <v>17.274080000000001</v>
      </c>
      <c r="AB135" s="31">
        <f t="shared" si="100"/>
        <v>17.274080000000001</v>
      </c>
      <c r="AC135" s="31">
        <f t="shared" si="100"/>
        <v>17.274080000000001</v>
      </c>
      <c r="AD135" s="31">
        <f t="shared" si="100"/>
        <v>17.274080000000001</v>
      </c>
      <c r="AE135" s="31">
        <f t="shared" si="100"/>
        <v>17.274080000000001</v>
      </c>
      <c r="AF135" s="31">
        <f t="shared" si="100"/>
        <v>17.274080000000001</v>
      </c>
      <c r="AG135" s="30" t="s">
        <v>158</v>
      </c>
      <c r="AH135" s="30" t="s">
        <v>158</v>
      </c>
      <c r="AI135" s="30" t="s">
        <v>158</v>
      </c>
      <c r="AJ135" s="30" t="s">
        <v>158</v>
      </c>
    </row>
    <row r="136" spans="1:38" x14ac:dyDescent="0.35">
      <c r="A136" s="27">
        <v>44760</v>
      </c>
      <c r="B136" s="78" t="s">
        <v>244</v>
      </c>
      <c r="C136" s="79" t="s">
        <v>245</v>
      </c>
      <c r="D136" s="75">
        <v>7237.18</v>
      </c>
      <c r="E136" s="75">
        <v>6136</v>
      </c>
      <c r="F136" s="75">
        <v>53.61</v>
      </c>
      <c r="G136" s="75">
        <v>135</v>
      </c>
      <c r="L136" s="31"/>
      <c r="M136" s="31"/>
      <c r="N136" s="31"/>
      <c r="O136" s="31"/>
      <c r="P136" s="31"/>
      <c r="Q136" s="31"/>
      <c r="R136" s="31"/>
      <c r="S136" s="31"/>
      <c r="T136" s="31"/>
      <c r="U136" s="31">
        <f>($E$136/$G$136)*0.5</f>
        <v>22.725925925925925</v>
      </c>
      <c r="V136" s="31">
        <f t="shared" ref="V136:AF136" si="101">($E$136/$G$136)</f>
        <v>45.451851851851849</v>
      </c>
      <c r="W136" s="31">
        <f t="shared" si="101"/>
        <v>45.451851851851849</v>
      </c>
      <c r="X136" s="31">
        <f t="shared" si="101"/>
        <v>45.451851851851849</v>
      </c>
      <c r="Y136" s="31">
        <f t="shared" si="101"/>
        <v>45.451851851851849</v>
      </c>
      <c r="Z136" s="31">
        <f t="shared" si="101"/>
        <v>45.451851851851849</v>
      </c>
      <c r="AA136" s="31">
        <f t="shared" si="101"/>
        <v>45.451851851851849</v>
      </c>
      <c r="AB136" s="31">
        <f t="shared" si="101"/>
        <v>45.451851851851849</v>
      </c>
      <c r="AC136" s="31">
        <f t="shared" si="101"/>
        <v>45.451851851851849</v>
      </c>
      <c r="AD136" s="31">
        <f t="shared" si="101"/>
        <v>45.451851851851849</v>
      </c>
      <c r="AE136" s="31">
        <f t="shared" si="101"/>
        <v>45.451851851851849</v>
      </c>
      <c r="AF136" s="31">
        <f t="shared" si="101"/>
        <v>45.451851851851849</v>
      </c>
      <c r="AG136" s="30" t="s">
        <v>158</v>
      </c>
      <c r="AH136" s="30" t="s">
        <v>158</v>
      </c>
      <c r="AI136" s="30" t="s">
        <v>158</v>
      </c>
      <c r="AJ136" s="30" t="s">
        <v>158</v>
      </c>
    </row>
    <row r="137" spans="1:38" x14ac:dyDescent="0.35">
      <c r="A137" s="27">
        <v>44760</v>
      </c>
      <c r="B137" s="78" t="s">
        <v>246</v>
      </c>
      <c r="C137" s="79" t="s">
        <v>247</v>
      </c>
      <c r="D137" s="75">
        <v>844.54</v>
      </c>
      <c r="E137" s="75">
        <v>708.5</v>
      </c>
      <c r="F137" s="75">
        <v>5.86</v>
      </c>
      <c r="G137" s="75">
        <v>144</v>
      </c>
      <c r="L137" s="31"/>
      <c r="M137" s="31"/>
      <c r="N137" s="31"/>
      <c r="O137" s="31"/>
      <c r="P137" s="31"/>
      <c r="Q137" s="31"/>
      <c r="R137" s="31"/>
      <c r="S137" s="31"/>
      <c r="T137" s="31"/>
      <c r="U137" s="31">
        <f>($E$137/$G$137)*0.5</f>
        <v>2.4600694444444446</v>
      </c>
      <c r="V137" s="31">
        <f t="shared" ref="V137:AF137" si="102">($E$137/$G$137)</f>
        <v>4.9201388888888893</v>
      </c>
      <c r="W137" s="31">
        <f t="shared" si="102"/>
        <v>4.9201388888888893</v>
      </c>
      <c r="X137" s="31">
        <f t="shared" si="102"/>
        <v>4.9201388888888893</v>
      </c>
      <c r="Y137" s="31">
        <f t="shared" si="102"/>
        <v>4.9201388888888893</v>
      </c>
      <c r="Z137" s="31">
        <f t="shared" si="102"/>
        <v>4.9201388888888893</v>
      </c>
      <c r="AA137" s="31">
        <f t="shared" si="102"/>
        <v>4.9201388888888893</v>
      </c>
      <c r="AB137" s="31">
        <f t="shared" si="102"/>
        <v>4.9201388888888893</v>
      </c>
      <c r="AC137" s="31">
        <f t="shared" si="102"/>
        <v>4.9201388888888893</v>
      </c>
      <c r="AD137" s="31">
        <f t="shared" si="102"/>
        <v>4.9201388888888893</v>
      </c>
      <c r="AE137" s="31">
        <f t="shared" si="102"/>
        <v>4.9201388888888893</v>
      </c>
      <c r="AF137" s="31">
        <f t="shared" si="102"/>
        <v>4.9201388888888893</v>
      </c>
      <c r="AG137" s="30" t="s">
        <v>158</v>
      </c>
      <c r="AH137" s="30" t="s">
        <v>158</v>
      </c>
      <c r="AI137" s="30" t="s">
        <v>158</v>
      </c>
      <c r="AJ137" s="30" t="s">
        <v>158</v>
      </c>
    </row>
    <row r="138" spans="1:38" x14ac:dyDescent="0.35">
      <c r="A138" s="27">
        <v>44767</v>
      </c>
      <c r="B138" s="78" t="s">
        <v>248</v>
      </c>
      <c r="C138" s="79" t="s">
        <v>249</v>
      </c>
      <c r="D138" s="75">
        <v>3930.51</v>
      </c>
      <c r="E138" s="75">
        <v>3297.37</v>
      </c>
      <c r="F138" s="75">
        <v>27.3</v>
      </c>
      <c r="G138" s="75">
        <v>144</v>
      </c>
      <c r="S138" s="31"/>
      <c r="T138" s="31"/>
      <c r="U138" s="31">
        <f>($E$138/$G$138)*0.5</f>
        <v>11.449201388888888</v>
      </c>
      <c r="V138" s="31">
        <f t="shared" ref="V138:AF138" si="103">($E$138/$G$138)</f>
        <v>22.898402777777775</v>
      </c>
      <c r="W138" s="31">
        <f t="shared" si="103"/>
        <v>22.898402777777775</v>
      </c>
      <c r="X138" s="31">
        <f t="shared" si="103"/>
        <v>22.898402777777775</v>
      </c>
      <c r="Y138" s="31">
        <f t="shared" si="103"/>
        <v>22.898402777777775</v>
      </c>
      <c r="Z138" s="31">
        <f t="shared" si="103"/>
        <v>22.898402777777775</v>
      </c>
      <c r="AA138" s="31">
        <f t="shared" si="103"/>
        <v>22.898402777777775</v>
      </c>
      <c r="AB138" s="31">
        <f t="shared" si="103"/>
        <v>22.898402777777775</v>
      </c>
      <c r="AC138" s="31">
        <f t="shared" si="103"/>
        <v>22.898402777777775</v>
      </c>
      <c r="AD138" s="31">
        <f t="shared" si="103"/>
        <v>22.898402777777775</v>
      </c>
      <c r="AE138" s="31">
        <f t="shared" si="103"/>
        <v>22.898402777777775</v>
      </c>
      <c r="AF138" s="31">
        <f t="shared" si="103"/>
        <v>22.898402777777775</v>
      </c>
      <c r="AG138" s="30" t="s">
        <v>158</v>
      </c>
      <c r="AH138" s="30" t="s">
        <v>158</v>
      </c>
      <c r="AI138" s="30" t="s">
        <v>158</v>
      </c>
      <c r="AJ138" s="30" t="s">
        <v>158</v>
      </c>
    </row>
    <row r="139" spans="1:38" x14ac:dyDescent="0.35">
      <c r="A139" s="27">
        <v>44767</v>
      </c>
      <c r="B139" s="78" t="s">
        <v>250</v>
      </c>
      <c r="C139" s="79" t="s">
        <v>251</v>
      </c>
      <c r="D139" s="75">
        <v>2765.58</v>
      </c>
      <c r="E139" s="75">
        <v>2320.09</v>
      </c>
      <c r="F139" s="75">
        <v>19.21</v>
      </c>
      <c r="G139" s="75">
        <v>144</v>
      </c>
      <c r="S139" s="31"/>
      <c r="T139" s="31"/>
      <c r="U139" s="31">
        <f>($E$139/$G$139)*0.5</f>
        <v>8.0558680555555569</v>
      </c>
      <c r="V139" s="31">
        <f t="shared" ref="V139:AF139" si="104">($E$139/$G$139)</f>
        <v>16.111736111111114</v>
      </c>
      <c r="W139" s="31">
        <f t="shared" si="104"/>
        <v>16.111736111111114</v>
      </c>
      <c r="X139" s="31">
        <f t="shared" si="104"/>
        <v>16.111736111111114</v>
      </c>
      <c r="Y139" s="31">
        <f t="shared" si="104"/>
        <v>16.111736111111114</v>
      </c>
      <c r="Z139" s="31">
        <f t="shared" si="104"/>
        <v>16.111736111111114</v>
      </c>
      <c r="AA139" s="31">
        <f t="shared" si="104"/>
        <v>16.111736111111114</v>
      </c>
      <c r="AB139" s="31">
        <f t="shared" si="104"/>
        <v>16.111736111111114</v>
      </c>
      <c r="AC139" s="31">
        <f t="shared" si="104"/>
        <v>16.111736111111114</v>
      </c>
      <c r="AD139" s="31">
        <f t="shared" si="104"/>
        <v>16.111736111111114</v>
      </c>
      <c r="AE139" s="31">
        <f t="shared" si="104"/>
        <v>16.111736111111114</v>
      </c>
      <c r="AF139" s="31">
        <f t="shared" si="104"/>
        <v>16.111736111111114</v>
      </c>
      <c r="AG139" s="30" t="s">
        <v>158</v>
      </c>
      <c r="AH139" s="30" t="s">
        <v>158</v>
      </c>
      <c r="AI139" s="30" t="s">
        <v>158</v>
      </c>
      <c r="AJ139" s="30" t="s">
        <v>158</v>
      </c>
    </row>
    <row r="140" spans="1:38" x14ac:dyDescent="0.35">
      <c r="A140" s="27">
        <v>44767</v>
      </c>
      <c r="B140" s="78">
        <v>9720126245</v>
      </c>
      <c r="C140" s="79" t="s">
        <v>252</v>
      </c>
      <c r="D140" s="75">
        <v>8732.11</v>
      </c>
      <c r="E140" s="75">
        <v>7325.52</v>
      </c>
      <c r="F140" s="138">
        <v>60.64</v>
      </c>
      <c r="G140" s="75">
        <v>144</v>
      </c>
      <c r="S140" s="31"/>
      <c r="T140" s="31"/>
      <c r="U140" s="36">
        <f>($E$140/$G$140)*0.5</f>
        <v>25.435833333333335</v>
      </c>
      <c r="V140" s="31">
        <f t="shared" ref="V140:AF140" si="105">($E$140/$G$140)</f>
        <v>50.87166666666667</v>
      </c>
      <c r="W140" s="31">
        <f t="shared" si="105"/>
        <v>50.87166666666667</v>
      </c>
      <c r="X140" s="31">
        <f t="shared" si="105"/>
        <v>50.87166666666667</v>
      </c>
      <c r="Y140" s="31">
        <f t="shared" si="105"/>
        <v>50.87166666666667</v>
      </c>
      <c r="Z140" s="31">
        <f t="shared" si="105"/>
        <v>50.87166666666667</v>
      </c>
      <c r="AA140" s="31">
        <f t="shared" si="105"/>
        <v>50.87166666666667</v>
      </c>
      <c r="AB140" s="31">
        <f t="shared" si="105"/>
        <v>50.87166666666667</v>
      </c>
      <c r="AC140" s="31">
        <f t="shared" si="105"/>
        <v>50.87166666666667</v>
      </c>
      <c r="AD140" s="31">
        <f t="shared" si="105"/>
        <v>50.87166666666667</v>
      </c>
      <c r="AE140" s="31">
        <f t="shared" si="105"/>
        <v>50.87166666666667</v>
      </c>
      <c r="AF140" s="31">
        <f t="shared" si="105"/>
        <v>50.87166666666667</v>
      </c>
      <c r="AG140" s="30" t="s">
        <v>158</v>
      </c>
      <c r="AH140" s="30" t="s">
        <v>158</v>
      </c>
      <c r="AI140" s="30" t="s">
        <v>158</v>
      </c>
      <c r="AJ140" s="30" t="s">
        <v>158</v>
      </c>
    </row>
    <row r="141" spans="1:38" x14ac:dyDescent="0.35">
      <c r="A141" s="27"/>
      <c r="B141" s="78"/>
      <c r="C141" s="79"/>
      <c r="D141" s="75"/>
      <c r="E141" s="75"/>
      <c r="F141" s="75"/>
      <c r="G141" s="75"/>
      <c r="R141" s="5"/>
      <c r="S141" s="33"/>
      <c r="T141" s="33"/>
      <c r="U141" s="33">
        <f>SUM(U34:U140)</f>
        <v>3621.2396731283361</v>
      </c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</row>
    <row r="142" spans="1:38" x14ac:dyDescent="0.35">
      <c r="D142" s="15"/>
      <c r="E142" s="15"/>
      <c r="F142" s="15"/>
    </row>
    <row r="143" spans="1:38" x14ac:dyDescent="0.35">
      <c r="A143" s="27">
        <v>44781</v>
      </c>
      <c r="B143" s="78">
        <v>1523040048</v>
      </c>
      <c r="C143" s="79">
        <v>152304000</v>
      </c>
      <c r="D143" s="75">
        <v>8300.89</v>
      </c>
      <c r="E143" s="75">
        <v>7319</v>
      </c>
      <c r="F143" s="75">
        <v>81.38</v>
      </c>
      <c r="G143" s="75">
        <v>102</v>
      </c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>
        <f>($E$143/$G$143)*0.5</f>
        <v>35.877450980392155</v>
      </c>
      <c r="W143" s="31">
        <f t="shared" ref="W143:AF143" si="106">($E$143/$G$143)</f>
        <v>71.754901960784309</v>
      </c>
      <c r="X143" s="31">
        <f t="shared" si="106"/>
        <v>71.754901960784309</v>
      </c>
      <c r="Y143" s="31">
        <f t="shared" si="106"/>
        <v>71.754901960784309</v>
      </c>
      <c r="Z143" s="31">
        <f t="shared" si="106"/>
        <v>71.754901960784309</v>
      </c>
      <c r="AA143" s="31">
        <f t="shared" si="106"/>
        <v>71.754901960784309</v>
      </c>
      <c r="AB143" s="31">
        <f t="shared" si="106"/>
        <v>71.754901960784309</v>
      </c>
      <c r="AC143" s="31">
        <f t="shared" si="106"/>
        <v>71.754901960784309</v>
      </c>
      <c r="AD143" s="31">
        <f t="shared" si="106"/>
        <v>71.754901960784309</v>
      </c>
      <c r="AE143" s="31">
        <f t="shared" si="106"/>
        <v>71.754901960784309</v>
      </c>
      <c r="AF143" s="31">
        <f t="shared" si="106"/>
        <v>71.754901960784309</v>
      </c>
      <c r="AG143" s="30" t="s">
        <v>158</v>
      </c>
      <c r="AH143" s="30" t="s">
        <v>158</v>
      </c>
      <c r="AI143" s="30" t="s">
        <v>158</v>
      </c>
      <c r="AJ143" s="30" t="s">
        <v>158</v>
      </c>
    </row>
    <row r="144" spans="1:38" x14ac:dyDescent="0.35">
      <c r="A144" s="27">
        <v>44781</v>
      </c>
      <c r="B144" s="78" t="s">
        <v>254</v>
      </c>
      <c r="C144" s="79" t="s">
        <v>255</v>
      </c>
      <c r="D144" s="75">
        <v>933.31</v>
      </c>
      <c r="E144" s="75">
        <v>782.97</v>
      </c>
      <c r="F144" s="75">
        <v>6.48</v>
      </c>
      <c r="G144" s="75">
        <v>144</v>
      </c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>
        <f>($E$144/$G$144)*0.5</f>
        <v>2.7186458333333334</v>
      </c>
      <c r="W144" s="31">
        <f t="shared" ref="W144:AF144" si="107">($E$144/$G$144)</f>
        <v>5.4372916666666669</v>
      </c>
      <c r="X144" s="31">
        <f t="shared" si="107"/>
        <v>5.4372916666666669</v>
      </c>
      <c r="Y144" s="31">
        <f t="shared" si="107"/>
        <v>5.4372916666666669</v>
      </c>
      <c r="Z144" s="31">
        <f t="shared" si="107"/>
        <v>5.4372916666666669</v>
      </c>
      <c r="AA144" s="31">
        <f t="shared" si="107"/>
        <v>5.4372916666666669</v>
      </c>
      <c r="AB144" s="31">
        <f t="shared" si="107"/>
        <v>5.4372916666666669</v>
      </c>
      <c r="AC144" s="31">
        <f t="shared" si="107"/>
        <v>5.4372916666666669</v>
      </c>
      <c r="AD144" s="31">
        <f t="shared" si="107"/>
        <v>5.4372916666666669</v>
      </c>
      <c r="AE144" s="31">
        <f t="shared" si="107"/>
        <v>5.4372916666666669</v>
      </c>
      <c r="AF144" s="31">
        <f t="shared" si="107"/>
        <v>5.4372916666666669</v>
      </c>
      <c r="AG144" s="30" t="s">
        <v>158</v>
      </c>
      <c r="AH144" s="30" t="s">
        <v>158</v>
      </c>
      <c r="AI144" s="30" t="s">
        <v>158</v>
      </c>
      <c r="AJ144" s="30" t="s">
        <v>158</v>
      </c>
    </row>
    <row r="145" spans="1:37" x14ac:dyDescent="0.35">
      <c r="A145" s="27">
        <v>44781</v>
      </c>
      <c r="B145" s="78" t="s">
        <v>256</v>
      </c>
      <c r="C145" s="79" t="s">
        <v>257</v>
      </c>
      <c r="D145" s="75">
        <v>7969.94</v>
      </c>
      <c r="E145" s="75">
        <v>6686.12</v>
      </c>
      <c r="F145" s="75">
        <v>55.35</v>
      </c>
      <c r="G145" s="75">
        <v>144</v>
      </c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>
        <f>($E$145/$G$145)*0.5</f>
        <v>23.215694444444445</v>
      </c>
      <c r="W145" s="31">
        <f t="shared" ref="W145:AF145" si="108">($E$145/$G$145)</f>
        <v>46.43138888888889</v>
      </c>
      <c r="X145" s="31">
        <f t="shared" si="108"/>
        <v>46.43138888888889</v>
      </c>
      <c r="Y145" s="31">
        <f t="shared" si="108"/>
        <v>46.43138888888889</v>
      </c>
      <c r="Z145" s="31">
        <f t="shared" si="108"/>
        <v>46.43138888888889</v>
      </c>
      <c r="AA145" s="31">
        <f t="shared" si="108"/>
        <v>46.43138888888889</v>
      </c>
      <c r="AB145" s="31">
        <f t="shared" si="108"/>
        <v>46.43138888888889</v>
      </c>
      <c r="AC145" s="31">
        <f t="shared" si="108"/>
        <v>46.43138888888889</v>
      </c>
      <c r="AD145" s="31">
        <f t="shared" si="108"/>
        <v>46.43138888888889</v>
      </c>
      <c r="AE145" s="31">
        <f t="shared" si="108"/>
        <v>46.43138888888889</v>
      </c>
      <c r="AF145" s="31">
        <f t="shared" si="108"/>
        <v>46.43138888888889</v>
      </c>
      <c r="AG145" s="30" t="s">
        <v>158</v>
      </c>
      <c r="AH145" s="30" t="s">
        <v>158</v>
      </c>
      <c r="AI145" s="30" t="s">
        <v>158</v>
      </c>
      <c r="AJ145" s="30" t="s">
        <v>158</v>
      </c>
    </row>
    <row r="146" spans="1:37" x14ac:dyDescent="0.35">
      <c r="A146" s="27">
        <v>44795</v>
      </c>
      <c r="B146" s="78">
        <v>3878408111</v>
      </c>
      <c r="C146" s="79" t="s">
        <v>258</v>
      </c>
      <c r="D146" s="75">
        <v>10043.14</v>
      </c>
      <c r="E146" s="75">
        <v>8425.36</v>
      </c>
      <c r="F146" s="75">
        <v>69.739999999999995</v>
      </c>
      <c r="G146" s="75">
        <v>144</v>
      </c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>
        <f>($E$146/$G$146)*0.5</f>
        <v>29.254722222222224</v>
      </c>
      <c r="W146" s="31">
        <f t="shared" ref="W146:AF146" si="109">($E$146/$G$146)</f>
        <v>58.509444444444448</v>
      </c>
      <c r="X146" s="31">
        <f t="shared" si="109"/>
        <v>58.509444444444448</v>
      </c>
      <c r="Y146" s="31">
        <f t="shared" si="109"/>
        <v>58.509444444444448</v>
      </c>
      <c r="Z146" s="31">
        <f t="shared" si="109"/>
        <v>58.509444444444448</v>
      </c>
      <c r="AA146" s="31">
        <f t="shared" si="109"/>
        <v>58.509444444444448</v>
      </c>
      <c r="AB146" s="31">
        <f t="shared" si="109"/>
        <v>58.509444444444448</v>
      </c>
      <c r="AC146" s="31">
        <f t="shared" si="109"/>
        <v>58.509444444444448</v>
      </c>
      <c r="AD146" s="31">
        <f t="shared" si="109"/>
        <v>58.509444444444448</v>
      </c>
      <c r="AE146" s="31">
        <f t="shared" si="109"/>
        <v>58.509444444444448</v>
      </c>
      <c r="AF146" s="31">
        <f t="shared" si="109"/>
        <v>58.509444444444448</v>
      </c>
      <c r="AG146" s="30" t="s">
        <v>158</v>
      </c>
      <c r="AH146" s="30" t="s">
        <v>158</v>
      </c>
      <c r="AI146" s="30" t="s">
        <v>158</v>
      </c>
      <c r="AJ146" s="30" t="s">
        <v>158</v>
      </c>
    </row>
    <row r="147" spans="1:37" x14ac:dyDescent="0.35">
      <c r="A147" s="27">
        <v>44802</v>
      </c>
      <c r="B147" s="78">
        <v>7442413179</v>
      </c>
      <c r="C147" s="79" t="s">
        <v>259</v>
      </c>
      <c r="D147" s="75">
        <v>14749.26</v>
      </c>
      <c r="E147" s="75">
        <v>12373.41</v>
      </c>
      <c r="F147" s="75">
        <v>102.43</v>
      </c>
      <c r="G147" s="75">
        <v>144</v>
      </c>
      <c r="S147" s="31"/>
      <c r="T147" s="31"/>
      <c r="U147" s="31"/>
      <c r="V147" s="31">
        <f>($E$147/$G$147)*0.5</f>
        <v>42.963229166666665</v>
      </c>
      <c r="W147" s="31">
        <f t="shared" ref="W147:AF147" si="110">($E$147/$G$147)</f>
        <v>85.926458333333329</v>
      </c>
      <c r="X147" s="31">
        <f t="shared" si="110"/>
        <v>85.926458333333329</v>
      </c>
      <c r="Y147" s="31">
        <f t="shared" si="110"/>
        <v>85.926458333333329</v>
      </c>
      <c r="Z147" s="31">
        <f t="shared" si="110"/>
        <v>85.926458333333329</v>
      </c>
      <c r="AA147" s="31">
        <f t="shared" si="110"/>
        <v>85.926458333333329</v>
      </c>
      <c r="AB147" s="31">
        <f t="shared" si="110"/>
        <v>85.926458333333329</v>
      </c>
      <c r="AC147" s="31">
        <f t="shared" si="110"/>
        <v>85.926458333333329</v>
      </c>
      <c r="AD147" s="31">
        <f t="shared" si="110"/>
        <v>85.926458333333329</v>
      </c>
      <c r="AE147" s="31">
        <f t="shared" si="110"/>
        <v>85.926458333333329</v>
      </c>
      <c r="AF147" s="31">
        <f t="shared" si="110"/>
        <v>85.926458333333329</v>
      </c>
      <c r="AG147" s="30" t="s">
        <v>158</v>
      </c>
      <c r="AH147" s="30" t="s">
        <v>158</v>
      </c>
      <c r="AI147" s="30" t="s">
        <v>158</v>
      </c>
      <c r="AJ147" s="30" t="s">
        <v>158</v>
      </c>
    </row>
    <row r="148" spans="1:37" x14ac:dyDescent="0.35">
      <c r="A148" s="27">
        <v>44802</v>
      </c>
      <c r="B148" s="78">
        <v>1041606136</v>
      </c>
      <c r="C148" s="79" t="s">
        <v>260</v>
      </c>
      <c r="D148" s="75">
        <v>695.37</v>
      </c>
      <c r="E148" s="75">
        <v>583.36</v>
      </c>
      <c r="F148" s="75">
        <v>4.83</v>
      </c>
      <c r="G148" s="75">
        <v>144</v>
      </c>
      <c r="S148" s="31"/>
      <c r="T148" s="31"/>
      <c r="U148" s="31"/>
      <c r="V148" s="31">
        <f>($E$148/$G$148)*0.5</f>
        <v>2.0255555555555556</v>
      </c>
      <c r="W148" s="31">
        <f t="shared" ref="W148:AF148" si="111">($E$148/$G$148)</f>
        <v>4.0511111111111111</v>
      </c>
      <c r="X148" s="31">
        <f t="shared" si="111"/>
        <v>4.0511111111111111</v>
      </c>
      <c r="Y148" s="31">
        <f t="shared" si="111"/>
        <v>4.0511111111111111</v>
      </c>
      <c r="Z148" s="31">
        <f t="shared" si="111"/>
        <v>4.0511111111111111</v>
      </c>
      <c r="AA148" s="31">
        <f t="shared" si="111"/>
        <v>4.0511111111111111</v>
      </c>
      <c r="AB148" s="31">
        <f t="shared" si="111"/>
        <v>4.0511111111111111</v>
      </c>
      <c r="AC148" s="31">
        <f t="shared" si="111"/>
        <v>4.0511111111111111</v>
      </c>
      <c r="AD148" s="31">
        <f t="shared" si="111"/>
        <v>4.0511111111111111</v>
      </c>
      <c r="AE148" s="31">
        <f t="shared" si="111"/>
        <v>4.0511111111111111</v>
      </c>
      <c r="AF148" s="31">
        <f t="shared" si="111"/>
        <v>4.0511111111111111</v>
      </c>
      <c r="AG148" s="30" t="s">
        <v>158</v>
      </c>
      <c r="AH148" s="30" t="s">
        <v>158</v>
      </c>
      <c r="AI148" s="30" t="s">
        <v>158</v>
      </c>
      <c r="AJ148" s="30" t="s">
        <v>158</v>
      </c>
    </row>
    <row r="149" spans="1:37" x14ac:dyDescent="0.35">
      <c r="A149" s="27">
        <v>44802</v>
      </c>
      <c r="B149" s="78">
        <v>2532511226</v>
      </c>
      <c r="C149" s="79" t="s">
        <v>261</v>
      </c>
      <c r="D149" s="75">
        <v>10546.58</v>
      </c>
      <c r="E149" s="75">
        <v>8847.7099999999991</v>
      </c>
      <c r="F149" s="75">
        <v>73.239999999999995</v>
      </c>
      <c r="G149" s="75">
        <v>144</v>
      </c>
      <c r="S149" s="31"/>
      <c r="T149" s="31"/>
      <c r="U149" s="31"/>
      <c r="V149" s="31">
        <f>($E$149/$G$149)*0.5</f>
        <v>30.721215277777773</v>
      </c>
      <c r="W149" s="31">
        <f t="shared" ref="W149:AF149" si="112">($E$149/$G$149)</f>
        <v>61.442430555555546</v>
      </c>
      <c r="X149" s="31">
        <f t="shared" si="112"/>
        <v>61.442430555555546</v>
      </c>
      <c r="Y149" s="31">
        <f t="shared" si="112"/>
        <v>61.442430555555546</v>
      </c>
      <c r="Z149" s="31">
        <f t="shared" si="112"/>
        <v>61.442430555555546</v>
      </c>
      <c r="AA149" s="31">
        <f t="shared" si="112"/>
        <v>61.442430555555546</v>
      </c>
      <c r="AB149" s="31">
        <f t="shared" si="112"/>
        <v>61.442430555555546</v>
      </c>
      <c r="AC149" s="31">
        <f t="shared" si="112"/>
        <v>61.442430555555546</v>
      </c>
      <c r="AD149" s="31">
        <f t="shared" si="112"/>
        <v>61.442430555555546</v>
      </c>
      <c r="AE149" s="31">
        <f t="shared" si="112"/>
        <v>61.442430555555546</v>
      </c>
      <c r="AF149" s="31">
        <f t="shared" si="112"/>
        <v>61.442430555555546</v>
      </c>
      <c r="AG149" s="30" t="s">
        <v>158</v>
      </c>
      <c r="AH149" s="30" t="s">
        <v>158</v>
      </c>
      <c r="AI149" s="30" t="s">
        <v>158</v>
      </c>
      <c r="AJ149" s="30" t="s">
        <v>158</v>
      </c>
    </row>
    <row r="150" spans="1:37" x14ac:dyDescent="0.35">
      <c r="A150" s="27">
        <v>44802</v>
      </c>
      <c r="B150" s="78">
        <v>5784400242</v>
      </c>
      <c r="C150" s="79" t="s">
        <v>262</v>
      </c>
      <c r="D150" s="75">
        <v>5838.76</v>
      </c>
      <c r="E150" s="75">
        <v>4898.24</v>
      </c>
      <c r="F150" s="75">
        <v>40.549999999999997</v>
      </c>
      <c r="G150" s="75">
        <v>144</v>
      </c>
      <c r="S150" s="31"/>
      <c r="T150" s="31"/>
      <c r="U150" s="31"/>
      <c r="V150" s="36">
        <f>($E$150/$G$150)*0.5</f>
        <v>17.007777777777775</v>
      </c>
      <c r="W150" s="31">
        <f t="shared" ref="W150:AF150" si="113">($E$150/$G$150)</f>
        <v>34.015555555555551</v>
      </c>
      <c r="X150" s="31">
        <f t="shared" si="113"/>
        <v>34.015555555555551</v>
      </c>
      <c r="Y150" s="31">
        <f t="shared" si="113"/>
        <v>34.015555555555551</v>
      </c>
      <c r="Z150" s="31">
        <f t="shared" si="113"/>
        <v>34.015555555555551</v>
      </c>
      <c r="AA150" s="31">
        <f t="shared" si="113"/>
        <v>34.015555555555551</v>
      </c>
      <c r="AB150" s="31">
        <f t="shared" si="113"/>
        <v>34.015555555555551</v>
      </c>
      <c r="AC150" s="31">
        <f t="shared" si="113"/>
        <v>34.015555555555551</v>
      </c>
      <c r="AD150" s="31">
        <f t="shared" si="113"/>
        <v>34.015555555555551</v>
      </c>
      <c r="AE150" s="31">
        <f t="shared" si="113"/>
        <v>34.015555555555551</v>
      </c>
      <c r="AF150" s="31">
        <f t="shared" si="113"/>
        <v>34.015555555555551</v>
      </c>
      <c r="AG150" s="30" t="s">
        <v>158</v>
      </c>
      <c r="AH150" s="30" t="s">
        <v>158</v>
      </c>
      <c r="AI150" s="30" t="s">
        <v>158</v>
      </c>
      <c r="AJ150" s="30" t="s">
        <v>158</v>
      </c>
    </row>
    <row r="151" spans="1:37" x14ac:dyDescent="0.35">
      <c r="A151" s="27"/>
      <c r="B151" s="78"/>
      <c r="C151" s="79"/>
      <c r="D151" s="75"/>
      <c r="E151" s="75"/>
      <c r="F151" s="75"/>
      <c r="G151" s="75"/>
      <c r="S151" s="33"/>
      <c r="T151" s="33"/>
      <c r="U151" s="33"/>
      <c r="V151" s="33">
        <f>SUM(V34:V150)</f>
        <v>3895.822416423543</v>
      </c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</row>
    <row r="152" spans="1:37" x14ac:dyDescent="0.35">
      <c r="D152" s="15"/>
      <c r="E152" s="15"/>
      <c r="F152" s="15"/>
    </row>
    <row r="153" spans="1:37" x14ac:dyDescent="0.35">
      <c r="A153" s="27">
        <v>44810</v>
      </c>
      <c r="B153" s="78">
        <v>4012513127</v>
      </c>
      <c r="C153" s="79" t="s">
        <v>264</v>
      </c>
      <c r="D153" s="75">
        <v>7684.97</v>
      </c>
      <c r="E153" s="75">
        <v>6447.05</v>
      </c>
      <c r="F153" s="75">
        <v>53.37</v>
      </c>
      <c r="G153" s="75">
        <v>144</v>
      </c>
      <c r="S153" s="31"/>
      <c r="T153" s="31"/>
      <c r="U153" s="31"/>
      <c r="V153" s="31"/>
      <c r="W153" s="36">
        <f>($E$153/$G$153)*0.5</f>
        <v>22.38559027777778</v>
      </c>
      <c r="X153" s="31">
        <f t="shared" ref="X153:AF153" si="114">($E$153/$G$153)</f>
        <v>44.77118055555556</v>
      </c>
      <c r="Y153" s="31">
        <f t="shared" si="114"/>
        <v>44.77118055555556</v>
      </c>
      <c r="Z153" s="31">
        <f t="shared" si="114"/>
        <v>44.77118055555556</v>
      </c>
      <c r="AA153" s="31">
        <f t="shared" si="114"/>
        <v>44.77118055555556</v>
      </c>
      <c r="AB153" s="31">
        <f t="shared" si="114"/>
        <v>44.77118055555556</v>
      </c>
      <c r="AC153" s="31">
        <f t="shared" si="114"/>
        <v>44.77118055555556</v>
      </c>
      <c r="AD153" s="31">
        <f t="shared" si="114"/>
        <v>44.77118055555556</v>
      </c>
      <c r="AE153" s="31">
        <f t="shared" si="114"/>
        <v>44.77118055555556</v>
      </c>
      <c r="AF153" s="31">
        <f t="shared" si="114"/>
        <v>44.77118055555556</v>
      </c>
      <c r="AG153" s="30" t="s">
        <v>158</v>
      </c>
      <c r="AH153" s="30" t="s">
        <v>158</v>
      </c>
      <c r="AI153" s="30" t="s">
        <v>158</v>
      </c>
      <c r="AJ153" s="30" t="s">
        <v>158</v>
      </c>
    </row>
    <row r="154" spans="1:37" x14ac:dyDescent="0.35">
      <c r="A154" s="27"/>
      <c r="B154" s="78"/>
      <c r="C154" s="79"/>
      <c r="D154" s="75"/>
      <c r="E154" s="75"/>
      <c r="F154" s="75"/>
      <c r="G154" s="75"/>
      <c r="S154" s="33"/>
      <c r="T154" s="33"/>
      <c r="U154" s="33"/>
      <c r="V154" s="33"/>
      <c r="W154" s="33">
        <f>SUM(W34:W153)</f>
        <v>4101.9922979594894</v>
      </c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</row>
    <row r="155" spans="1:37" x14ac:dyDescent="0.35">
      <c r="D155" s="15"/>
      <c r="E155" s="15"/>
      <c r="F155" s="15"/>
    </row>
    <row r="156" spans="1:37" x14ac:dyDescent="0.35">
      <c r="A156" s="27">
        <v>44837</v>
      </c>
      <c r="B156" s="78">
        <v>7794512191</v>
      </c>
      <c r="C156" s="79" t="s">
        <v>268</v>
      </c>
      <c r="D156" s="75">
        <v>6741.69</v>
      </c>
      <c r="E156" s="75">
        <v>5655.72</v>
      </c>
      <c r="F156" s="75">
        <v>46.82</v>
      </c>
      <c r="G156" s="75">
        <v>144</v>
      </c>
      <c r="S156" s="31"/>
      <c r="T156" s="31"/>
      <c r="U156" s="31"/>
      <c r="V156" s="31"/>
      <c r="W156" s="31"/>
      <c r="X156" s="31">
        <f>($E$156/$G$156)*0.5</f>
        <v>19.637916666666669</v>
      </c>
      <c r="Y156" s="31">
        <f t="shared" ref="Y156:AF156" si="115">($E$156/$G$156)</f>
        <v>39.275833333333338</v>
      </c>
      <c r="Z156" s="31">
        <f t="shared" si="115"/>
        <v>39.275833333333338</v>
      </c>
      <c r="AA156" s="31">
        <f t="shared" si="115"/>
        <v>39.275833333333338</v>
      </c>
      <c r="AB156" s="31">
        <f t="shared" si="115"/>
        <v>39.275833333333338</v>
      </c>
      <c r="AC156" s="31">
        <f t="shared" si="115"/>
        <v>39.275833333333338</v>
      </c>
      <c r="AD156" s="31">
        <f t="shared" si="115"/>
        <v>39.275833333333338</v>
      </c>
      <c r="AE156" s="31">
        <f t="shared" si="115"/>
        <v>39.275833333333338</v>
      </c>
      <c r="AF156" s="31">
        <f t="shared" si="115"/>
        <v>39.275833333333338</v>
      </c>
      <c r="AG156" s="30" t="s">
        <v>158</v>
      </c>
      <c r="AH156" s="30" t="s">
        <v>158</v>
      </c>
      <c r="AI156" s="30" t="s">
        <v>158</v>
      </c>
      <c r="AJ156" s="30" t="s">
        <v>158</v>
      </c>
    </row>
    <row r="157" spans="1:37" x14ac:dyDescent="0.35">
      <c r="A157" s="27">
        <v>44844</v>
      </c>
      <c r="B157" s="78" t="s">
        <v>269</v>
      </c>
      <c r="C157" s="79" t="s">
        <v>270</v>
      </c>
      <c r="D157" s="75">
        <v>9576.09</v>
      </c>
      <c r="E157" s="75">
        <v>8033.55</v>
      </c>
      <c r="F157" s="75">
        <v>66.5</v>
      </c>
      <c r="G157" s="75">
        <v>144</v>
      </c>
      <c r="S157" s="31"/>
      <c r="T157" s="31"/>
      <c r="U157" s="31"/>
      <c r="V157" s="31"/>
      <c r="W157" s="31"/>
      <c r="X157" s="121">
        <f>($E$157/$G$157)*0.5</f>
        <v>27.894270833333334</v>
      </c>
      <c r="Y157" s="121">
        <f t="shared" ref="Y157:AC157" si="116">($E$157/$G$157)</f>
        <v>55.788541666666667</v>
      </c>
      <c r="Z157" s="121">
        <f t="shared" si="116"/>
        <v>55.788541666666667</v>
      </c>
      <c r="AA157" s="121">
        <f t="shared" si="116"/>
        <v>55.788541666666667</v>
      </c>
      <c r="AB157" s="121">
        <f t="shared" si="116"/>
        <v>55.788541666666667</v>
      </c>
      <c r="AC157" s="121">
        <f t="shared" si="116"/>
        <v>55.788541666666667</v>
      </c>
      <c r="AD157" s="94">
        <f>($E$157/$G$157)*0.5</f>
        <v>27.894270833333334</v>
      </c>
      <c r="AE157" s="125">
        <f>($E$157/$G$157)</f>
        <v>55.788541666666667</v>
      </c>
      <c r="AF157" s="125">
        <f>($E$157/$G$157)</f>
        <v>55.788541666666667</v>
      </c>
      <c r="AG157" s="30" t="s">
        <v>158</v>
      </c>
      <c r="AH157" s="30" t="s">
        <v>158</v>
      </c>
      <c r="AI157" s="30" t="s">
        <v>158</v>
      </c>
      <c r="AJ157" s="30" t="s">
        <v>158</v>
      </c>
    </row>
    <row r="158" spans="1:37" x14ac:dyDescent="0.35">
      <c r="A158" s="27">
        <v>44844</v>
      </c>
      <c r="B158" s="78">
        <v>4950216182</v>
      </c>
      <c r="C158" s="79" t="s">
        <v>272</v>
      </c>
      <c r="D158" s="75">
        <v>7480.7</v>
      </c>
      <c r="E158" s="75">
        <v>6275.69</v>
      </c>
      <c r="F158" s="75">
        <v>51.95</v>
      </c>
      <c r="G158" s="75">
        <v>144</v>
      </c>
      <c r="S158" s="31"/>
      <c r="T158" s="31"/>
      <c r="U158" s="31"/>
      <c r="V158" s="31"/>
      <c r="W158" s="31"/>
      <c r="X158" s="121">
        <f>($E$158/$G$158)*0.5</f>
        <v>21.790590277777778</v>
      </c>
      <c r="Y158" s="121">
        <f t="shared" ref="Y158:AC158" si="117">($E$158/$G$158)</f>
        <v>43.581180555555555</v>
      </c>
      <c r="Z158" s="121">
        <f t="shared" si="117"/>
        <v>43.581180555555555</v>
      </c>
      <c r="AA158" s="121">
        <f t="shared" si="117"/>
        <v>43.581180555555555</v>
      </c>
      <c r="AB158" s="121">
        <f t="shared" si="117"/>
        <v>43.581180555555555</v>
      </c>
      <c r="AC158" s="121">
        <f t="shared" si="117"/>
        <v>43.581180555555555</v>
      </c>
      <c r="AD158" s="31"/>
      <c r="AE158" s="94">
        <f>($E$158/$G$158)*0.5</f>
        <v>21.790590277777778</v>
      </c>
      <c r="AF158" s="125">
        <f>($E$158/$G$158)</f>
        <v>43.581180555555555</v>
      </c>
      <c r="AG158" s="30" t="s">
        <v>158</v>
      </c>
      <c r="AH158" s="30" t="s">
        <v>158</v>
      </c>
      <c r="AI158" s="30" t="s">
        <v>158</v>
      </c>
      <c r="AJ158" s="30" t="s">
        <v>158</v>
      </c>
      <c r="AK158" s="5"/>
    </row>
    <row r="159" spans="1:37" x14ac:dyDescent="0.35">
      <c r="A159" s="27">
        <v>44844</v>
      </c>
      <c r="B159" s="78" t="s">
        <v>273</v>
      </c>
      <c r="C159" s="79" t="s">
        <v>274</v>
      </c>
      <c r="D159" s="75">
        <v>11044.94</v>
      </c>
      <c r="E159" s="75">
        <v>9430.92</v>
      </c>
      <c r="F159" s="75">
        <v>85.62</v>
      </c>
      <c r="G159" s="75">
        <v>129</v>
      </c>
      <c r="S159" s="31"/>
      <c r="T159" s="31"/>
      <c r="U159" s="31"/>
      <c r="V159" s="31"/>
      <c r="W159" s="31"/>
      <c r="X159" s="121">
        <f>($E$159/$G$159)*0.5</f>
        <v>36.553953488372095</v>
      </c>
      <c r="Y159" s="121">
        <f t="shared" ref="Y159:AC159" si="118">($E$159/$G$159)</f>
        <v>73.107906976744189</v>
      </c>
      <c r="Z159" s="121">
        <f t="shared" si="118"/>
        <v>73.107906976744189</v>
      </c>
      <c r="AA159" s="121">
        <f t="shared" si="118"/>
        <v>73.107906976744189</v>
      </c>
      <c r="AB159" s="121">
        <f t="shared" si="118"/>
        <v>73.107906976744189</v>
      </c>
      <c r="AC159" s="121">
        <f t="shared" si="118"/>
        <v>73.107906976744189</v>
      </c>
      <c r="AD159" s="94">
        <f>($E$159/$G$159)*0.5</f>
        <v>36.553953488372095</v>
      </c>
      <c r="AE159" s="125">
        <f>($E$159/$G$159)</f>
        <v>73.107906976744189</v>
      </c>
      <c r="AF159" s="125">
        <f>($E$159/$G$159)</f>
        <v>73.107906976744189</v>
      </c>
      <c r="AG159" s="30" t="s">
        <v>158</v>
      </c>
      <c r="AH159" s="30" t="s">
        <v>158</v>
      </c>
      <c r="AI159" s="30" t="s">
        <v>158</v>
      </c>
      <c r="AJ159" s="30" t="s">
        <v>158</v>
      </c>
      <c r="AK159" s="5"/>
    </row>
    <row r="160" spans="1:37" x14ac:dyDescent="0.35">
      <c r="A160" s="27">
        <v>44844</v>
      </c>
      <c r="B160" s="78" t="s">
        <v>275</v>
      </c>
      <c r="C160" s="79" t="s">
        <v>276</v>
      </c>
      <c r="D160" s="75">
        <v>6007.88</v>
      </c>
      <c r="E160" s="75">
        <v>5040.1099999999997</v>
      </c>
      <c r="F160" s="75">
        <v>41.72</v>
      </c>
      <c r="G160" s="75">
        <v>144</v>
      </c>
      <c r="S160" s="31"/>
      <c r="T160" s="31"/>
      <c r="U160" s="31"/>
      <c r="V160" s="31"/>
      <c r="W160" s="31"/>
      <c r="X160" s="121">
        <f>($E$160/$G$160)*0.5</f>
        <v>17.500381944444442</v>
      </c>
      <c r="Y160" s="121">
        <f t="shared" ref="Y160:AC160" si="119">($E$160/$G$160)</f>
        <v>35.000763888888883</v>
      </c>
      <c r="Z160" s="121">
        <f t="shared" si="119"/>
        <v>35.000763888888883</v>
      </c>
      <c r="AA160" s="121">
        <f t="shared" si="119"/>
        <v>35.000763888888883</v>
      </c>
      <c r="AB160" s="121">
        <f t="shared" si="119"/>
        <v>35.000763888888883</v>
      </c>
      <c r="AC160" s="121">
        <f t="shared" si="119"/>
        <v>35.000763888888883</v>
      </c>
      <c r="AD160" s="94">
        <f>($E$160/$G$160)*0.5</f>
        <v>17.500381944444442</v>
      </c>
      <c r="AE160" s="125">
        <f>($E$160/$G$160)</f>
        <v>35.000763888888883</v>
      </c>
      <c r="AF160" s="125">
        <f>($E$160/$G$160)</f>
        <v>35.000763888888883</v>
      </c>
      <c r="AG160" s="30" t="s">
        <v>158</v>
      </c>
      <c r="AH160" s="30" t="s">
        <v>158</v>
      </c>
      <c r="AI160" s="30" t="s">
        <v>158</v>
      </c>
      <c r="AJ160" s="30" t="s">
        <v>158</v>
      </c>
    </row>
    <row r="161" spans="1:36" x14ac:dyDescent="0.35">
      <c r="A161" s="27">
        <v>44844</v>
      </c>
      <c r="B161" s="78" t="s">
        <v>277</v>
      </c>
      <c r="C161" s="79" t="s">
        <v>278</v>
      </c>
      <c r="D161" s="75">
        <v>2908.03</v>
      </c>
      <c r="E161" s="75">
        <v>2439.6</v>
      </c>
      <c r="F161" s="75">
        <v>20.190000000000001</v>
      </c>
      <c r="G161" s="75">
        <v>144</v>
      </c>
      <c r="S161" s="31"/>
      <c r="T161" s="31"/>
      <c r="U161" s="31"/>
      <c r="V161" s="31"/>
      <c r="W161" s="31"/>
      <c r="X161" s="121">
        <f>($E$161/$G$161)*0.5</f>
        <v>8.4708333333333332</v>
      </c>
      <c r="Y161" s="121">
        <f t="shared" ref="Y161:AC161" si="120">($E$161/$G$161)</f>
        <v>16.941666666666666</v>
      </c>
      <c r="Z161" s="121">
        <f t="shared" si="120"/>
        <v>16.941666666666666</v>
      </c>
      <c r="AA161" s="121">
        <f t="shared" si="120"/>
        <v>16.941666666666666</v>
      </c>
      <c r="AB161" s="121">
        <f t="shared" si="120"/>
        <v>16.941666666666666</v>
      </c>
      <c r="AC161" s="121">
        <f t="shared" si="120"/>
        <v>16.941666666666666</v>
      </c>
      <c r="AD161" s="94">
        <f>($E$161/$G$161)*0.5</f>
        <v>8.4708333333333332</v>
      </c>
      <c r="AE161" s="125">
        <f>($E$161/$G$161)</f>
        <v>16.941666666666666</v>
      </c>
      <c r="AF161" s="125">
        <f>($E$161/$G$161)</f>
        <v>16.941666666666666</v>
      </c>
      <c r="AG161" s="30" t="s">
        <v>158</v>
      </c>
      <c r="AH161" s="30" t="s">
        <v>158</v>
      </c>
      <c r="AI161" s="30" t="s">
        <v>158</v>
      </c>
      <c r="AJ161" s="30" t="s">
        <v>158</v>
      </c>
    </row>
    <row r="162" spans="1:36" x14ac:dyDescent="0.35">
      <c r="A162" s="27">
        <v>44844</v>
      </c>
      <c r="B162" s="78" t="s">
        <v>279</v>
      </c>
      <c r="C162" s="79" t="s">
        <v>280</v>
      </c>
      <c r="D162" s="75">
        <v>7499.43</v>
      </c>
      <c r="E162" s="75">
        <v>6291.4</v>
      </c>
      <c r="F162" s="75">
        <v>52.08</v>
      </c>
      <c r="G162" s="75">
        <v>144</v>
      </c>
      <c r="S162" s="31"/>
      <c r="T162" s="31"/>
      <c r="U162" s="31"/>
      <c r="V162" s="31"/>
      <c r="W162" s="31"/>
      <c r="X162" s="121">
        <f>($E$162/$G$162)*0.5</f>
        <v>21.845138888888886</v>
      </c>
      <c r="Y162" s="121">
        <f t="shared" ref="Y162:AC162" si="121">($E$162/$G$162)</f>
        <v>43.690277777777773</v>
      </c>
      <c r="Z162" s="121">
        <f t="shared" si="121"/>
        <v>43.690277777777773</v>
      </c>
      <c r="AA162" s="121">
        <f t="shared" si="121"/>
        <v>43.690277777777773</v>
      </c>
      <c r="AB162" s="121">
        <f t="shared" si="121"/>
        <v>43.690277777777773</v>
      </c>
      <c r="AC162" s="121">
        <f t="shared" si="121"/>
        <v>43.690277777777773</v>
      </c>
      <c r="AD162" s="94">
        <f>($E$162/$G$162)*0.5</f>
        <v>21.845138888888886</v>
      </c>
      <c r="AE162" s="125">
        <f>($E$162/$G$162)</f>
        <v>43.690277777777773</v>
      </c>
      <c r="AF162" s="125">
        <f>($E$162/$G$162)</f>
        <v>43.690277777777773</v>
      </c>
      <c r="AG162" s="30" t="s">
        <v>158</v>
      </c>
      <c r="AH162" s="30" t="s">
        <v>158</v>
      </c>
      <c r="AI162" s="30" t="s">
        <v>158</v>
      </c>
      <c r="AJ162" s="30" t="s">
        <v>158</v>
      </c>
    </row>
    <row r="163" spans="1:36" x14ac:dyDescent="0.35">
      <c r="A163" s="27">
        <v>44858</v>
      </c>
      <c r="B163" s="78" t="s">
        <v>281</v>
      </c>
      <c r="C163" s="79" t="s">
        <v>282</v>
      </c>
      <c r="D163" s="75">
        <v>9101.73</v>
      </c>
      <c r="E163" s="75">
        <v>7635.6</v>
      </c>
      <c r="F163" s="75">
        <v>63.21</v>
      </c>
      <c r="G163" s="75">
        <v>144</v>
      </c>
      <c r="S163" s="31"/>
      <c r="T163" s="31"/>
      <c r="U163" s="31"/>
      <c r="V163" s="31"/>
      <c r="W163" s="31"/>
      <c r="X163" s="121">
        <f>($E$163/$G$163)*0.5</f>
        <v>26.512500000000003</v>
      </c>
      <c r="Y163" s="121">
        <f t="shared" ref="Y163:AC163" si="122">($E$163/$G$163)</f>
        <v>53.025000000000006</v>
      </c>
      <c r="Z163" s="121">
        <f t="shared" si="122"/>
        <v>53.025000000000006</v>
      </c>
      <c r="AA163" s="121">
        <f t="shared" si="122"/>
        <v>53.025000000000006</v>
      </c>
      <c r="AB163" s="121">
        <f t="shared" si="122"/>
        <v>53.025000000000006</v>
      </c>
      <c r="AC163" s="121">
        <f t="shared" si="122"/>
        <v>53.025000000000006</v>
      </c>
      <c r="AD163" s="94">
        <f>($E$163/$G$163)*0.5</f>
        <v>26.512500000000003</v>
      </c>
      <c r="AE163" s="125">
        <f>($E$163/$G$163)</f>
        <v>53.025000000000006</v>
      </c>
      <c r="AF163" s="125">
        <f>($E$163/$G$163)</f>
        <v>53.025000000000006</v>
      </c>
      <c r="AG163" s="30" t="s">
        <v>158</v>
      </c>
      <c r="AH163" s="30" t="s">
        <v>158</v>
      </c>
      <c r="AI163" s="30" t="s">
        <v>158</v>
      </c>
      <c r="AJ163" s="30" t="s">
        <v>158</v>
      </c>
    </row>
    <row r="164" spans="1:36" x14ac:dyDescent="0.35">
      <c r="A164" s="27">
        <v>44858</v>
      </c>
      <c r="B164" s="78" t="s">
        <v>283</v>
      </c>
      <c r="C164" s="79" t="s">
        <v>284</v>
      </c>
      <c r="D164" s="75">
        <v>1713.12</v>
      </c>
      <c r="E164" s="75">
        <v>1437.17</v>
      </c>
      <c r="F164" s="75">
        <v>11.9</v>
      </c>
      <c r="G164" s="75">
        <v>144</v>
      </c>
      <c r="S164" s="31"/>
      <c r="T164" s="31"/>
      <c r="U164" s="31"/>
      <c r="V164" s="31"/>
      <c r="W164" s="31"/>
      <c r="X164" s="121">
        <f>($E$164/$G$164)*0.5</f>
        <v>4.9901736111111115</v>
      </c>
      <c r="Y164" s="121">
        <f t="shared" ref="Y164:AC164" si="123">($E$164/$G$164)</f>
        <v>9.9803472222222229</v>
      </c>
      <c r="Z164" s="121">
        <f t="shared" si="123"/>
        <v>9.9803472222222229</v>
      </c>
      <c r="AA164" s="121">
        <f t="shared" si="123"/>
        <v>9.9803472222222229</v>
      </c>
      <c r="AB164" s="121">
        <f t="shared" si="123"/>
        <v>9.9803472222222229</v>
      </c>
      <c r="AC164" s="121">
        <f t="shared" si="123"/>
        <v>9.9803472222222229</v>
      </c>
      <c r="AD164" s="94">
        <f>($E$164/$G$164)*0.5</f>
        <v>4.9901736111111115</v>
      </c>
      <c r="AE164" s="125">
        <f>($E$164/$G$164)</f>
        <v>9.9803472222222229</v>
      </c>
      <c r="AF164" s="125">
        <f>($E$164/$G$164)</f>
        <v>9.9803472222222229</v>
      </c>
      <c r="AG164" s="30" t="s">
        <v>158</v>
      </c>
      <c r="AH164" s="30" t="s">
        <v>158</v>
      </c>
      <c r="AI164" s="30" t="s">
        <v>158</v>
      </c>
      <c r="AJ164" s="30" t="s">
        <v>158</v>
      </c>
    </row>
    <row r="165" spans="1:36" x14ac:dyDescent="0.35">
      <c r="A165" s="27">
        <v>44858</v>
      </c>
      <c r="B165" s="78" t="s">
        <v>285</v>
      </c>
      <c r="C165" s="79" t="s">
        <v>286</v>
      </c>
      <c r="D165" s="75">
        <v>6840.21</v>
      </c>
      <c r="E165" s="75">
        <v>5738.37</v>
      </c>
      <c r="F165" s="75">
        <v>47.5</v>
      </c>
      <c r="G165" s="75">
        <v>144</v>
      </c>
      <c r="S165" s="31"/>
      <c r="T165" s="31"/>
      <c r="U165" s="31"/>
      <c r="V165" s="31"/>
      <c r="W165" s="31"/>
      <c r="X165" s="121">
        <f>($E$165/$G$165)*0.5</f>
        <v>19.924895833333334</v>
      </c>
      <c r="Y165" s="121">
        <f t="shared" ref="Y165:AC165" si="124">($E$165/$G$165)</f>
        <v>39.849791666666668</v>
      </c>
      <c r="Z165" s="121">
        <f t="shared" si="124"/>
        <v>39.849791666666668</v>
      </c>
      <c r="AA165" s="121">
        <f t="shared" si="124"/>
        <v>39.849791666666668</v>
      </c>
      <c r="AB165" s="121">
        <f t="shared" si="124"/>
        <v>39.849791666666668</v>
      </c>
      <c r="AC165" s="121">
        <f t="shared" si="124"/>
        <v>39.849791666666668</v>
      </c>
      <c r="AD165" s="94">
        <f>($E$165/$G$165)*0.5</f>
        <v>19.924895833333334</v>
      </c>
      <c r="AE165" s="125">
        <f>($E$165/$G$165)</f>
        <v>39.849791666666668</v>
      </c>
      <c r="AF165" s="125">
        <f>($E$165/$G$165)</f>
        <v>39.849791666666668</v>
      </c>
      <c r="AG165" s="30" t="s">
        <v>158</v>
      </c>
      <c r="AH165" s="30" t="s">
        <v>158</v>
      </c>
      <c r="AI165" s="30" t="s">
        <v>158</v>
      </c>
      <c r="AJ165" s="30" t="s">
        <v>158</v>
      </c>
    </row>
    <row r="166" spans="1:36" x14ac:dyDescent="0.35">
      <c r="A166" s="27">
        <v>44858</v>
      </c>
      <c r="B166" s="78" t="s">
        <v>287</v>
      </c>
      <c r="C166" s="79" t="s">
        <v>288</v>
      </c>
      <c r="D166" s="75">
        <v>1089.03</v>
      </c>
      <c r="E166" s="75">
        <v>913.6</v>
      </c>
      <c r="F166" s="75">
        <v>7.56</v>
      </c>
      <c r="G166" s="75">
        <v>144</v>
      </c>
      <c r="S166" s="31"/>
      <c r="T166" s="31"/>
      <c r="U166" s="31"/>
      <c r="V166" s="31"/>
      <c r="W166" s="31"/>
      <c r="X166" s="121">
        <f>($E$166/$G$166)*0.5</f>
        <v>3.1722222222222225</v>
      </c>
      <c r="Y166" s="121">
        <f t="shared" ref="Y166:AC166" si="125">($E$166/$G$166)</f>
        <v>6.344444444444445</v>
      </c>
      <c r="Z166" s="121">
        <f t="shared" si="125"/>
        <v>6.344444444444445</v>
      </c>
      <c r="AA166" s="121">
        <f t="shared" si="125"/>
        <v>6.344444444444445</v>
      </c>
      <c r="AB166" s="121">
        <f t="shared" si="125"/>
        <v>6.344444444444445</v>
      </c>
      <c r="AC166" s="121">
        <f t="shared" si="125"/>
        <v>6.344444444444445</v>
      </c>
      <c r="AD166" s="94">
        <f>($E$166/$G$166)*0.5</f>
        <v>3.1722222222222225</v>
      </c>
      <c r="AE166" s="125">
        <f>($E$166/$G$166)</f>
        <v>6.344444444444445</v>
      </c>
      <c r="AF166" s="125">
        <f>($E$166/$G$166)</f>
        <v>6.344444444444445</v>
      </c>
      <c r="AG166" s="30" t="s">
        <v>158</v>
      </c>
      <c r="AH166" s="30" t="s">
        <v>158</v>
      </c>
      <c r="AI166" s="30" t="s">
        <v>158</v>
      </c>
      <c r="AJ166" s="30" t="s">
        <v>158</v>
      </c>
    </row>
    <row r="167" spans="1:36" x14ac:dyDescent="0.35">
      <c r="A167" s="27">
        <v>44858</v>
      </c>
      <c r="B167" s="78" t="s">
        <v>289</v>
      </c>
      <c r="C167" s="79">
        <v>556130301</v>
      </c>
      <c r="D167" s="75">
        <v>4051.2</v>
      </c>
      <c r="E167" s="75">
        <v>3398.62</v>
      </c>
      <c r="F167" s="75">
        <v>28.13</v>
      </c>
      <c r="G167" s="75">
        <v>144</v>
      </c>
      <c r="S167" s="31"/>
      <c r="T167" s="31"/>
      <c r="U167" s="31"/>
      <c r="V167" s="31"/>
      <c r="W167" s="31"/>
      <c r="X167" s="121">
        <f>($E$167/$G$167)*0.5</f>
        <v>11.800763888888888</v>
      </c>
      <c r="Y167" s="121">
        <f t="shared" ref="Y167:AC167" si="126">($E$167/$G$167)</f>
        <v>23.601527777777775</v>
      </c>
      <c r="Z167" s="121">
        <f t="shared" si="126"/>
        <v>23.601527777777775</v>
      </c>
      <c r="AA167" s="121">
        <f t="shared" si="126"/>
        <v>23.601527777777775</v>
      </c>
      <c r="AB167" s="121">
        <f t="shared" si="126"/>
        <v>23.601527777777775</v>
      </c>
      <c r="AC167" s="121">
        <f t="shared" si="126"/>
        <v>23.601527777777775</v>
      </c>
      <c r="AD167" s="31"/>
      <c r="AE167" s="94">
        <f>($E$167/$G$167)*0.5</f>
        <v>11.800763888888888</v>
      </c>
      <c r="AF167" s="125">
        <f>($E$167/$G$167)</f>
        <v>23.601527777777775</v>
      </c>
      <c r="AG167" s="30" t="s">
        <v>158</v>
      </c>
      <c r="AH167" s="30" t="s">
        <v>158</v>
      </c>
      <c r="AI167" s="30" t="s">
        <v>158</v>
      </c>
      <c r="AJ167" s="30" t="s">
        <v>158</v>
      </c>
    </row>
    <row r="168" spans="1:36" x14ac:dyDescent="0.35">
      <c r="A168" s="27">
        <v>44858</v>
      </c>
      <c r="B168" s="78" t="s">
        <v>290</v>
      </c>
      <c r="C168" s="79" t="s">
        <v>291</v>
      </c>
      <c r="D168" s="75">
        <v>3452.8</v>
      </c>
      <c r="E168" s="75">
        <v>2896.61</v>
      </c>
      <c r="F168" s="75">
        <v>23.98</v>
      </c>
      <c r="G168" s="75">
        <v>144</v>
      </c>
      <c r="S168" s="31"/>
      <c r="T168" s="31"/>
      <c r="U168" s="31"/>
      <c r="V168" s="31"/>
      <c r="W168" s="31"/>
      <c r="X168" s="123">
        <f>($E$168/$G$168)*0.5</f>
        <v>10.057673611111111</v>
      </c>
      <c r="Y168" s="121">
        <f t="shared" ref="Y168:AC168" si="127">($E$168/$G$168)</f>
        <v>20.115347222222223</v>
      </c>
      <c r="Z168" s="121">
        <f t="shared" si="127"/>
        <v>20.115347222222223</v>
      </c>
      <c r="AA168" s="121">
        <f t="shared" si="127"/>
        <v>20.115347222222223</v>
      </c>
      <c r="AB168" s="121">
        <f t="shared" si="127"/>
        <v>20.115347222222223</v>
      </c>
      <c r="AC168" s="121">
        <f t="shared" si="127"/>
        <v>20.115347222222223</v>
      </c>
      <c r="AD168" s="94">
        <f>($E$168/$G$168)*0.5</f>
        <v>10.057673611111111</v>
      </c>
      <c r="AE168" s="125">
        <f>($E$168/$G$168)</f>
        <v>20.115347222222223</v>
      </c>
      <c r="AF168" s="125">
        <f>($E$168/$G$168)</f>
        <v>20.115347222222223</v>
      </c>
      <c r="AG168" s="30" t="s">
        <v>158</v>
      </c>
      <c r="AH168" s="30" t="s">
        <v>158</v>
      </c>
      <c r="AI168" s="30" t="s">
        <v>158</v>
      </c>
      <c r="AJ168" s="30" t="s">
        <v>158</v>
      </c>
    </row>
    <row r="169" spans="1:36" x14ac:dyDescent="0.35">
      <c r="D169" s="15"/>
      <c r="E169" s="15"/>
      <c r="F169" s="15"/>
      <c r="X169" s="33">
        <f>SUM(X34:X168)</f>
        <v>4354.5292028367503</v>
      </c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</row>
    <row r="170" spans="1:36" x14ac:dyDescent="0.35">
      <c r="D170" s="15"/>
      <c r="E170" s="15"/>
      <c r="F170" s="15"/>
    </row>
    <row r="171" spans="1:36" x14ac:dyDescent="0.35">
      <c r="A171" s="27">
        <v>44867</v>
      </c>
      <c r="B171" s="78">
        <v>2320802304</v>
      </c>
      <c r="C171" s="79" t="s">
        <v>293</v>
      </c>
      <c r="D171" s="75">
        <v>117.19</v>
      </c>
      <c r="E171" s="75">
        <v>98.31</v>
      </c>
      <c r="F171" s="75">
        <v>0.81</v>
      </c>
      <c r="G171" s="75">
        <v>144</v>
      </c>
      <c r="S171" s="31"/>
      <c r="T171" s="31"/>
      <c r="U171" s="31"/>
      <c r="V171" s="31"/>
      <c r="W171" s="31"/>
      <c r="X171" s="31"/>
      <c r="Y171" s="31">
        <f>($E$171/$G$171)*0.5</f>
        <v>0.34135416666666668</v>
      </c>
      <c r="Z171" s="31">
        <f t="shared" ref="Z171:AF171" si="128">($E$171/$G$171)</f>
        <v>0.68270833333333336</v>
      </c>
      <c r="AA171" s="31">
        <f t="shared" si="128"/>
        <v>0.68270833333333336</v>
      </c>
      <c r="AB171" s="31">
        <f t="shared" si="128"/>
        <v>0.68270833333333336</v>
      </c>
      <c r="AC171" s="31">
        <f t="shared" si="128"/>
        <v>0.68270833333333336</v>
      </c>
      <c r="AD171" s="31">
        <f t="shared" si="128"/>
        <v>0.68270833333333336</v>
      </c>
      <c r="AE171" s="31">
        <f t="shared" si="128"/>
        <v>0.68270833333333336</v>
      </c>
      <c r="AF171" s="31">
        <f t="shared" si="128"/>
        <v>0.68270833333333336</v>
      </c>
      <c r="AG171" s="30" t="s">
        <v>158</v>
      </c>
      <c r="AH171" s="30" t="s">
        <v>158</v>
      </c>
      <c r="AI171" s="30" t="s">
        <v>158</v>
      </c>
      <c r="AJ171" s="30" t="s">
        <v>158</v>
      </c>
    </row>
    <row r="172" spans="1:36" x14ac:dyDescent="0.35">
      <c r="A172" s="27">
        <v>44867</v>
      </c>
      <c r="B172" s="78">
        <v>2511703139</v>
      </c>
      <c r="C172" s="79" t="s">
        <v>294</v>
      </c>
      <c r="D172" s="75">
        <v>963.72</v>
      </c>
      <c r="E172" s="75">
        <v>808.48</v>
      </c>
      <c r="F172" s="75">
        <v>6.69</v>
      </c>
      <c r="G172" s="75">
        <v>144</v>
      </c>
      <c r="S172" s="31"/>
      <c r="T172" s="31"/>
      <c r="U172" s="31"/>
      <c r="V172" s="31"/>
      <c r="W172" s="31"/>
      <c r="X172" s="31"/>
      <c r="Y172" s="31">
        <f>($E$172/$G$172)*0.5</f>
        <v>2.8072222222222223</v>
      </c>
      <c r="Z172" s="31">
        <f t="shared" ref="Z172:AF172" si="129">($E$172/$G$172)</f>
        <v>5.6144444444444446</v>
      </c>
      <c r="AA172" s="31">
        <f t="shared" si="129"/>
        <v>5.6144444444444446</v>
      </c>
      <c r="AB172" s="31">
        <f t="shared" si="129"/>
        <v>5.6144444444444446</v>
      </c>
      <c r="AC172" s="31">
        <f t="shared" si="129"/>
        <v>5.6144444444444446</v>
      </c>
      <c r="AD172" s="31">
        <f t="shared" si="129"/>
        <v>5.6144444444444446</v>
      </c>
      <c r="AE172" s="31">
        <f t="shared" si="129"/>
        <v>5.6144444444444446</v>
      </c>
      <c r="AF172" s="31">
        <f t="shared" si="129"/>
        <v>5.6144444444444446</v>
      </c>
      <c r="AG172" s="30" t="s">
        <v>158</v>
      </c>
      <c r="AH172" s="30" t="s">
        <v>158</v>
      </c>
      <c r="AI172" s="30" t="s">
        <v>158</v>
      </c>
      <c r="AJ172" s="30" t="s">
        <v>158</v>
      </c>
    </row>
    <row r="173" spans="1:36" x14ac:dyDescent="0.35">
      <c r="A173" s="27">
        <v>44867</v>
      </c>
      <c r="B173" s="78">
        <v>4585117131</v>
      </c>
      <c r="C173" s="79" t="s">
        <v>295</v>
      </c>
      <c r="D173" s="75">
        <v>287.36</v>
      </c>
      <c r="E173" s="75">
        <v>241.07</v>
      </c>
      <c r="F173" s="75">
        <v>2</v>
      </c>
      <c r="G173" s="75">
        <v>144</v>
      </c>
      <c r="S173" s="31"/>
      <c r="T173" s="31"/>
      <c r="U173" s="31"/>
      <c r="V173" s="31"/>
      <c r="W173" s="31"/>
      <c r="X173" s="31"/>
      <c r="Y173" s="31">
        <f>($E$173/$G$173)*0.5</f>
        <v>0.83704861111111106</v>
      </c>
      <c r="Z173" s="31">
        <f t="shared" ref="Z173:AF173" si="130">($E$173/$G$173)</f>
        <v>1.6740972222222221</v>
      </c>
      <c r="AA173" s="31">
        <f t="shared" si="130"/>
        <v>1.6740972222222221</v>
      </c>
      <c r="AB173" s="31">
        <f t="shared" si="130"/>
        <v>1.6740972222222221</v>
      </c>
      <c r="AC173" s="31">
        <f t="shared" si="130"/>
        <v>1.6740972222222221</v>
      </c>
      <c r="AD173" s="31">
        <f t="shared" si="130"/>
        <v>1.6740972222222221</v>
      </c>
      <c r="AE173" s="31">
        <f t="shared" si="130"/>
        <v>1.6740972222222221</v>
      </c>
      <c r="AF173" s="31">
        <f t="shared" si="130"/>
        <v>1.6740972222222221</v>
      </c>
      <c r="AG173" s="30" t="s">
        <v>158</v>
      </c>
      <c r="AH173" s="30" t="s">
        <v>158</v>
      </c>
      <c r="AI173" s="30" t="s">
        <v>158</v>
      </c>
      <c r="AJ173" s="30" t="s">
        <v>158</v>
      </c>
    </row>
    <row r="174" spans="1:36" x14ac:dyDescent="0.35">
      <c r="A174" s="27">
        <v>44867</v>
      </c>
      <c r="B174" s="78">
        <v>4735802249</v>
      </c>
      <c r="C174" s="79" t="s">
        <v>296</v>
      </c>
      <c r="D174" s="75">
        <v>4977.3100000000004</v>
      </c>
      <c r="E174" s="75">
        <v>4175.55</v>
      </c>
      <c r="F174" s="75">
        <v>34.56</v>
      </c>
      <c r="G174" s="75">
        <v>144</v>
      </c>
      <c r="S174" s="31"/>
      <c r="T174" s="31"/>
      <c r="U174" s="31"/>
      <c r="V174" s="31"/>
      <c r="W174" s="31"/>
      <c r="X174" s="31"/>
      <c r="Y174" s="31">
        <f>($E$174/$G$174)*0.5</f>
        <v>14.498437500000001</v>
      </c>
      <c r="Z174" s="31">
        <f t="shared" ref="Z174:AF174" si="131">($E$174/$G$174)</f>
        <v>28.996875000000003</v>
      </c>
      <c r="AA174" s="31">
        <f t="shared" si="131"/>
        <v>28.996875000000003</v>
      </c>
      <c r="AB174" s="31">
        <f t="shared" si="131"/>
        <v>28.996875000000003</v>
      </c>
      <c r="AC174" s="31">
        <f t="shared" si="131"/>
        <v>28.996875000000003</v>
      </c>
      <c r="AD174" s="31">
        <f t="shared" si="131"/>
        <v>28.996875000000003</v>
      </c>
      <c r="AE174" s="31">
        <f t="shared" si="131"/>
        <v>28.996875000000003</v>
      </c>
      <c r="AF174" s="31">
        <f t="shared" si="131"/>
        <v>28.996875000000003</v>
      </c>
      <c r="AG174" s="30" t="s">
        <v>158</v>
      </c>
      <c r="AH174" s="30" t="s">
        <v>158</v>
      </c>
      <c r="AI174" s="30" t="s">
        <v>158</v>
      </c>
      <c r="AJ174" s="30" t="s">
        <v>158</v>
      </c>
    </row>
    <row r="175" spans="1:36" x14ac:dyDescent="0.35">
      <c r="A175" s="27">
        <v>44867</v>
      </c>
      <c r="B175" s="78">
        <v>5374209174</v>
      </c>
      <c r="C175" s="79" t="s">
        <v>297</v>
      </c>
      <c r="D175" s="75">
        <v>1752.09</v>
      </c>
      <c r="E175" s="75">
        <v>1469.86</v>
      </c>
      <c r="F175" s="75">
        <v>12.17</v>
      </c>
      <c r="G175" s="75">
        <v>144</v>
      </c>
      <c r="S175" s="31"/>
      <c r="T175" s="31"/>
      <c r="U175" s="31"/>
      <c r="V175" s="31"/>
      <c r="W175" s="31"/>
      <c r="X175" s="31"/>
      <c r="Y175" s="31">
        <f>($E$175/$G$175)*0.5</f>
        <v>5.1036805555555551</v>
      </c>
      <c r="Z175" s="31">
        <f t="shared" ref="Z175:AF175" si="132">($E$175/$G$175)</f>
        <v>10.20736111111111</v>
      </c>
      <c r="AA175" s="31">
        <f t="shared" si="132"/>
        <v>10.20736111111111</v>
      </c>
      <c r="AB175" s="31">
        <f t="shared" si="132"/>
        <v>10.20736111111111</v>
      </c>
      <c r="AC175" s="31">
        <f t="shared" si="132"/>
        <v>10.20736111111111</v>
      </c>
      <c r="AD175" s="31">
        <f t="shared" si="132"/>
        <v>10.20736111111111</v>
      </c>
      <c r="AE175" s="31">
        <f t="shared" si="132"/>
        <v>10.20736111111111</v>
      </c>
      <c r="AF175" s="31">
        <f t="shared" si="132"/>
        <v>10.20736111111111</v>
      </c>
      <c r="AG175" s="30" t="s">
        <v>158</v>
      </c>
      <c r="AH175" s="30" t="s">
        <v>158</v>
      </c>
      <c r="AI175" s="30" t="s">
        <v>158</v>
      </c>
      <c r="AJ175" s="30" t="s">
        <v>158</v>
      </c>
    </row>
    <row r="176" spans="1:36" x14ac:dyDescent="0.35">
      <c r="A176" s="27">
        <v>44867</v>
      </c>
      <c r="B176" s="78">
        <v>7761813123</v>
      </c>
      <c r="C176" s="79" t="s">
        <v>298</v>
      </c>
      <c r="D176" s="75">
        <v>7830.62</v>
      </c>
      <c r="E176" s="75">
        <v>6569.24</v>
      </c>
      <c r="F176" s="75">
        <v>54.38</v>
      </c>
      <c r="G176" s="75">
        <v>144</v>
      </c>
      <c r="S176" s="31"/>
      <c r="T176" s="31"/>
      <c r="U176" s="31"/>
      <c r="V176" s="31"/>
      <c r="W176" s="31"/>
      <c r="X176" s="31"/>
      <c r="Y176" s="31">
        <f>($E$176/$G$176)*0.5</f>
        <v>22.809861111111111</v>
      </c>
      <c r="Z176" s="31">
        <f t="shared" ref="Z176:AF176" si="133">($E$176/$G$176)</f>
        <v>45.619722222222222</v>
      </c>
      <c r="AA176" s="31">
        <f t="shared" si="133"/>
        <v>45.619722222222222</v>
      </c>
      <c r="AB176" s="31">
        <f t="shared" si="133"/>
        <v>45.619722222222222</v>
      </c>
      <c r="AC176" s="31">
        <f t="shared" si="133"/>
        <v>45.619722222222222</v>
      </c>
      <c r="AD176" s="31">
        <f t="shared" si="133"/>
        <v>45.619722222222222</v>
      </c>
      <c r="AE176" s="31">
        <f t="shared" si="133"/>
        <v>45.619722222222222</v>
      </c>
      <c r="AF176" s="31">
        <f t="shared" si="133"/>
        <v>45.619722222222222</v>
      </c>
      <c r="AG176" s="30" t="s">
        <v>158</v>
      </c>
      <c r="AH176" s="30" t="s">
        <v>158</v>
      </c>
      <c r="AI176" s="30" t="s">
        <v>158</v>
      </c>
      <c r="AJ176" s="30" t="s">
        <v>158</v>
      </c>
    </row>
    <row r="177" spans="1:39" x14ac:dyDescent="0.35">
      <c r="A177" s="27">
        <v>44867</v>
      </c>
      <c r="B177" s="78">
        <v>8223412244</v>
      </c>
      <c r="C177" s="79">
        <v>822341201</v>
      </c>
      <c r="D177" s="75">
        <v>2708.84</v>
      </c>
      <c r="E177" s="75">
        <v>2272.4899999999998</v>
      </c>
      <c r="F177" s="75">
        <v>18.809999999999999</v>
      </c>
      <c r="G177" s="75">
        <v>144</v>
      </c>
      <c r="S177" s="31"/>
      <c r="T177" s="31"/>
      <c r="U177" s="31"/>
      <c r="V177" s="31"/>
      <c r="W177" s="31"/>
      <c r="X177" s="31"/>
      <c r="Y177" s="31">
        <f>($E$177/$G$177)*0.5</f>
        <v>7.8905902777777772</v>
      </c>
      <c r="Z177" s="31">
        <f t="shared" ref="Z177:AF177" si="134">($E$177/$G$177)</f>
        <v>15.781180555555554</v>
      </c>
      <c r="AA177" s="31">
        <f t="shared" si="134"/>
        <v>15.781180555555554</v>
      </c>
      <c r="AB177" s="31">
        <f t="shared" si="134"/>
        <v>15.781180555555554</v>
      </c>
      <c r="AC177" s="31">
        <f t="shared" si="134"/>
        <v>15.781180555555554</v>
      </c>
      <c r="AD177" s="31">
        <f t="shared" si="134"/>
        <v>15.781180555555554</v>
      </c>
      <c r="AE177" s="31">
        <f t="shared" si="134"/>
        <v>15.781180555555554</v>
      </c>
      <c r="AF177" s="31">
        <f t="shared" si="134"/>
        <v>15.781180555555554</v>
      </c>
      <c r="AG177" s="30" t="s">
        <v>158</v>
      </c>
      <c r="AH177" s="30" t="s">
        <v>158</v>
      </c>
      <c r="AI177" s="30" t="s">
        <v>158</v>
      </c>
      <c r="AJ177" s="30" t="s">
        <v>158</v>
      </c>
    </row>
    <row r="178" spans="1:39" x14ac:dyDescent="0.35">
      <c r="A178" s="27">
        <v>44867</v>
      </c>
      <c r="B178" s="78">
        <v>8616307167</v>
      </c>
      <c r="C178" s="79" t="s">
        <v>299</v>
      </c>
      <c r="D178" s="75">
        <v>744.9</v>
      </c>
      <c r="E178" s="75">
        <v>624.91</v>
      </c>
      <c r="F178" s="75">
        <v>5.17</v>
      </c>
      <c r="G178" s="75">
        <v>144</v>
      </c>
      <c r="S178" s="31"/>
      <c r="T178" s="31"/>
      <c r="U178" s="31"/>
      <c r="V178" s="31"/>
      <c r="W178" s="31"/>
      <c r="X178" s="31"/>
      <c r="Y178" s="31">
        <f>($E$178/$G$178)*0.5</f>
        <v>2.1698263888888887</v>
      </c>
      <c r="Z178" s="31">
        <f t="shared" ref="Z178:AF178" si="135">($E$178/$G$178)</f>
        <v>4.3396527777777774</v>
      </c>
      <c r="AA178" s="31">
        <f t="shared" si="135"/>
        <v>4.3396527777777774</v>
      </c>
      <c r="AB178" s="31">
        <f t="shared" si="135"/>
        <v>4.3396527777777774</v>
      </c>
      <c r="AC178" s="31">
        <f t="shared" si="135"/>
        <v>4.3396527777777774</v>
      </c>
      <c r="AD178" s="31">
        <f t="shared" si="135"/>
        <v>4.3396527777777774</v>
      </c>
      <c r="AE178" s="31">
        <f t="shared" si="135"/>
        <v>4.3396527777777774</v>
      </c>
      <c r="AF178" s="31">
        <f t="shared" si="135"/>
        <v>4.3396527777777774</v>
      </c>
      <c r="AG178" s="30" t="s">
        <v>158</v>
      </c>
      <c r="AH178" s="30" t="s">
        <v>158</v>
      </c>
      <c r="AI178" s="30" t="s">
        <v>158</v>
      </c>
      <c r="AJ178" s="30" t="s">
        <v>158</v>
      </c>
    </row>
    <row r="179" spans="1:39" x14ac:dyDescent="0.35">
      <c r="A179" s="27">
        <v>44867</v>
      </c>
      <c r="B179" s="78">
        <v>9997319157</v>
      </c>
      <c r="C179" s="79" t="s">
        <v>300</v>
      </c>
      <c r="D179" s="75">
        <v>6619.49</v>
      </c>
      <c r="E179" s="75">
        <v>5553.2</v>
      </c>
      <c r="F179" s="75">
        <v>45.97</v>
      </c>
      <c r="G179" s="75">
        <v>144</v>
      </c>
      <c r="S179" s="31"/>
      <c r="T179" s="31"/>
      <c r="U179" s="31"/>
      <c r="V179" s="31"/>
      <c r="W179" s="31"/>
      <c r="X179" s="31"/>
      <c r="Y179" s="31">
        <f>($E$179/$G$179)*0.5</f>
        <v>19.281944444444445</v>
      </c>
      <c r="Z179" s="31">
        <f t="shared" ref="Z179:AF179" si="136">($E$179/$G$179)</f>
        <v>38.56388888888889</v>
      </c>
      <c r="AA179" s="31">
        <f t="shared" si="136"/>
        <v>38.56388888888889</v>
      </c>
      <c r="AB179" s="31">
        <f t="shared" si="136"/>
        <v>38.56388888888889</v>
      </c>
      <c r="AC179" s="31">
        <f t="shared" si="136"/>
        <v>38.56388888888889</v>
      </c>
      <c r="AD179" s="31">
        <f t="shared" si="136"/>
        <v>38.56388888888889</v>
      </c>
      <c r="AE179" s="31">
        <f t="shared" si="136"/>
        <v>38.56388888888889</v>
      </c>
      <c r="AF179" s="31">
        <f t="shared" si="136"/>
        <v>38.56388888888889</v>
      </c>
      <c r="AG179" s="30" t="s">
        <v>158</v>
      </c>
      <c r="AH179" s="30" t="s">
        <v>158</v>
      </c>
      <c r="AI179" s="30" t="s">
        <v>158</v>
      </c>
      <c r="AJ179" s="30" t="s">
        <v>158</v>
      </c>
    </row>
    <row r="180" spans="1:39" x14ac:dyDescent="0.35">
      <c r="A180" s="27">
        <v>44879</v>
      </c>
      <c r="B180" s="78" t="s">
        <v>301</v>
      </c>
      <c r="C180" s="79">
        <v>46910801</v>
      </c>
      <c r="D180" s="75">
        <v>119.79</v>
      </c>
      <c r="E180" s="75">
        <v>100.49</v>
      </c>
      <c r="F180" s="75">
        <v>0.83</v>
      </c>
      <c r="G180" s="75">
        <v>144</v>
      </c>
      <c r="S180" s="31"/>
      <c r="T180" s="31"/>
      <c r="U180" s="31"/>
      <c r="V180" s="31"/>
      <c r="W180" s="31"/>
      <c r="X180" s="31"/>
      <c r="Y180" s="31">
        <f>($E$180/$G$180)*0.5</f>
        <v>0.34892361111111109</v>
      </c>
      <c r="Z180" s="31">
        <f t="shared" ref="Z180:AF180" si="137">($E$180/$G$180)</f>
        <v>0.69784722222222217</v>
      </c>
      <c r="AA180" s="31">
        <f t="shared" si="137"/>
        <v>0.69784722222222217</v>
      </c>
      <c r="AB180" s="31">
        <f t="shared" si="137"/>
        <v>0.69784722222222217</v>
      </c>
      <c r="AC180" s="31">
        <f t="shared" si="137"/>
        <v>0.69784722222222217</v>
      </c>
      <c r="AD180" s="31">
        <f t="shared" si="137"/>
        <v>0.69784722222222217</v>
      </c>
      <c r="AE180" s="31">
        <f t="shared" si="137"/>
        <v>0.69784722222222217</v>
      </c>
      <c r="AF180" s="31">
        <f t="shared" si="137"/>
        <v>0.69784722222222217</v>
      </c>
      <c r="AG180" s="30" t="s">
        <v>158</v>
      </c>
      <c r="AH180" s="30" t="s">
        <v>158</v>
      </c>
      <c r="AI180" s="30" t="s">
        <v>158</v>
      </c>
      <c r="AJ180" s="30" t="s">
        <v>158</v>
      </c>
    </row>
    <row r="181" spans="1:39" x14ac:dyDescent="0.35">
      <c r="A181" s="27">
        <v>44886</v>
      </c>
      <c r="B181" s="78" t="s">
        <v>302</v>
      </c>
      <c r="C181" s="79" t="s">
        <v>303</v>
      </c>
      <c r="D181" s="75">
        <v>1417.51</v>
      </c>
      <c r="E181" s="75">
        <v>1189.17</v>
      </c>
      <c r="F181" s="75">
        <v>9.84</v>
      </c>
      <c r="G181" s="75">
        <v>144</v>
      </c>
      <c r="S181" s="31"/>
      <c r="T181" s="31"/>
      <c r="U181" s="31"/>
      <c r="V181" s="31"/>
      <c r="W181" s="31"/>
      <c r="X181" s="31"/>
      <c r="Y181" s="121">
        <f>($E$181/$G$181)*0.5</f>
        <v>4.1290624999999999</v>
      </c>
      <c r="Z181" s="121">
        <f>($E$181/$G$181)</f>
        <v>8.2581249999999997</v>
      </c>
      <c r="AA181" s="121">
        <f>($E$181/$G$181)</f>
        <v>8.2581249999999997</v>
      </c>
      <c r="AB181" s="121">
        <f>($E$181/$G$181)</f>
        <v>8.2581249999999997</v>
      </c>
      <c r="AC181" s="121">
        <f>($E$181/$G$181)</f>
        <v>8.2581249999999997</v>
      </c>
      <c r="AD181" s="94">
        <f>($E$181/$G$181)*0.5</f>
        <v>4.1290624999999999</v>
      </c>
      <c r="AE181" s="125">
        <f>($E$181/$G$181)</f>
        <v>8.2581249999999997</v>
      </c>
      <c r="AF181" s="125">
        <f>($E$181/$G$181)</f>
        <v>8.2581249999999997</v>
      </c>
      <c r="AG181" s="30" t="s">
        <v>158</v>
      </c>
      <c r="AH181" s="30" t="s">
        <v>158</v>
      </c>
      <c r="AI181" s="30" t="s">
        <v>158</v>
      </c>
      <c r="AJ181" s="30" t="s">
        <v>158</v>
      </c>
    </row>
    <row r="182" spans="1:39" x14ac:dyDescent="0.35">
      <c r="A182" s="27">
        <v>44886</v>
      </c>
      <c r="B182" s="78" t="s">
        <v>304</v>
      </c>
      <c r="C182" s="79" t="s">
        <v>305</v>
      </c>
      <c r="D182" s="75">
        <v>11472.81</v>
      </c>
      <c r="E182" s="75">
        <v>9624.74</v>
      </c>
      <c r="F182" s="75">
        <v>79.67</v>
      </c>
      <c r="G182" s="75">
        <v>144</v>
      </c>
      <c r="S182" s="31"/>
      <c r="T182" s="31"/>
      <c r="U182" s="31"/>
      <c r="V182" s="31"/>
      <c r="W182" s="31"/>
      <c r="X182" s="31"/>
      <c r="Y182" s="121">
        <f>($E$182/$G$182)*0.5</f>
        <v>33.419236111111111</v>
      </c>
      <c r="Z182" s="121">
        <f>($E$182/$G$182)</f>
        <v>66.838472222222222</v>
      </c>
      <c r="AA182" s="121">
        <f>($E$182/$G$182)</f>
        <v>66.838472222222222</v>
      </c>
      <c r="AB182" s="121">
        <f>($E$182/$G$182)</f>
        <v>66.838472222222222</v>
      </c>
      <c r="AC182" s="121">
        <f>($E$182/$G$182)</f>
        <v>66.838472222222222</v>
      </c>
      <c r="AD182" s="31"/>
      <c r="AE182" s="94">
        <f>($E$182/$G$182)*0.5</f>
        <v>33.419236111111111</v>
      </c>
      <c r="AF182" s="125">
        <f>($E$182/$G$182)</f>
        <v>66.838472222222222</v>
      </c>
      <c r="AG182" s="30" t="s">
        <v>158</v>
      </c>
      <c r="AH182" s="30" t="s">
        <v>158</v>
      </c>
      <c r="AI182" s="30" t="s">
        <v>158</v>
      </c>
      <c r="AJ182" s="30" t="s">
        <v>158</v>
      </c>
      <c r="AM182" s="5"/>
    </row>
    <row r="183" spans="1:39" x14ac:dyDescent="0.35">
      <c r="A183" s="27">
        <v>44886</v>
      </c>
      <c r="B183" s="78" t="s">
        <v>306</v>
      </c>
      <c r="C183" s="79" t="s">
        <v>307</v>
      </c>
      <c r="D183" s="75">
        <v>8779.08</v>
      </c>
      <c r="E183" s="75">
        <v>7364.92</v>
      </c>
      <c r="F183" s="75">
        <v>60.97</v>
      </c>
      <c r="G183" s="75">
        <v>144</v>
      </c>
      <c r="S183" s="31"/>
      <c r="T183" s="31"/>
      <c r="U183" s="31"/>
      <c r="V183" s="31"/>
      <c r="W183" s="31"/>
      <c r="X183" s="31"/>
      <c r="Y183" s="121">
        <f>($E$183/$G$183)*0.5</f>
        <v>25.572638888888889</v>
      </c>
      <c r="Z183" s="121">
        <f>($E$183/$G$183)</f>
        <v>51.145277777777778</v>
      </c>
      <c r="AA183" s="121">
        <f>($E$183/$G$183)</f>
        <v>51.145277777777778</v>
      </c>
      <c r="AB183" s="121">
        <f>($E$183/$G$183)</f>
        <v>51.145277777777778</v>
      </c>
      <c r="AC183" s="121">
        <f>($E$183/$G$183)</f>
        <v>51.145277777777778</v>
      </c>
      <c r="AD183" s="94">
        <f>($E$183/$G$183)*0.5</f>
        <v>25.572638888888889</v>
      </c>
      <c r="AE183" s="125">
        <f>($E$183/$G$183)</f>
        <v>51.145277777777778</v>
      </c>
      <c r="AF183" s="125">
        <f>($E$183/$G$183)</f>
        <v>51.145277777777778</v>
      </c>
      <c r="AG183" s="30" t="s">
        <v>158</v>
      </c>
      <c r="AH183" s="30" t="s">
        <v>158</v>
      </c>
      <c r="AI183" s="30" t="s">
        <v>158</v>
      </c>
      <c r="AJ183" s="30" t="s">
        <v>158</v>
      </c>
      <c r="AM183" s="5"/>
    </row>
    <row r="184" spans="1:39" x14ac:dyDescent="0.35">
      <c r="A184" s="27">
        <v>44886</v>
      </c>
      <c r="B184" s="78" t="s">
        <v>308</v>
      </c>
      <c r="C184" s="79" t="s">
        <v>309</v>
      </c>
      <c r="D184" s="75">
        <v>1913.3</v>
      </c>
      <c r="E184" s="75">
        <v>1605.1</v>
      </c>
      <c r="F184" s="75">
        <v>13.29</v>
      </c>
      <c r="G184" s="75">
        <v>144</v>
      </c>
      <c r="S184" s="31"/>
      <c r="T184" s="31"/>
      <c r="U184" s="31"/>
      <c r="V184" s="31"/>
      <c r="W184" s="31"/>
      <c r="X184" s="31"/>
      <c r="Y184" s="121">
        <f>($E$184/$G$184)*0.5</f>
        <v>5.5732638888888886</v>
      </c>
      <c r="Z184" s="121">
        <f>($E$184/$G$184)</f>
        <v>11.146527777777777</v>
      </c>
      <c r="AA184" s="121">
        <f>($E$184/$G$184)</f>
        <v>11.146527777777777</v>
      </c>
      <c r="AB184" s="121">
        <f>($E$184/$G$184)</f>
        <v>11.146527777777777</v>
      </c>
      <c r="AC184" s="121">
        <f>($E$184/$G$184)</f>
        <v>11.146527777777777</v>
      </c>
      <c r="AD184" s="31"/>
      <c r="AE184" s="94">
        <f>($E$184/$G$184)*0.5</f>
        <v>5.5732638888888886</v>
      </c>
      <c r="AF184" s="125">
        <f>($E$184/$G$184)</f>
        <v>11.146527777777777</v>
      </c>
      <c r="AG184" s="30" t="s">
        <v>158</v>
      </c>
      <c r="AH184" s="30" t="s">
        <v>158</v>
      </c>
      <c r="AI184" s="30" t="s">
        <v>158</v>
      </c>
      <c r="AJ184" s="30" t="s">
        <v>158</v>
      </c>
    </row>
    <row r="185" spans="1:39" x14ac:dyDescent="0.35">
      <c r="A185" s="27">
        <v>44893</v>
      </c>
      <c r="B185" s="78" t="s">
        <v>310</v>
      </c>
      <c r="C185" s="79" t="s">
        <v>311</v>
      </c>
      <c r="D185" s="75">
        <v>568.20000000000005</v>
      </c>
      <c r="E185" s="75">
        <v>476.68</v>
      </c>
      <c r="F185" s="75">
        <v>3.95</v>
      </c>
      <c r="G185" s="75">
        <v>144</v>
      </c>
      <c r="S185" s="31"/>
      <c r="T185" s="31"/>
      <c r="U185" s="31"/>
      <c r="V185" s="31"/>
      <c r="W185" s="31"/>
      <c r="X185" s="31"/>
      <c r="Y185" s="121">
        <f>($E$185/$G$185)*0.5</f>
        <v>1.6551388888888889</v>
      </c>
      <c r="Z185" s="121">
        <f>($E$185/$G$185)</f>
        <v>3.3102777777777779</v>
      </c>
      <c r="AA185" s="121">
        <f>($E$185/$G$185)</f>
        <v>3.3102777777777779</v>
      </c>
      <c r="AB185" s="121">
        <f>($E$185/$G$185)</f>
        <v>3.3102777777777779</v>
      </c>
      <c r="AC185" s="121">
        <f>($E$185/$G$185)</f>
        <v>3.3102777777777779</v>
      </c>
      <c r="AD185" s="31"/>
      <c r="AE185" s="94">
        <f>($E$185/$G$185)*0.5</f>
        <v>1.6551388888888889</v>
      </c>
      <c r="AF185" s="125">
        <f>($E$185/$G$185)</f>
        <v>3.3102777777777779</v>
      </c>
      <c r="AG185" s="30" t="s">
        <v>158</v>
      </c>
      <c r="AH185" s="30" t="s">
        <v>158</v>
      </c>
      <c r="AI185" s="30" t="s">
        <v>158</v>
      </c>
      <c r="AJ185" s="30" t="s">
        <v>158</v>
      </c>
    </row>
    <row r="186" spans="1:39" x14ac:dyDescent="0.35">
      <c r="A186" s="27">
        <v>44893</v>
      </c>
      <c r="B186" s="78" t="s">
        <v>312</v>
      </c>
      <c r="C186" s="79" t="s">
        <v>313</v>
      </c>
      <c r="D186" s="75">
        <v>1157.6600000000001</v>
      </c>
      <c r="E186" s="75">
        <v>971.18</v>
      </c>
      <c r="F186" s="75">
        <v>8.0399999999999991</v>
      </c>
      <c r="G186" s="75">
        <v>144</v>
      </c>
      <c r="S186" s="31"/>
      <c r="T186" s="31"/>
      <c r="U186" s="31"/>
      <c r="V186" s="31"/>
      <c r="W186" s="31"/>
      <c r="X186" s="31"/>
      <c r="Y186" s="123">
        <f>($E$186/$G$186)*0.5</f>
        <v>3.3721527777777776</v>
      </c>
      <c r="Z186" s="121">
        <f>($E$186/$G$186)</f>
        <v>6.7443055555555551</v>
      </c>
      <c r="AA186" s="121">
        <f>($E$186/$G$186)</f>
        <v>6.7443055555555551</v>
      </c>
      <c r="AB186" s="121">
        <f>($E$186/$G$186)</f>
        <v>6.7443055555555551</v>
      </c>
      <c r="AC186" s="121">
        <f>($E$186/$G$186)</f>
        <v>6.7443055555555551</v>
      </c>
      <c r="AD186" s="31"/>
      <c r="AE186" s="31"/>
      <c r="AF186" s="94">
        <f>($E$186/$G$186)*0.5</f>
        <v>3.3721527777777776</v>
      </c>
      <c r="AG186" s="30" t="s">
        <v>158</v>
      </c>
      <c r="AH186" s="30" t="s">
        <v>158</v>
      </c>
      <c r="AI186" s="30" t="s">
        <v>158</v>
      </c>
      <c r="AJ186" s="30" t="s">
        <v>158</v>
      </c>
    </row>
    <row r="187" spans="1:39" x14ac:dyDescent="0.35">
      <c r="D187" s="15"/>
      <c r="E187" s="15"/>
      <c r="F187" s="15"/>
      <c r="Y187" s="33">
        <f>SUM(Y34:Y186)</f>
        <v>4734.4908993806794</v>
      </c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</row>
    <row r="188" spans="1:39" x14ac:dyDescent="0.35">
      <c r="D188" s="15"/>
      <c r="E188" s="15"/>
      <c r="F188" s="15"/>
    </row>
    <row r="189" spans="1:39" x14ac:dyDescent="0.35">
      <c r="A189" s="27">
        <v>44897</v>
      </c>
      <c r="B189" s="78" t="s">
        <v>340</v>
      </c>
      <c r="C189" s="79" t="s">
        <v>341</v>
      </c>
      <c r="D189" s="75">
        <v>4080.57</v>
      </c>
      <c r="E189" s="75">
        <v>3423.26</v>
      </c>
      <c r="F189" s="75">
        <v>28.34</v>
      </c>
      <c r="G189" s="75">
        <v>144</v>
      </c>
      <c r="S189" s="31"/>
      <c r="T189" s="31"/>
      <c r="U189" s="31"/>
      <c r="V189" s="31"/>
      <c r="W189" s="31"/>
      <c r="X189" s="31"/>
      <c r="Y189" s="31"/>
      <c r="Z189" s="31">
        <f>($E$189/$G$189)*0.5</f>
        <v>11.886319444444446</v>
      </c>
      <c r="AA189" s="31">
        <f t="shared" ref="AA189:AF189" si="138">($E$189/$G$189)</f>
        <v>23.772638888888892</v>
      </c>
      <c r="AB189" s="31">
        <f t="shared" si="138"/>
        <v>23.772638888888892</v>
      </c>
      <c r="AC189" s="31">
        <f t="shared" si="138"/>
        <v>23.772638888888892</v>
      </c>
      <c r="AD189" s="31">
        <f t="shared" si="138"/>
        <v>23.772638888888892</v>
      </c>
      <c r="AE189" s="31">
        <f t="shared" si="138"/>
        <v>23.772638888888892</v>
      </c>
      <c r="AF189" s="31">
        <f t="shared" si="138"/>
        <v>23.772638888888892</v>
      </c>
      <c r="AG189" s="30" t="s">
        <v>158</v>
      </c>
      <c r="AH189" s="30" t="s">
        <v>158</v>
      </c>
      <c r="AI189" s="30" t="s">
        <v>158</v>
      </c>
      <c r="AJ189" s="30" t="s">
        <v>158</v>
      </c>
    </row>
    <row r="190" spans="1:39" x14ac:dyDescent="0.35">
      <c r="A190" s="27">
        <v>44907</v>
      </c>
      <c r="B190" s="78">
        <v>4393308166</v>
      </c>
      <c r="C190" s="79">
        <v>439330801</v>
      </c>
      <c r="D190" s="75">
        <v>7962.91</v>
      </c>
      <c r="E190" s="75">
        <v>6680.22</v>
      </c>
      <c r="F190" s="75">
        <v>55.3</v>
      </c>
      <c r="G190" s="75">
        <v>144</v>
      </c>
      <c r="S190" s="31"/>
      <c r="T190" s="31"/>
      <c r="U190" s="31"/>
      <c r="V190" s="31"/>
      <c r="W190" s="31"/>
      <c r="X190" s="31"/>
      <c r="Y190" s="31"/>
      <c r="Z190" s="31">
        <f>($E$190/$G$190)*0.5</f>
        <v>23.195208333333333</v>
      </c>
      <c r="AA190" s="31">
        <f t="shared" ref="AA190:AF190" si="139">($E$190/$G$190)</f>
        <v>46.390416666666667</v>
      </c>
      <c r="AB190" s="31">
        <f t="shared" si="139"/>
        <v>46.390416666666667</v>
      </c>
      <c r="AC190" s="31">
        <f t="shared" si="139"/>
        <v>46.390416666666667</v>
      </c>
      <c r="AD190" s="31">
        <f t="shared" si="139"/>
        <v>46.390416666666667</v>
      </c>
      <c r="AE190" s="31">
        <f t="shared" si="139"/>
        <v>46.390416666666667</v>
      </c>
      <c r="AF190" s="31">
        <f t="shared" si="139"/>
        <v>46.390416666666667</v>
      </c>
      <c r="AG190" s="30" t="s">
        <v>158</v>
      </c>
      <c r="AH190" s="30" t="s">
        <v>158</v>
      </c>
      <c r="AI190" s="30" t="s">
        <v>158</v>
      </c>
      <c r="AJ190" s="30" t="s">
        <v>158</v>
      </c>
    </row>
    <row r="191" spans="1:39" x14ac:dyDescent="0.35">
      <c r="A191" s="27">
        <v>44907</v>
      </c>
      <c r="B191" s="78">
        <v>4544101216</v>
      </c>
      <c r="C191" s="79">
        <v>454410101</v>
      </c>
      <c r="D191" s="75">
        <v>2824.93</v>
      </c>
      <c r="E191" s="75">
        <v>2369.88</v>
      </c>
      <c r="F191" s="75">
        <v>19.62</v>
      </c>
      <c r="G191" s="75">
        <v>144</v>
      </c>
      <c r="S191" s="31"/>
      <c r="T191" s="31"/>
      <c r="U191" s="31"/>
      <c r="V191" s="31"/>
      <c r="W191" s="31"/>
      <c r="X191" s="31"/>
      <c r="Y191" s="31"/>
      <c r="Z191" s="31">
        <f>($E$191/$G$191)*0.5</f>
        <v>8.2287499999999998</v>
      </c>
      <c r="AA191" s="31">
        <f t="shared" ref="AA191:AF191" si="140">($E$191/$G$191)</f>
        <v>16.4575</v>
      </c>
      <c r="AB191" s="31">
        <f t="shared" si="140"/>
        <v>16.4575</v>
      </c>
      <c r="AC191" s="31">
        <f t="shared" si="140"/>
        <v>16.4575</v>
      </c>
      <c r="AD191" s="31">
        <f t="shared" si="140"/>
        <v>16.4575</v>
      </c>
      <c r="AE191" s="31">
        <f t="shared" si="140"/>
        <v>16.4575</v>
      </c>
      <c r="AF191" s="31">
        <f t="shared" si="140"/>
        <v>16.4575</v>
      </c>
      <c r="AG191" s="30" t="s">
        <v>158</v>
      </c>
      <c r="AH191" s="30" t="s">
        <v>158</v>
      </c>
      <c r="AI191" s="30" t="s">
        <v>158</v>
      </c>
      <c r="AJ191" s="30" t="s">
        <v>158</v>
      </c>
    </row>
    <row r="192" spans="1:39" x14ac:dyDescent="0.35">
      <c r="A192" s="27">
        <v>44907</v>
      </c>
      <c r="B192" s="78">
        <v>5819204146</v>
      </c>
      <c r="C192" s="79">
        <v>581920401</v>
      </c>
      <c r="D192" s="75">
        <v>926.38</v>
      </c>
      <c r="E192" s="75">
        <v>777.16</v>
      </c>
      <c r="F192" s="75">
        <v>6.43</v>
      </c>
      <c r="G192" s="75">
        <v>144</v>
      </c>
      <c r="S192" s="31"/>
      <c r="T192" s="31"/>
      <c r="U192" s="31"/>
      <c r="V192" s="31"/>
      <c r="W192" s="31"/>
      <c r="X192" s="31"/>
      <c r="Y192" s="31"/>
      <c r="Z192" s="31">
        <f>($E$192/$G$192)*0.5</f>
        <v>2.6984722222222222</v>
      </c>
      <c r="AA192" s="31">
        <f t="shared" ref="AA192:AF192" si="141">($E$192/$G$192)</f>
        <v>5.3969444444444443</v>
      </c>
      <c r="AB192" s="31">
        <f t="shared" si="141"/>
        <v>5.3969444444444443</v>
      </c>
      <c r="AC192" s="31">
        <f t="shared" si="141"/>
        <v>5.3969444444444443</v>
      </c>
      <c r="AD192" s="31">
        <f t="shared" si="141"/>
        <v>5.3969444444444443</v>
      </c>
      <c r="AE192" s="31">
        <f t="shared" si="141"/>
        <v>5.3969444444444443</v>
      </c>
      <c r="AF192" s="31">
        <f t="shared" si="141"/>
        <v>5.3969444444444443</v>
      </c>
      <c r="AG192" s="30" t="s">
        <v>158</v>
      </c>
      <c r="AH192" s="30" t="s">
        <v>158</v>
      </c>
      <c r="AI192" s="30" t="s">
        <v>158</v>
      </c>
      <c r="AJ192" s="30" t="s">
        <v>158</v>
      </c>
    </row>
    <row r="193" spans="1:36" x14ac:dyDescent="0.35">
      <c r="A193" s="27">
        <v>44914</v>
      </c>
      <c r="B193" s="78" t="s">
        <v>342</v>
      </c>
      <c r="C193" s="79">
        <v>37740601</v>
      </c>
      <c r="D193" s="75">
        <v>4716.4399999999996</v>
      </c>
      <c r="E193" s="75">
        <v>3956.71</v>
      </c>
      <c r="F193" s="75">
        <v>32.75</v>
      </c>
      <c r="G193" s="75">
        <v>144</v>
      </c>
      <c r="S193" s="31"/>
      <c r="T193" s="31"/>
      <c r="U193" s="31"/>
      <c r="V193" s="31"/>
      <c r="W193" s="31"/>
      <c r="X193" s="31"/>
      <c r="Y193" s="31"/>
      <c r="Z193" s="31">
        <f>($E$193/$G$193)*0.5</f>
        <v>13.738576388888889</v>
      </c>
      <c r="AA193" s="31">
        <f t="shared" ref="AA193:AF193" si="142">($E$193/$G$193)</f>
        <v>27.477152777777778</v>
      </c>
      <c r="AB193" s="31">
        <f t="shared" si="142"/>
        <v>27.477152777777778</v>
      </c>
      <c r="AC193" s="31">
        <f t="shared" si="142"/>
        <v>27.477152777777778</v>
      </c>
      <c r="AD193" s="31">
        <f t="shared" si="142"/>
        <v>27.477152777777778</v>
      </c>
      <c r="AE193" s="31">
        <f t="shared" si="142"/>
        <v>27.477152777777778</v>
      </c>
      <c r="AF193" s="31">
        <f t="shared" si="142"/>
        <v>27.477152777777778</v>
      </c>
      <c r="AG193" s="30" t="s">
        <v>158</v>
      </c>
      <c r="AH193" s="30" t="s">
        <v>158</v>
      </c>
      <c r="AI193" s="30" t="s">
        <v>158</v>
      </c>
      <c r="AJ193" s="30" t="s">
        <v>158</v>
      </c>
    </row>
    <row r="194" spans="1:36" x14ac:dyDescent="0.35">
      <c r="A194" s="27">
        <v>44914</v>
      </c>
      <c r="B194" s="78">
        <v>7677516247</v>
      </c>
      <c r="C194" s="79">
        <v>767751601</v>
      </c>
      <c r="D194" s="75">
        <v>9443.36</v>
      </c>
      <c r="E194" s="75">
        <v>8092.04</v>
      </c>
      <c r="F194" s="75">
        <v>74.95</v>
      </c>
      <c r="G194" s="75">
        <v>126</v>
      </c>
      <c r="S194" s="31"/>
      <c r="T194" s="31"/>
      <c r="U194" s="31"/>
      <c r="V194" s="31"/>
      <c r="W194" s="31"/>
      <c r="X194" s="31"/>
      <c r="Y194" s="31"/>
      <c r="Z194" s="31">
        <f>($E$194/$G$194)*0.5</f>
        <v>32.111269841269838</v>
      </c>
      <c r="AA194" s="31">
        <f t="shared" ref="AA194:AF194" si="143">($E$194/$G$194)</f>
        <v>64.222539682539676</v>
      </c>
      <c r="AB194" s="31">
        <f t="shared" si="143"/>
        <v>64.222539682539676</v>
      </c>
      <c r="AC194" s="31">
        <f t="shared" si="143"/>
        <v>64.222539682539676</v>
      </c>
      <c r="AD194" s="31">
        <f t="shared" si="143"/>
        <v>64.222539682539676</v>
      </c>
      <c r="AE194" s="31">
        <f t="shared" si="143"/>
        <v>64.222539682539676</v>
      </c>
      <c r="AF194" s="31">
        <f t="shared" si="143"/>
        <v>64.222539682539676</v>
      </c>
      <c r="AG194" s="30" t="s">
        <v>158</v>
      </c>
      <c r="AH194" s="30" t="s">
        <v>158</v>
      </c>
      <c r="AI194" s="30" t="s">
        <v>158</v>
      </c>
      <c r="AJ194" s="30" t="s">
        <v>158</v>
      </c>
    </row>
    <row r="195" spans="1:36" x14ac:dyDescent="0.35">
      <c r="A195" s="27">
        <v>44914</v>
      </c>
      <c r="B195" s="78">
        <v>6344605176</v>
      </c>
      <c r="C195" s="79">
        <v>634460501</v>
      </c>
      <c r="D195" s="75">
        <v>6009.04</v>
      </c>
      <c r="E195" s="75">
        <v>5041.09</v>
      </c>
      <c r="F195" s="75">
        <v>41.73</v>
      </c>
      <c r="G195" s="75">
        <v>144</v>
      </c>
      <c r="S195" s="31"/>
      <c r="T195" s="31"/>
      <c r="U195" s="31"/>
      <c r="V195" s="31"/>
      <c r="W195" s="31"/>
      <c r="X195" s="31"/>
      <c r="Y195" s="31"/>
      <c r="Z195" s="31">
        <f>($E$195/$G$195)*0.5</f>
        <v>17.503784722222221</v>
      </c>
      <c r="AA195" s="31">
        <f t="shared" ref="AA195:AF195" si="144">($E$195/$G$195)</f>
        <v>35.007569444444442</v>
      </c>
      <c r="AB195" s="31">
        <f t="shared" si="144"/>
        <v>35.007569444444442</v>
      </c>
      <c r="AC195" s="31">
        <f t="shared" si="144"/>
        <v>35.007569444444442</v>
      </c>
      <c r="AD195" s="31">
        <f t="shared" si="144"/>
        <v>35.007569444444442</v>
      </c>
      <c r="AE195" s="31">
        <f t="shared" si="144"/>
        <v>35.007569444444442</v>
      </c>
      <c r="AF195" s="31">
        <f t="shared" si="144"/>
        <v>35.007569444444442</v>
      </c>
      <c r="AG195" s="30" t="s">
        <v>158</v>
      </c>
      <c r="AH195" s="30" t="s">
        <v>158</v>
      </c>
      <c r="AI195" s="30" t="s">
        <v>158</v>
      </c>
      <c r="AJ195" s="30" t="s">
        <v>158</v>
      </c>
    </row>
    <row r="196" spans="1:36" x14ac:dyDescent="0.35">
      <c r="A196" s="27">
        <v>44914</v>
      </c>
      <c r="B196" s="78">
        <v>1551118117</v>
      </c>
      <c r="C196" s="79">
        <v>155111801</v>
      </c>
      <c r="D196" s="75">
        <v>6144.96</v>
      </c>
      <c r="E196" s="75">
        <v>5155.1099999999997</v>
      </c>
      <c r="F196" s="75">
        <v>42.67</v>
      </c>
      <c r="G196" s="75">
        <v>144</v>
      </c>
      <c r="S196" s="31"/>
      <c r="T196" s="31"/>
      <c r="U196" s="31"/>
      <c r="V196" s="31"/>
      <c r="W196" s="31"/>
      <c r="X196" s="31"/>
      <c r="Y196" s="31"/>
      <c r="Z196" s="31">
        <f>($E$196/$G$196)*0.5</f>
        <v>17.899687499999999</v>
      </c>
      <c r="AA196" s="31">
        <f t="shared" ref="AA196:AF196" si="145">($E$196/$G$196)</f>
        <v>35.799374999999998</v>
      </c>
      <c r="AB196" s="31">
        <f t="shared" si="145"/>
        <v>35.799374999999998</v>
      </c>
      <c r="AC196" s="31">
        <f t="shared" si="145"/>
        <v>35.799374999999998</v>
      </c>
      <c r="AD196" s="31">
        <f t="shared" si="145"/>
        <v>35.799374999999998</v>
      </c>
      <c r="AE196" s="31">
        <f t="shared" si="145"/>
        <v>35.799374999999998</v>
      </c>
      <c r="AF196" s="31">
        <f t="shared" si="145"/>
        <v>35.799374999999998</v>
      </c>
      <c r="AG196" s="30" t="s">
        <v>158</v>
      </c>
      <c r="AH196" s="30" t="s">
        <v>158</v>
      </c>
      <c r="AI196" s="30" t="s">
        <v>158</v>
      </c>
      <c r="AJ196" s="30" t="s">
        <v>158</v>
      </c>
    </row>
    <row r="197" spans="1:36" x14ac:dyDescent="0.35">
      <c r="A197" s="27">
        <v>44921</v>
      </c>
      <c r="B197" s="39">
        <v>2051117127</v>
      </c>
      <c r="C197" s="79">
        <v>205111701</v>
      </c>
      <c r="D197" s="75">
        <v>6936.19</v>
      </c>
      <c r="E197" s="75">
        <v>5818.89</v>
      </c>
      <c r="F197" s="75">
        <v>48.17</v>
      </c>
      <c r="G197" s="75">
        <v>144</v>
      </c>
      <c r="S197" s="31"/>
      <c r="T197" s="31"/>
      <c r="U197" s="31"/>
      <c r="V197" s="31"/>
      <c r="W197" s="31"/>
      <c r="X197" s="31"/>
      <c r="Y197" s="31"/>
      <c r="Z197" s="31">
        <f>($E$197/$G$197)*0.5</f>
        <v>20.204479166666669</v>
      </c>
      <c r="AA197" s="31">
        <f t="shared" ref="AA197:AF197" si="146">($E$197/$G$197)</f>
        <v>40.408958333333338</v>
      </c>
      <c r="AB197" s="31">
        <f t="shared" si="146"/>
        <v>40.408958333333338</v>
      </c>
      <c r="AC197" s="31">
        <f t="shared" si="146"/>
        <v>40.408958333333338</v>
      </c>
      <c r="AD197" s="31">
        <f t="shared" si="146"/>
        <v>40.408958333333338</v>
      </c>
      <c r="AE197" s="31">
        <f t="shared" si="146"/>
        <v>40.408958333333338</v>
      </c>
      <c r="AF197" s="31">
        <f t="shared" si="146"/>
        <v>40.408958333333338</v>
      </c>
      <c r="AG197" s="30" t="s">
        <v>158</v>
      </c>
      <c r="AH197" s="30" t="s">
        <v>158</v>
      </c>
      <c r="AI197" s="30" t="s">
        <v>158</v>
      </c>
      <c r="AJ197" s="30" t="s">
        <v>158</v>
      </c>
    </row>
    <row r="198" spans="1:36" x14ac:dyDescent="0.35">
      <c r="A198" s="27">
        <v>44921</v>
      </c>
      <c r="B198" s="78">
        <v>9942511131</v>
      </c>
      <c r="C198" s="79">
        <v>994251101</v>
      </c>
      <c r="D198" s="75">
        <v>8047.2</v>
      </c>
      <c r="E198" s="75">
        <v>6774.76</v>
      </c>
      <c r="F198" s="75">
        <v>57.07</v>
      </c>
      <c r="G198" s="75">
        <v>141</v>
      </c>
      <c r="S198" s="31"/>
      <c r="T198" s="31"/>
      <c r="U198" s="31"/>
      <c r="V198" s="31"/>
      <c r="W198" s="31"/>
      <c r="X198" s="31"/>
      <c r="Y198" s="31"/>
      <c r="Z198" s="31">
        <f>($E$198/$G$198)*0.5</f>
        <v>24.023971631205676</v>
      </c>
      <c r="AA198" s="31">
        <f t="shared" ref="AA198:AF198" si="147">($E$198/$G$198)</f>
        <v>48.047943262411351</v>
      </c>
      <c r="AB198" s="31">
        <f t="shared" si="147"/>
        <v>48.047943262411351</v>
      </c>
      <c r="AC198" s="31">
        <f t="shared" si="147"/>
        <v>48.047943262411351</v>
      </c>
      <c r="AD198" s="31">
        <f t="shared" si="147"/>
        <v>48.047943262411351</v>
      </c>
      <c r="AE198" s="31">
        <f t="shared" si="147"/>
        <v>48.047943262411351</v>
      </c>
      <c r="AF198" s="31">
        <f t="shared" si="147"/>
        <v>48.047943262411351</v>
      </c>
      <c r="AG198" s="30" t="s">
        <v>158</v>
      </c>
      <c r="AH198" s="30" t="s">
        <v>158</v>
      </c>
      <c r="AI198" s="30" t="s">
        <v>158</v>
      </c>
      <c r="AJ198" s="30" t="s">
        <v>158</v>
      </c>
    </row>
    <row r="199" spans="1:36" x14ac:dyDescent="0.35">
      <c r="A199" s="27">
        <v>44921</v>
      </c>
      <c r="B199" s="78">
        <v>9770819117</v>
      </c>
      <c r="C199" s="79">
        <v>977081901</v>
      </c>
      <c r="D199" s="75">
        <v>2596.94</v>
      </c>
      <c r="E199" s="75">
        <v>2204.4</v>
      </c>
      <c r="F199" s="75">
        <v>19.38</v>
      </c>
      <c r="G199" s="75">
        <v>134</v>
      </c>
      <c r="S199" s="31"/>
      <c r="T199" s="31"/>
      <c r="U199" s="31"/>
      <c r="V199" s="31"/>
      <c r="W199" s="31"/>
      <c r="X199" s="31"/>
      <c r="Y199" s="31"/>
      <c r="Z199" s="36">
        <f>($E$199/$G$199)*0.5</f>
        <v>8.2253731343283594</v>
      </c>
      <c r="AA199" s="31">
        <f t="shared" ref="AA199:AF199" si="148">($E$199/$G$199)</f>
        <v>16.450746268656719</v>
      </c>
      <c r="AB199" s="31">
        <f t="shared" si="148"/>
        <v>16.450746268656719</v>
      </c>
      <c r="AC199" s="31">
        <f t="shared" si="148"/>
        <v>16.450746268656719</v>
      </c>
      <c r="AD199" s="31">
        <f t="shared" si="148"/>
        <v>16.450746268656719</v>
      </c>
      <c r="AE199" s="31">
        <f t="shared" si="148"/>
        <v>16.450746268656719</v>
      </c>
      <c r="AF199" s="31">
        <f t="shared" si="148"/>
        <v>16.450746268656719</v>
      </c>
      <c r="AG199" s="30" t="s">
        <v>158</v>
      </c>
      <c r="AH199" s="30" t="s">
        <v>158</v>
      </c>
      <c r="AI199" s="30" t="s">
        <v>158</v>
      </c>
      <c r="AJ199" s="30" t="s">
        <v>158</v>
      </c>
    </row>
    <row r="200" spans="1:36" x14ac:dyDescent="0.35">
      <c r="D200" s="15"/>
      <c r="E200" s="15"/>
      <c r="F200" s="15"/>
      <c r="Z200" s="33">
        <f>SUM(Z34:Z199)</f>
        <v>5064.0171737097062</v>
      </c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</row>
    <row r="201" spans="1:36" x14ac:dyDescent="0.35">
      <c r="D201" s="15"/>
      <c r="E201" s="15"/>
      <c r="F201" s="15"/>
    </row>
    <row r="202" spans="1:36" x14ac:dyDescent="0.35">
      <c r="A202" s="27">
        <v>44935</v>
      </c>
      <c r="B202" s="78">
        <v>9322112111</v>
      </c>
      <c r="C202" s="79">
        <v>932211201</v>
      </c>
      <c r="D202" s="75">
        <v>12114.1</v>
      </c>
      <c r="E202" s="75">
        <v>10162.73</v>
      </c>
      <c r="F202" s="75">
        <v>84.13</v>
      </c>
      <c r="G202" s="75">
        <v>144</v>
      </c>
      <c r="S202" s="31"/>
      <c r="T202" s="31"/>
      <c r="U202" s="31"/>
      <c r="V202" s="31"/>
      <c r="W202" s="31"/>
      <c r="X202" s="31"/>
      <c r="Y202" s="31"/>
      <c r="Z202" s="31"/>
      <c r="AA202" s="31">
        <f>($E$202/$G$202)*0.5</f>
        <v>35.287256944444444</v>
      </c>
      <c r="AB202" s="31">
        <f t="shared" ref="AB202:AJ202" si="149">($E$202/$G$202)</f>
        <v>70.574513888888887</v>
      </c>
      <c r="AC202" s="31">
        <f t="shared" si="149"/>
        <v>70.574513888888887</v>
      </c>
      <c r="AD202" s="31">
        <f t="shared" si="149"/>
        <v>70.574513888888887</v>
      </c>
      <c r="AE202" s="31">
        <f t="shared" si="149"/>
        <v>70.574513888888887</v>
      </c>
      <c r="AF202" s="31">
        <f t="shared" si="149"/>
        <v>70.574513888888887</v>
      </c>
      <c r="AG202" s="31">
        <f t="shared" si="149"/>
        <v>70.574513888888887</v>
      </c>
      <c r="AH202" s="31">
        <f t="shared" si="149"/>
        <v>70.574513888888887</v>
      </c>
      <c r="AI202" s="31">
        <f t="shared" si="149"/>
        <v>70.574513888888887</v>
      </c>
      <c r="AJ202" s="31">
        <f t="shared" si="149"/>
        <v>70.574513888888887</v>
      </c>
    </row>
    <row r="203" spans="1:36" x14ac:dyDescent="0.35">
      <c r="A203" s="27">
        <v>44935</v>
      </c>
      <c r="B203" s="78">
        <v>5590210136</v>
      </c>
      <c r="C203" s="79">
        <v>559021001</v>
      </c>
      <c r="D203" s="75">
        <v>1403.62</v>
      </c>
      <c r="E203" s="75">
        <v>1177.52</v>
      </c>
      <c r="F203" s="75">
        <v>9.75</v>
      </c>
      <c r="G203" s="75">
        <v>144</v>
      </c>
      <c r="S203" s="31"/>
      <c r="T203" s="31"/>
      <c r="U203" s="31"/>
      <c r="V203" s="31"/>
      <c r="W203" s="31"/>
      <c r="X203" s="31"/>
      <c r="Y203" s="31"/>
      <c r="Z203" s="31"/>
      <c r="AA203" s="31">
        <f>($E$203/$G$203)*0.5</f>
        <v>4.0886111111111108</v>
      </c>
      <c r="AB203" s="31">
        <f t="shared" ref="AB203:AJ203" si="150">($E$203/$G$203)</f>
        <v>8.1772222222222215</v>
      </c>
      <c r="AC203" s="31">
        <f t="shared" si="150"/>
        <v>8.1772222222222215</v>
      </c>
      <c r="AD203" s="31">
        <f t="shared" si="150"/>
        <v>8.1772222222222215</v>
      </c>
      <c r="AE203" s="31">
        <f t="shared" si="150"/>
        <v>8.1772222222222215</v>
      </c>
      <c r="AF203" s="31">
        <f t="shared" si="150"/>
        <v>8.1772222222222215</v>
      </c>
      <c r="AG203" s="31">
        <f t="shared" si="150"/>
        <v>8.1772222222222215</v>
      </c>
      <c r="AH203" s="31">
        <f t="shared" si="150"/>
        <v>8.1772222222222215</v>
      </c>
      <c r="AI203" s="31">
        <f t="shared" si="150"/>
        <v>8.1772222222222215</v>
      </c>
      <c r="AJ203" s="31">
        <f t="shared" si="150"/>
        <v>8.1772222222222215</v>
      </c>
    </row>
    <row r="204" spans="1:36" x14ac:dyDescent="0.35">
      <c r="A204" s="27">
        <v>44942</v>
      </c>
      <c r="B204" s="78" t="s">
        <v>347</v>
      </c>
      <c r="C204" s="79">
        <v>85500300</v>
      </c>
      <c r="D204" s="75">
        <v>4214.1099999999997</v>
      </c>
      <c r="E204" s="75">
        <v>3535.29</v>
      </c>
      <c r="F204" s="75">
        <v>29.26</v>
      </c>
      <c r="G204" s="75">
        <v>144</v>
      </c>
      <c r="S204" s="31"/>
      <c r="T204" s="31"/>
      <c r="U204" s="31"/>
      <c r="V204" s="31"/>
      <c r="W204" s="31"/>
      <c r="X204" s="31"/>
      <c r="Y204" s="31"/>
      <c r="Z204" s="31"/>
      <c r="AA204" s="31">
        <f>($E$204/$G$204)*0.5</f>
        <v>12.2753125</v>
      </c>
      <c r="AB204" s="31">
        <f t="shared" ref="AB204:AJ204" si="151">($E$204/$G$204)</f>
        <v>24.550625</v>
      </c>
      <c r="AC204" s="31">
        <f t="shared" si="151"/>
        <v>24.550625</v>
      </c>
      <c r="AD204" s="31">
        <f t="shared" si="151"/>
        <v>24.550625</v>
      </c>
      <c r="AE204" s="31">
        <f t="shared" si="151"/>
        <v>24.550625</v>
      </c>
      <c r="AF204" s="31">
        <f t="shared" si="151"/>
        <v>24.550625</v>
      </c>
      <c r="AG204" s="31">
        <f t="shared" si="151"/>
        <v>24.550625</v>
      </c>
      <c r="AH204" s="31">
        <f t="shared" si="151"/>
        <v>24.550625</v>
      </c>
      <c r="AI204" s="31">
        <f t="shared" si="151"/>
        <v>24.550625</v>
      </c>
      <c r="AJ204" s="31">
        <f t="shared" si="151"/>
        <v>24.550625</v>
      </c>
    </row>
    <row r="205" spans="1:36" x14ac:dyDescent="0.35">
      <c r="A205" s="27">
        <v>44949</v>
      </c>
      <c r="B205" s="78" t="s">
        <v>348</v>
      </c>
      <c r="C205" s="79">
        <v>70516500</v>
      </c>
      <c r="D205" s="75">
        <v>9161.86</v>
      </c>
      <c r="E205" s="75">
        <v>7686.04</v>
      </c>
      <c r="F205" s="75">
        <v>63.62</v>
      </c>
      <c r="G205" s="75">
        <v>144</v>
      </c>
      <c r="S205" s="31"/>
      <c r="T205" s="31"/>
      <c r="U205" s="31"/>
      <c r="V205" s="31"/>
      <c r="W205" s="31"/>
      <c r="X205" s="31"/>
      <c r="Y205" s="31"/>
      <c r="Z205" s="31"/>
      <c r="AA205" s="31">
        <f>($E$205/$G$205)*0.5</f>
        <v>26.687638888888888</v>
      </c>
      <c r="AB205" s="31">
        <f t="shared" ref="AB205:AJ205" si="152">($E$205/$G$205)</f>
        <v>53.375277777777775</v>
      </c>
      <c r="AC205" s="31">
        <f t="shared" si="152"/>
        <v>53.375277777777775</v>
      </c>
      <c r="AD205" s="31">
        <f t="shared" si="152"/>
        <v>53.375277777777775</v>
      </c>
      <c r="AE205" s="31">
        <f t="shared" si="152"/>
        <v>53.375277777777775</v>
      </c>
      <c r="AF205" s="31">
        <f t="shared" si="152"/>
        <v>53.375277777777775</v>
      </c>
      <c r="AG205" s="31">
        <f t="shared" si="152"/>
        <v>53.375277777777775</v>
      </c>
      <c r="AH205" s="31">
        <f t="shared" si="152"/>
        <v>53.375277777777775</v>
      </c>
      <c r="AI205" s="31">
        <f t="shared" si="152"/>
        <v>53.375277777777775</v>
      </c>
      <c r="AJ205" s="31">
        <f t="shared" si="152"/>
        <v>53.375277777777775</v>
      </c>
    </row>
    <row r="206" spans="1:36" x14ac:dyDescent="0.35">
      <c r="A206" s="27">
        <v>44949</v>
      </c>
      <c r="B206" s="78">
        <v>3621143008</v>
      </c>
      <c r="C206" s="79">
        <v>362114300</v>
      </c>
      <c r="D206" s="75">
        <v>11439.16</v>
      </c>
      <c r="E206" s="75">
        <v>9596.51</v>
      </c>
      <c r="F206" s="75">
        <v>79.44</v>
      </c>
      <c r="G206" s="75">
        <v>144</v>
      </c>
      <c r="S206" s="31"/>
      <c r="T206" s="31"/>
      <c r="U206" s="31"/>
      <c r="V206" s="31"/>
      <c r="W206" s="31"/>
      <c r="X206" s="31"/>
      <c r="Y206" s="31"/>
      <c r="Z206" s="31"/>
      <c r="AA206" s="31">
        <f>($E$206/$G$206)*0.5</f>
        <v>33.321215277777782</v>
      </c>
      <c r="AB206" s="31">
        <f t="shared" ref="AB206:AJ206" si="153">($E$206/$G$206)</f>
        <v>66.642430555555563</v>
      </c>
      <c r="AC206" s="31">
        <f t="shared" si="153"/>
        <v>66.642430555555563</v>
      </c>
      <c r="AD206" s="31">
        <f t="shared" si="153"/>
        <v>66.642430555555563</v>
      </c>
      <c r="AE206" s="31">
        <f t="shared" si="153"/>
        <v>66.642430555555563</v>
      </c>
      <c r="AF206" s="31">
        <f t="shared" si="153"/>
        <v>66.642430555555563</v>
      </c>
      <c r="AG206" s="31">
        <f t="shared" si="153"/>
        <v>66.642430555555563</v>
      </c>
      <c r="AH206" s="31">
        <f t="shared" si="153"/>
        <v>66.642430555555563</v>
      </c>
      <c r="AI206" s="31">
        <f t="shared" si="153"/>
        <v>66.642430555555563</v>
      </c>
      <c r="AJ206" s="31">
        <f t="shared" si="153"/>
        <v>66.642430555555563</v>
      </c>
    </row>
    <row r="207" spans="1:36" x14ac:dyDescent="0.35">
      <c r="A207" s="27">
        <v>44949</v>
      </c>
      <c r="B207" s="78">
        <v>5909101130</v>
      </c>
      <c r="C207" s="79">
        <v>590910101</v>
      </c>
      <c r="D207" s="75">
        <v>6084.87</v>
      </c>
      <c r="E207" s="75">
        <v>5104.7</v>
      </c>
      <c r="F207" s="75">
        <v>42.26</v>
      </c>
      <c r="G207" s="75">
        <v>144</v>
      </c>
      <c r="S207" s="31"/>
      <c r="T207" s="31"/>
      <c r="U207" s="31"/>
      <c r="V207" s="31"/>
      <c r="W207" s="31"/>
      <c r="X207" s="31"/>
      <c r="Y207" s="31"/>
      <c r="Z207" s="31"/>
      <c r="AA207" s="31">
        <f>($E$207/$G$207)*0.5</f>
        <v>17.724652777777777</v>
      </c>
      <c r="AB207" s="31">
        <f t="shared" ref="AB207:AJ207" si="154">($E$207/$G$207)</f>
        <v>35.449305555555554</v>
      </c>
      <c r="AC207" s="31">
        <f t="shared" si="154"/>
        <v>35.449305555555554</v>
      </c>
      <c r="AD207" s="31">
        <f t="shared" si="154"/>
        <v>35.449305555555554</v>
      </c>
      <c r="AE207" s="31">
        <f t="shared" si="154"/>
        <v>35.449305555555554</v>
      </c>
      <c r="AF207" s="31">
        <f t="shared" si="154"/>
        <v>35.449305555555554</v>
      </c>
      <c r="AG207" s="31">
        <f t="shared" si="154"/>
        <v>35.449305555555554</v>
      </c>
      <c r="AH207" s="31">
        <f t="shared" si="154"/>
        <v>35.449305555555554</v>
      </c>
      <c r="AI207" s="31">
        <f t="shared" si="154"/>
        <v>35.449305555555554</v>
      </c>
      <c r="AJ207" s="31">
        <f t="shared" si="154"/>
        <v>35.449305555555554</v>
      </c>
    </row>
    <row r="208" spans="1:36" x14ac:dyDescent="0.35">
      <c r="A208" s="27">
        <v>44949</v>
      </c>
      <c r="B208" s="78" t="s">
        <v>349</v>
      </c>
      <c r="C208" s="79">
        <v>30570701</v>
      </c>
      <c r="D208" s="75">
        <v>5406.01</v>
      </c>
      <c r="E208" s="75">
        <v>4535.1899999999996</v>
      </c>
      <c r="F208" s="75">
        <v>37.54</v>
      </c>
      <c r="G208" s="75">
        <v>144</v>
      </c>
      <c r="S208" s="31"/>
      <c r="T208" s="31"/>
      <c r="U208" s="31"/>
      <c r="V208" s="31"/>
      <c r="W208" s="31"/>
      <c r="X208" s="31"/>
      <c r="Y208" s="31"/>
      <c r="Z208" s="31"/>
      <c r="AA208" s="31">
        <f>($E$208/$G$208)*0.5</f>
        <v>15.747187499999999</v>
      </c>
      <c r="AB208" s="31">
        <f t="shared" ref="AB208:AJ208" si="155">($E$208/$G$208)</f>
        <v>31.494374999999998</v>
      </c>
      <c r="AC208" s="31">
        <f t="shared" si="155"/>
        <v>31.494374999999998</v>
      </c>
      <c r="AD208" s="31">
        <f t="shared" si="155"/>
        <v>31.494374999999998</v>
      </c>
      <c r="AE208" s="31">
        <f t="shared" si="155"/>
        <v>31.494374999999998</v>
      </c>
      <c r="AF208" s="31">
        <f t="shared" si="155"/>
        <v>31.494374999999998</v>
      </c>
      <c r="AG208" s="31">
        <f t="shared" si="155"/>
        <v>31.494374999999998</v>
      </c>
      <c r="AH208" s="31">
        <f t="shared" si="155"/>
        <v>31.494374999999998</v>
      </c>
      <c r="AI208" s="31">
        <f t="shared" si="155"/>
        <v>31.494374999999998</v>
      </c>
      <c r="AJ208" s="31">
        <f t="shared" si="155"/>
        <v>31.494374999999998</v>
      </c>
    </row>
    <row r="209" spans="1:36" x14ac:dyDescent="0.35">
      <c r="A209" s="27">
        <v>44949</v>
      </c>
      <c r="B209" s="78">
        <v>1533504135</v>
      </c>
      <c r="C209" s="79">
        <v>153350401</v>
      </c>
      <c r="D209" s="75">
        <v>1892.32</v>
      </c>
      <c r="E209" s="75">
        <v>1587.5</v>
      </c>
      <c r="F209" s="75">
        <v>13.14</v>
      </c>
      <c r="G209" s="75">
        <v>144</v>
      </c>
      <c r="S209" s="31"/>
      <c r="T209" s="31"/>
      <c r="U209" s="31"/>
      <c r="V209" s="31"/>
      <c r="W209" s="31"/>
      <c r="X209" s="31"/>
      <c r="Y209" s="31"/>
      <c r="Z209" s="31"/>
      <c r="AA209" s="36">
        <f>($E$209/$G$209)*0.5</f>
        <v>5.5121527777777777</v>
      </c>
      <c r="AB209" s="31">
        <f t="shared" ref="AB209:AJ209" si="156">($E$209/$G$209)</f>
        <v>11.024305555555555</v>
      </c>
      <c r="AC209" s="31">
        <f t="shared" si="156"/>
        <v>11.024305555555555</v>
      </c>
      <c r="AD209" s="31">
        <f t="shared" si="156"/>
        <v>11.024305555555555</v>
      </c>
      <c r="AE209" s="31">
        <f t="shared" si="156"/>
        <v>11.024305555555555</v>
      </c>
      <c r="AF209" s="31">
        <f t="shared" si="156"/>
        <v>11.024305555555555</v>
      </c>
      <c r="AG209" s="31">
        <f t="shared" si="156"/>
        <v>11.024305555555555</v>
      </c>
      <c r="AH209" s="31">
        <f t="shared" si="156"/>
        <v>11.024305555555555</v>
      </c>
      <c r="AI209" s="31">
        <f t="shared" si="156"/>
        <v>11.024305555555555</v>
      </c>
      <c r="AJ209" s="31">
        <f t="shared" si="156"/>
        <v>11.024305555555555</v>
      </c>
    </row>
    <row r="210" spans="1:36" x14ac:dyDescent="0.35">
      <c r="D210" s="15"/>
      <c r="E210" s="15"/>
      <c r="F210" s="15"/>
      <c r="Z210" s="33"/>
      <c r="AA210" s="33">
        <f>SUM(AA34:AA209)</f>
        <v>5394.3770938720654</v>
      </c>
      <c r="AB210" s="33"/>
      <c r="AC210" s="33"/>
      <c r="AD210" s="33"/>
      <c r="AE210" s="33"/>
      <c r="AF210" s="33"/>
      <c r="AG210" s="33"/>
      <c r="AH210" s="33"/>
      <c r="AI210" s="33"/>
      <c r="AJ210" s="33"/>
    </row>
    <row r="211" spans="1:36" x14ac:dyDescent="0.35">
      <c r="D211" s="15"/>
      <c r="E211" s="15"/>
      <c r="F211" s="15"/>
    </row>
    <row r="212" spans="1:36" x14ac:dyDescent="0.35">
      <c r="A212" s="27">
        <v>44963</v>
      </c>
      <c r="B212" s="78">
        <v>2937113032</v>
      </c>
      <c r="C212" s="79">
        <v>293711300</v>
      </c>
      <c r="D212" s="75">
        <v>3941.28</v>
      </c>
      <c r="E212" s="75">
        <v>3306.41</v>
      </c>
      <c r="F212" s="75">
        <v>27.37</v>
      </c>
      <c r="G212" s="75">
        <v>144</v>
      </c>
      <c r="S212" s="31"/>
      <c r="T212" s="31"/>
      <c r="U212" s="31"/>
      <c r="V212" s="31"/>
      <c r="W212" s="31"/>
      <c r="X212" s="31"/>
      <c r="Y212" s="31"/>
      <c r="Z212" s="31"/>
      <c r="AA212" s="31"/>
      <c r="AB212" s="31">
        <f>($E$212/$G$212)*0.5</f>
        <v>11.480590277777777</v>
      </c>
      <c r="AC212" s="31">
        <f t="shared" ref="AC212:AJ212" si="157">($E$212/$G$212)</f>
        <v>22.961180555555554</v>
      </c>
      <c r="AD212" s="31">
        <f t="shared" si="157"/>
        <v>22.961180555555554</v>
      </c>
      <c r="AE212" s="31">
        <f t="shared" si="157"/>
        <v>22.961180555555554</v>
      </c>
      <c r="AF212" s="31">
        <f t="shared" si="157"/>
        <v>22.961180555555554</v>
      </c>
      <c r="AG212" s="31">
        <f t="shared" si="157"/>
        <v>22.961180555555554</v>
      </c>
      <c r="AH212" s="31">
        <f t="shared" si="157"/>
        <v>22.961180555555554</v>
      </c>
      <c r="AI212" s="31">
        <f t="shared" si="157"/>
        <v>22.961180555555554</v>
      </c>
      <c r="AJ212" s="31">
        <f t="shared" si="157"/>
        <v>22.961180555555554</v>
      </c>
    </row>
    <row r="213" spans="1:36" x14ac:dyDescent="0.35">
      <c r="A213" s="27">
        <v>44963</v>
      </c>
      <c r="B213" s="78" t="s">
        <v>352</v>
      </c>
      <c r="C213" s="79">
        <v>4721301</v>
      </c>
      <c r="D213" s="75">
        <v>10182.040000000001</v>
      </c>
      <c r="E213" s="75">
        <v>8541.89</v>
      </c>
      <c r="F213" s="75">
        <v>70.709999999999994</v>
      </c>
      <c r="G213" s="75">
        <v>144</v>
      </c>
      <c r="S213" s="31"/>
      <c r="T213" s="31"/>
      <c r="U213" s="31"/>
      <c r="V213" s="31"/>
      <c r="W213" s="31"/>
      <c r="X213" s="31"/>
      <c r="Y213" s="31"/>
      <c r="Z213" s="31"/>
      <c r="AA213" s="31"/>
      <c r="AB213" s="31">
        <f>($E$213/$G$213)*0.5</f>
        <v>29.659340277777776</v>
      </c>
      <c r="AC213" s="31">
        <f t="shared" ref="AC213:AJ213" si="158">($E$213/$G$213)</f>
        <v>59.318680555555552</v>
      </c>
      <c r="AD213" s="31">
        <f t="shared" si="158"/>
        <v>59.318680555555552</v>
      </c>
      <c r="AE213" s="31">
        <f t="shared" si="158"/>
        <v>59.318680555555552</v>
      </c>
      <c r="AF213" s="31">
        <f t="shared" si="158"/>
        <v>59.318680555555552</v>
      </c>
      <c r="AG213" s="31">
        <f t="shared" si="158"/>
        <v>59.318680555555552</v>
      </c>
      <c r="AH213" s="31">
        <f t="shared" si="158"/>
        <v>59.318680555555552</v>
      </c>
      <c r="AI213" s="31">
        <f t="shared" si="158"/>
        <v>59.318680555555552</v>
      </c>
      <c r="AJ213" s="31">
        <f t="shared" si="158"/>
        <v>59.318680555555552</v>
      </c>
    </row>
    <row r="214" spans="1:36" x14ac:dyDescent="0.35">
      <c r="A214" s="27">
        <v>44963</v>
      </c>
      <c r="B214" s="78">
        <v>9349200126</v>
      </c>
      <c r="C214" s="79">
        <v>934920001</v>
      </c>
      <c r="D214" s="75">
        <v>5012.6400000000003</v>
      </c>
      <c r="E214" s="75">
        <v>4205.1899999999996</v>
      </c>
      <c r="F214" s="75">
        <v>34.81</v>
      </c>
      <c r="G214" s="75">
        <v>144</v>
      </c>
      <c r="S214" s="31"/>
      <c r="T214" s="31"/>
      <c r="U214" s="31"/>
      <c r="V214" s="31"/>
      <c r="W214" s="31"/>
      <c r="X214" s="31"/>
      <c r="Y214" s="31"/>
      <c r="Z214" s="31"/>
      <c r="AA214" s="31"/>
      <c r="AB214" s="31">
        <f>($E$214/$G$214)*0.5</f>
        <v>14.601354166666665</v>
      </c>
      <c r="AC214" s="31">
        <f t="shared" ref="AC214:AJ214" si="159">($E$214/$G$214)</f>
        <v>29.20270833333333</v>
      </c>
      <c r="AD214" s="31">
        <f t="shared" si="159"/>
        <v>29.20270833333333</v>
      </c>
      <c r="AE214" s="31">
        <f t="shared" si="159"/>
        <v>29.20270833333333</v>
      </c>
      <c r="AF214" s="31">
        <f t="shared" si="159"/>
        <v>29.20270833333333</v>
      </c>
      <c r="AG214" s="31">
        <f t="shared" si="159"/>
        <v>29.20270833333333</v>
      </c>
      <c r="AH214" s="31">
        <f t="shared" si="159"/>
        <v>29.20270833333333</v>
      </c>
      <c r="AI214" s="31">
        <f t="shared" si="159"/>
        <v>29.20270833333333</v>
      </c>
      <c r="AJ214" s="31">
        <f t="shared" si="159"/>
        <v>29.20270833333333</v>
      </c>
    </row>
    <row r="215" spans="1:36" x14ac:dyDescent="0.35">
      <c r="A215" s="27">
        <v>44963</v>
      </c>
      <c r="B215" s="78">
        <v>2634511211</v>
      </c>
      <c r="C215" s="79">
        <v>263451101</v>
      </c>
      <c r="D215" s="75">
        <v>375.7</v>
      </c>
      <c r="E215" s="75">
        <v>315.18</v>
      </c>
      <c r="F215" s="75">
        <v>2.61</v>
      </c>
      <c r="G215" s="75">
        <v>144</v>
      </c>
      <c r="S215" s="31"/>
      <c r="T215" s="31"/>
      <c r="U215" s="31"/>
      <c r="V215" s="31"/>
      <c r="W215" s="31"/>
      <c r="X215" s="31"/>
      <c r="Y215" s="31"/>
      <c r="Z215" s="31"/>
      <c r="AA215" s="31"/>
      <c r="AB215" s="31">
        <f>($E$215/$G$215)*0.5</f>
        <v>1.0943750000000001</v>
      </c>
      <c r="AC215" s="31">
        <f t="shared" ref="AC215:AJ215" si="160">($E$215/$G$215)</f>
        <v>2.1887500000000002</v>
      </c>
      <c r="AD215" s="31">
        <f t="shared" si="160"/>
        <v>2.1887500000000002</v>
      </c>
      <c r="AE215" s="31">
        <f t="shared" si="160"/>
        <v>2.1887500000000002</v>
      </c>
      <c r="AF215" s="31">
        <f t="shared" si="160"/>
        <v>2.1887500000000002</v>
      </c>
      <c r="AG215" s="31">
        <f t="shared" si="160"/>
        <v>2.1887500000000002</v>
      </c>
      <c r="AH215" s="31">
        <f t="shared" si="160"/>
        <v>2.1887500000000002</v>
      </c>
      <c r="AI215" s="31">
        <f t="shared" si="160"/>
        <v>2.1887500000000002</v>
      </c>
      <c r="AJ215" s="31">
        <f t="shared" si="160"/>
        <v>2.1887500000000002</v>
      </c>
    </row>
    <row r="216" spans="1:36" x14ac:dyDescent="0.35">
      <c r="A216" s="27">
        <v>44963</v>
      </c>
      <c r="B216" s="78">
        <v>9553404234</v>
      </c>
      <c r="C216" s="79">
        <v>955340401</v>
      </c>
      <c r="D216" s="75">
        <v>1137.3499999999999</v>
      </c>
      <c r="E216" s="75">
        <v>954.14</v>
      </c>
      <c r="F216" s="75">
        <v>7.9</v>
      </c>
      <c r="G216" s="75">
        <v>144</v>
      </c>
      <c r="S216" s="31"/>
      <c r="T216" s="31"/>
      <c r="U216" s="31"/>
      <c r="V216" s="31"/>
      <c r="W216" s="31"/>
      <c r="X216" s="31"/>
      <c r="Y216" s="31"/>
      <c r="Z216" s="31"/>
      <c r="AA216" s="31"/>
      <c r="AB216" s="31">
        <f>($E$216/$G$216)*0.5</f>
        <v>3.312986111111111</v>
      </c>
      <c r="AC216" s="31">
        <f t="shared" ref="AC216:AJ216" si="161">($E$216/$G$216)</f>
        <v>6.6259722222222219</v>
      </c>
      <c r="AD216" s="31">
        <f t="shared" si="161"/>
        <v>6.6259722222222219</v>
      </c>
      <c r="AE216" s="31">
        <f t="shared" si="161"/>
        <v>6.6259722222222219</v>
      </c>
      <c r="AF216" s="31">
        <f t="shared" si="161"/>
        <v>6.6259722222222219</v>
      </c>
      <c r="AG216" s="31">
        <f t="shared" si="161"/>
        <v>6.6259722222222219</v>
      </c>
      <c r="AH216" s="31">
        <f t="shared" si="161"/>
        <v>6.6259722222222219</v>
      </c>
      <c r="AI216" s="31">
        <f t="shared" si="161"/>
        <v>6.6259722222222219</v>
      </c>
      <c r="AJ216" s="31">
        <f t="shared" si="161"/>
        <v>6.6259722222222219</v>
      </c>
    </row>
    <row r="217" spans="1:36" x14ac:dyDescent="0.35">
      <c r="A217" s="27">
        <v>44963</v>
      </c>
      <c r="B217" s="78" t="s">
        <v>353</v>
      </c>
      <c r="C217" s="79">
        <v>972841101</v>
      </c>
      <c r="D217" s="75">
        <v>131.91</v>
      </c>
      <c r="E217" s="75">
        <v>110.66</v>
      </c>
      <c r="F217" s="75">
        <v>0.92</v>
      </c>
      <c r="G217" s="75">
        <v>144</v>
      </c>
      <c r="S217" s="31"/>
      <c r="T217" s="31"/>
      <c r="U217" s="31"/>
      <c r="V217" s="31"/>
      <c r="W217" s="31"/>
      <c r="X217" s="31"/>
      <c r="Y217" s="31"/>
      <c r="Z217" s="31"/>
      <c r="AA217" s="31"/>
      <c r="AB217" s="31">
        <f>($E$217/$G$217)*0.5</f>
        <v>0.38423611111111111</v>
      </c>
      <c r="AC217" s="31">
        <f t="shared" ref="AC217:AJ217" si="162">($E$217/$G$217)</f>
        <v>0.76847222222222222</v>
      </c>
      <c r="AD217" s="31">
        <f t="shared" si="162"/>
        <v>0.76847222222222222</v>
      </c>
      <c r="AE217" s="31">
        <f t="shared" si="162"/>
        <v>0.76847222222222222</v>
      </c>
      <c r="AF217" s="31">
        <f t="shared" si="162"/>
        <v>0.76847222222222222</v>
      </c>
      <c r="AG217" s="31">
        <f t="shared" si="162"/>
        <v>0.76847222222222222</v>
      </c>
      <c r="AH217" s="31">
        <f t="shared" si="162"/>
        <v>0.76847222222222222</v>
      </c>
      <c r="AI217" s="31">
        <f t="shared" si="162"/>
        <v>0.76847222222222222</v>
      </c>
      <c r="AJ217" s="31">
        <f t="shared" si="162"/>
        <v>0.76847222222222222</v>
      </c>
    </row>
    <row r="218" spans="1:36" x14ac:dyDescent="0.35">
      <c r="A218" s="27">
        <v>44963</v>
      </c>
      <c r="B218" s="78" t="s">
        <v>354</v>
      </c>
      <c r="C218" s="79">
        <v>239820701</v>
      </c>
      <c r="D218" s="75">
        <v>1444.11</v>
      </c>
      <c r="E218" s="75">
        <v>1211.49</v>
      </c>
      <c r="F218" s="75">
        <v>10.029999999999999</v>
      </c>
      <c r="G218" s="75">
        <v>144</v>
      </c>
      <c r="S218" s="31"/>
      <c r="T218" s="31"/>
      <c r="U218" s="31"/>
      <c r="V218" s="31"/>
      <c r="W218" s="31"/>
      <c r="X218" s="31"/>
      <c r="Y218" s="31"/>
      <c r="Z218" s="31"/>
      <c r="AA218" s="31"/>
      <c r="AB218" s="31">
        <f>($E$218/$G$218)*0.5</f>
        <v>4.2065625000000004</v>
      </c>
      <c r="AC218" s="31">
        <f t="shared" ref="AC218:AJ218" si="163">($E$218/$G$218)</f>
        <v>8.4131250000000009</v>
      </c>
      <c r="AD218" s="31">
        <f t="shared" si="163"/>
        <v>8.4131250000000009</v>
      </c>
      <c r="AE218" s="31">
        <f t="shared" si="163"/>
        <v>8.4131250000000009</v>
      </c>
      <c r="AF218" s="31">
        <f t="shared" si="163"/>
        <v>8.4131250000000009</v>
      </c>
      <c r="AG218" s="31">
        <f t="shared" si="163"/>
        <v>8.4131250000000009</v>
      </c>
      <c r="AH218" s="31">
        <f t="shared" si="163"/>
        <v>8.4131250000000009</v>
      </c>
      <c r="AI218" s="31">
        <f t="shared" si="163"/>
        <v>8.4131250000000009</v>
      </c>
      <c r="AJ218" s="31">
        <f t="shared" si="163"/>
        <v>8.4131250000000009</v>
      </c>
    </row>
    <row r="219" spans="1:36" x14ac:dyDescent="0.35">
      <c r="A219" s="27">
        <v>44963</v>
      </c>
      <c r="B219" s="78" t="s">
        <v>355</v>
      </c>
      <c r="C219" s="79">
        <v>359511101</v>
      </c>
      <c r="D219" s="75">
        <v>3196.2</v>
      </c>
      <c r="E219" s="75">
        <v>2681.34</v>
      </c>
      <c r="F219" s="75">
        <v>22.2</v>
      </c>
      <c r="G219" s="75">
        <v>144</v>
      </c>
      <c r="S219" s="31"/>
      <c r="T219" s="31"/>
      <c r="U219" s="31"/>
      <c r="V219" s="31"/>
      <c r="W219" s="31"/>
      <c r="X219" s="31"/>
      <c r="Y219" s="31"/>
      <c r="Z219" s="31"/>
      <c r="AA219" s="31"/>
      <c r="AB219" s="31">
        <f>($E$219/$G$219)*0.5</f>
        <v>9.3102083333333336</v>
      </c>
      <c r="AC219" s="31">
        <f t="shared" ref="AC219:AJ219" si="164">($E$219/$G$219)</f>
        <v>18.620416666666667</v>
      </c>
      <c r="AD219" s="31">
        <f t="shared" si="164"/>
        <v>18.620416666666667</v>
      </c>
      <c r="AE219" s="31">
        <f t="shared" si="164"/>
        <v>18.620416666666667</v>
      </c>
      <c r="AF219" s="31">
        <f t="shared" si="164"/>
        <v>18.620416666666667</v>
      </c>
      <c r="AG219" s="31">
        <f t="shared" si="164"/>
        <v>18.620416666666667</v>
      </c>
      <c r="AH219" s="31">
        <f t="shared" si="164"/>
        <v>18.620416666666667</v>
      </c>
      <c r="AI219" s="31">
        <f t="shared" si="164"/>
        <v>18.620416666666667</v>
      </c>
      <c r="AJ219" s="31">
        <f t="shared" si="164"/>
        <v>18.620416666666667</v>
      </c>
    </row>
    <row r="220" spans="1:36" x14ac:dyDescent="0.35">
      <c r="A220" s="27">
        <v>44963</v>
      </c>
      <c r="B220" s="78" t="s">
        <v>356</v>
      </c>
      <c r="C220" s="79">
        <v>247031501</v>
      </c>
      <c r="D220" s="75">
        <v>3371.31</v>
      </c>
      <c r="E220" s="75">
        <v>2906.04</v>
      </c>
      <c r="F220" s="75">
        <v>27.86</v>
      </c>
      <c r="G220" s="75">
        <v>121</v>
      </c>
      <c r="Z220" s="33"/>
      <c r="AA220" s="33"/>
      <c r="AB220" s="31">
        <f>($E$220/$G$220)*0.5</f>
        <v>12.008429752066116</v>
      </c>
      <c r="AC220" s="31">
        <f t="shared" ref="AC220:AJ220" si="165">($E$220/$G$220)</f>
        <v>24.016859504132231</v>
      </c>
      <c r="AD220" s="31">
        <f t="shared" si="165"/>
        <v>24.016859504132231</v>
      </c>
      <c r="AE220" s="31">
        <f t="shared" si="165"/>
        <v>24.016859504132231</v>
      </c>
      <c r="AF220" s="31">
        <f t="shared" si="165"/>
        <v>24.016859504132231</v>
      </c>
      <c r="AG220" s="31">
        <f t="shared" si="165"/>
        <v>24.016859504132231</v>
      </c>
      <c r="AH220" s="31">
        <f t="shared" si="165"/>
        <v>24.016859504132231</v>
      </c>
      <c r="AI220" s="31">
        <f t="shared" si="165"/>
        <v>24.016859504132231</v>
      </c>
      <c r="AJ220" s="31">
        <f t="shared" si="165"/>
        <v>24.016859504132231</v>
      </c>
    </row>
    <row r="221" spans="1:36" x14ac:dyDescent="0.35">
      <c r="A221" s="27">
        <v>44963</v>
      </c>
      <c r="B221" s="78" t="s">
        <v>357</v>
      </c>
      <c r="C221" s="79">
        <v>53904300</v>
      </c>
      <c r="D221" s="75">
        <v>359.27</v>
      </c>
      <c r="E221" s="75">
        <v>301.39999999999998</v>
      </c>
      <c r="F221" s="75">
        <v>2.4900000000000002</v>
      </c>
      <c r="G221" s="75">
        <v>144</v>
      </c>
      <c r="AB221" s="31">
        <f>($E$221/$G$221)*0.5</f>
        <v>1.0465277777777777</v>
      </c>
      <c r="AC221" s="31">
        <f t="shared" ref="AC221:AJ221" si="166">($E$221/$G$221)</f>
        <v>2.0930555555555554</v>
      </c>
      <c r="AD221" s="31">
        <f t="shared" si="166"/>
        <v>2.0930555555555554</v>
      </c>
      <c r="AE221" s="31">
        <f t="shared" si="166"/>
        <v>2.0930555555555554</v>
      </c>
      <c r="AF221" s="31">
        <f t="shared" si="166"/>
        <v>2.0930555555555554</v>
      </c>
      <c r="AG221" s="31">
        <f t="shared" si="166"/>
        <v>2.0930555555555554</v>
      </c>
      <c r="AH221" s="31">
        <f t="shared" si="166"/>
        <v>2.0930555555555554</v>
      </c>
      <c r="AI221" s="31">
        <f t="shared" si="166"/>
        <v>2.0930555555555554</v>
      </c>
      <c r="AJ221" s="31">
        <f t="shared" si="166"/>
        <v>2.0930555555555554</v>
      </c>
    </row>
    <row r="222" spans="1:36" x14ac:dyDescent="0.35">
      <c r="A222" s="27">
        <v>44963</v>
      </c>
      <c r="B222" s="78" t="s">
        <v>358</v>
      </c>
      <c r="C222" s="79">
        <v>38009200</v>
      </c>
      <c r="D222" s="75">
        <v>4318.5200000000004</v>
      </c>
      <c r="E222" s="75">
        <v>3622.88</v>
      </c>
      <c r="F222" s="75">
        <v>29.99</v>
      </c>
      <c r="G222" s="75">
        <v>144</v>
      </c>
      <c r="AB222" s="31">
        <f>($E$222/$G$222)*0.5</f>
        <v>12.579444444444444</v>
      </c>
      <c r="AC222" s="31">
        <f t="shared" ref="AC222:AJ222" si="167">($E$222/$G$222)</f>
        <v>25.158888888888889</v>
      </c>
      <c r="AD222" s="31">
        <f t="shared" si="167"/>
        <v>25.158888888888889</v>
      </c>
      <c r="AE222" s="31">
        <f t="shared" si="167"/>
        <v>25.158888888888889</v>
      </c>
      <c r="AF222" s="31">
        <f t="shared" si="167"/>
        <v>25.158888888888889</v>
      </c>
      <c r="AG222" s="31">
        <f t="shared" si="167"/>
        <v>25.158888888888889</v>
      </c>
      <c r="AH222" s="31">
        <f t="shared" si="167"/>
        <v>25.158888888888889</v>
      </c>
      <c r="AI222" s="31">
        <f t="shared" si="167"/>
        <v>25.158888888888889</v>
      </c>
      <c r="AJ222" s="31">
        <f t="shared" si="167"/>
        <v>25.158888888888889</v>
      </c>
    </row>
    <row r="223" spans="1:36" x14ac:dyDescent="0.35">
      <c r="A223" s="27">
        <v>44963</v>
      </c>
      <c r="B223" s="78" t="s">
        <v>359</v>
      </c>
      <c r="C223" s="79">
        <v>333541901</v>
      </c>
      <c r="D223" s="75">
        <v>3991.3</v>
      </c>
      <c r="E223" s="75">
        <v>3348.37</v>
      </c>
      <c r="F223" s="75">
        <v>27.72</v>
      </c>
      <c r="G223" s="75">
        <v>144</v>
      </c>
      <c r="AB223" s="31">
        <f>($E$223/$G$223)*0.5</f>
        <v>11.626284722222222</v>
      </c>
      <c r="AC223" s="31">
        <f t="shared" ref="AC223:AJ223" si="168">($E$223/$G$223)</f>
        <v>23.252569444444443</v>
      </c>
      <c r="AD223" s="31">
        <f t="shared" si="168"/>
        <v>23.252569444444443</v>
      </c>
      <c r="AE223" s="31">
        <f t="shared" si="168"/>
        <v>23.252569444444443</v>
      </c>
      <c r="AF223" s="31">
        <f t="shared" si="168"/>
        <v>23.252569444444443</v>
      </c>
      <c r="AG223" s="31">
        <f t="shared" si="168"/>
        <v>23.252569444444443</v>
      </c>
      <c r="AH223" s="31">
        <f t="shared" si="168"/>
        <v>23.252569444444443</v>
      </c>
      <c r="AI223" s="31">
        <f t="shared" si="168"/>
        <v>23.252569444444443</v>
      </c>
      <c r="AJ223" s="31">
        <f t="shared" si="168"/>
        <v>23.252569444444443</v>
      </c>
    </row>
    <row r="224" spans="1:36" x14ac:dyDescent="0.35">
      <c r="A224" s="27">
        <v>44963</v>
      </c>
      <c r="B224" s="78">
        <v>5258413126</v>
      </c>
      <c r="C224" s="79">
        <v>525841301</v>
      </c>
      <c r="D224" s="75">
        <v>7343.32</v>
      </c>
      <c r="E224" s="75">
        <v>6160.44</v>
      </c>
      <c r="F224" s="75">
        <v>51</v>
      </c>
      <c r="G224" s="75">
        <v>144</v>
      </c>
      <c r="AB224" s="31">
        <f>($E$224/$G$224)*0.5</f>
        <v>21.390416666666667</v>
      </c>
      <c r="AC224" s="31">
        <f t="shared" ref="AC224:AJ224" si="169">($E$224/$G$224)</f>
        <v>42.780833333333334</v>
      </c>
      <c r="AD224" s="31">
        <f t="shared" si="169"/>
        <v>42.780833333333334</v>
      </c>
      <c r="AE224" s="31">
        <f t="shared" si="169"/>
        <v>42.780833333333334</v>
      </c>
      <c r="AF224" s="31">
        <f t="shared" si="169"/>
        <v>42.780833333333334</v>
      </c>
      <c r="AG224" s="31">
        <f t="shared" si="169"/>
        <v>42.780833333333334</v>
      </c>
      <c r="AH224" s="31">
        <f t="shared" si="169"/>
        <v>42.780833333333334</v>
      </c>
      <c r="AI224" s="31">
        <f t="shared" si="169"/>
        <v>42.780833333333334</v>
      </c>
      <c r="AJ224" s="31">
        <f t="shared" si="169"/>
        <v>42.780833333333334</v>
      </c>
    </row>
    <row r="225" spans="1:36" x14ac:dyDescent="0.35">
      <c r="A225" s="27">
        <v>44963</v>
      </c>
      <c r="B225" s="78">
        <v>4677213120</v>
      </c>
      <c r="C225" s="79">
        <v>467721301</v>
      </c>
      <c r="D225" s="75">
        <v>6719.14</v>
      </c>
      <c r="E225" s="75">
        <v>5636.8</v>
      </c>
      <c r="F225" s="75">
        <v>46.66</v>
      </c>
      <c r="G225" s="75">
        <v>144</v>
      </c>
      <c r="AB225" s="31">
        <f>($E$225/$G$225)*0.5</f>
        <v>19.572222222222223</v>
      </c>
      <c r="AC225" s="31">
        <f t="shared" ref="AC225:AJ225" si="170">($E$225/$G$225)</f>
        <v>39.144444444444446</v>
      </c>
      <c r="AD225" s="31">
        <f t="shared" si="170"/>
        <v>39.144444444444446</v>
      </c>
      <c r="AE225" s="31">
        <f t="shared" si="170"/>
        <v>39.144444444444446</v>
      </c>
      <c r="AF225" s="31">
        <f t="shared" si="170"/>
        <v>39.144444444444446</v>
      </c>
      <c r="AG225" s="31">
        <f t="shared" si="170"/>
        <v>39.144444444444446</v>
      </c>
      <c r="AH225" s="31">
        <f t="shared" si="170"/>
        <v>39.144444444444446</v>
      </c>
      <c r="AI225" s="31">
        <f t="shared" si="170"/>
        <v>39.144444444444446</v>
      </c>
      <c r="AJ225" s="31">
        <f t="shared" si="170"/>
        <v>39.144444444444446</v>
      </c>
    </row>
    <row r="226" spans="1:36" x14ac:dyDescent="0.35">
      <c r="A226" s="27">
        <v>44977</v>
      </c>
      <c r="B226" s="78" t="s">
        <v>360</v>
      </c>
      <c r="C226" s="79">
        <v>406204000</v>
      </c>
      <c r="D226" s="75">
        <v>4770.05</v>
      </c>
      <c r="E226" s="75">
        <v>4001.68</v>
      </c>
      <c r="F226" s="75">
        <v>33.130000000000003</v>
      </c>
      <c r="G226" s="75">
        <v>144</v>
      </c>
      <c r="AB226" s="31">
        <f>($E$226/$G$226)*0.5</f>
        <v>13.894722222222221</v>
      </c>
      <c r="AC226" s="31">
        <f t="shared" ref="AC226:AJ226" si="171">($E$226/$G$226)</f>
        <v>27.789444444444442</v>
      </c>
      <c r="AD226" s="31">
        <f t="shared" si="171"/>
        <v>27.789444444444442</v>
      </c>
      <c r="AE226" s="31">
        <f t="shared" si="171"/>
        <v>27.789444444444442</v>
      </c>
      <c r="AF226" s="31">
        <f t="shared" si="171"/>
        <v>27.789444444444442</v>
      </c>
      <c r="AG226" s="31">
        <f t="shared" si="171"/>
        <v>27.789444444444442</v>
      </c>
      <c r="AH226" s="31">
        <f t="shared" si="171"/>
        <v>27.789444444444442</v>
      </c>
      <c r="AI226" s="31">
        <f t="shared" si="171"/>
        <v>27.789444444444442</v>
      </c>
      <c r="AJ226" s="31">
        <f t="shared" si="171"/>
        <v>27.789444444444442</v>
      </c>
    </row>
    <row r="227" spans="1:36" x14ac:dyDescent="0.35">
      <c r="A227" s="27">
        <v>44977</v>
      </c>
      <c r="B227" s="78" t="s">
        <v>361</v>
      </c>
      <c r="C227" s="79">
        <v>339420801</v>
      </c>
      <c r="D227" s="75">
        <v>6142.68</v>
      </c>
      <c r="E227" s="75">
        <v>5153.2</v>
      </c>
      <c r="F227" s="75">
        <v>42.66</v>
      </c>
      <c r="G227" s="75">
        <v>144</v>
      </c>
      <c r="AB227" s="31">
        <f>($E$227/$G$227)*0.5</f>
        <v>17.893055555555556</v>
      </c>
      <c r="AC227" s="31">
        <f t="shared" ref="AC227:AJ227" si="172">($E$227/$G$227)</f>
        <v>35.786111111111111</v>
      </c>
      <c r="AD227" s="31">
        <f t="shared" si="172"/>
        <v>35.786111111111111</v>
      </c>
      <c r="AE227" s="31">
        <f t="shared" si="172"/>
        <v>35.786111111111111</v>
      </c>
      <c r="AF227" s="31">
        <f t="shared" si="172"/>
        <v>35.786111111111111</v>
      </c>
      <c r="AG227" s="31">
        <f t="shared" si="172"/>
        <v>35.786111111111111</v>
      </c>
      <c r="AH227" s="31">
        <f t="shared" si="172"/>
        <v>35.786111111111111</v>
      </c>
      <c r="AI227" s="31">
        <f t="shared" si="172"/>
        <v>35.786111111111111</v>
      </c>
      <c r="AJ227" s="31">
        <f t="shared" si="172"/>
        <v>35.786111111111111</v>
      </c>
    </row>
    <row r="228" spans="1:36" x14ac:dyDescent="0.35">
      <c r="A228" s="27">
        <v>44984</v>
      </c>
      <c r="B228" s="78" t="s">
        <v>362</v>
      </c>
      <c r="C228" s="79">
        <v>95460901</v>
      </c>
      <c r="D228" s="75">
        <v>5989.7</v>
      </c>
      <c r="E228" s="75">
        <v>5024.8599999999997</v>
      </c>
      <c r="F228" s="75">
        <v>41.6</v>
      </c>
      <c r="G228" s="75">
        <v>144</v>
      </c>
      <c r="AB228" s="31">
        <f>($E$228/$G$228)*0.5</f>
        <v>17.447430555555556</v>
      </c>
      <c r="AC228" s="31">
        <f t="shared" ref="AC228:AJ228" si="173">($E$228/$G$228)</f>
        <v>34.894861111111112</v>
      </c>
      <c r="AD228" s="31">
        <f t="shared" si="173"/>
        <v>34.894861111111112</v>
      </c>
      <c r="AE228" s="31">
        <f t="shared" si="173"/>
        <v>34.894861111111112</v>
      </c>
      <c r="AF228" s="31">
        <f t="shared" si="173"/>
        <v>34.894861111111112</v>
      </c>
      <c r="AG228" s="31">
        <f t="shared" si="173"/>
        <v>34.894861111111112</v>
      </c>
      <c r="AH228" s="31">
        <f t="shared" si="173"/>
        <v>34.894861111111112</v>
      </c>
      <c r="AI228" s="31">
        <f t="shared" si="173"/>
        <v>34.894861111111112</v>
      </c>
      <c r="AJ228" s="31">
        <f t="shared" si="173"/>
        <v>34.894861111111112</v>
      </c>
    </row>
    <row r="229" spans="1:36" x14ac:dyDescent="0.35">
      <c r="A229" s="27">
        <v>44984</v>
      </c>
      <c r="B229" s="78">
        <v>2375105115</v>
      </c>
      <c r="C229" s="79">
        <v>237510501</v>
      </c>
      <c r="D229" s="75">
        <v>2184.38</v>
      </c>
      <c r="E229" s="75">
        <v>1832.52</v>
      </c>
      <c r="F229" s="75">
        <v>15.17</v>
      </c>
      <c r="G229" s="75">
        <v>144</v>
      </c>
      <c r="AB229" s="31">
        <f>($E$229/$G$229)*0.5</f>
        <v>6.362916666666667</v>
      </c>
      <c r="AC229" s="31">
        <f t="shared" ref="AC229:AJ229" si="174">($E$229/$G$229)</f>
        <v>12.725833333333334</v>
      </c>
      <c r="AD229" s="31">
        <f t="shared" si="174"/>
        <v>12.725833333333334</v>
      </c>
      <c r="AE229" s="31">
        <f t="shared" si="174"/>
        <v>12.725833333333334</v>
      </c>
      <c r="AF229" s="31">
        <f t="shared" si="174"/>
        <v>12.725833333333334</v>
      </c>
      <c r="AG229" s="31">
        <f t="shared" si="174"/>
        <v>12.725833333333334</v>
      </c>
      <c r="AH229" s="31">
        <f t="shared" si="174"/>
        <v>12.725833333333334</v>
      </c>
      <c r="AI229" s="31">
        <f t="shared" si="174"/>
        <v>12.725833333333334</v>
      </c>
      <c r="AJ229" s="31">
        <f t="shared" si="174"/>
        <v>12.725833333333334</v>
      </c>
    </row>
    <row r="230" spans="1:36" x14ac:dyDescent="0.35">
      <c r="A230" s="27">
        <v>44984</v>
      </c>
      <c r="B230" s="78">
        <v>2403026059</v>
      </c>
      <c r="C230" s="79">
        <v>240302640</v>
      </c>
      <c r="D230" s="75">
        <v>817.65</v>
      </c>
      <c r="E230" s="75">
        <v>685.94</v>
      </c>
      <c r="F230" s="75">
        <v>5.68</v>
      </c>
      <c r="G230" s="75">
        <v>144</v>
      </c>
      <c r="AB230" s="31">
        <f>($E$230/$G$230)*0.5</f>
        <v>2.3817361111111115</v>
      </c>
      <c r="AC230" s="31">
        <f t="shared" ref="AC230:AJ230" si="175">($E$230/$G$230)</f>
        <v>4.763472222222223</v>
      </c>
      <c r="AD230" s="31">
        <f t="shared" si="175"/>
        <v>4.763472222222223</v>
      </c>
      <c r="AE230" s="31">
        <f t="shared" si="175"/>
        <v>4.763472222222223</v>
      </c>
      <c r="AF230" s="31">
        <f t="shared" si="175"/>
        <v>4.763472222222223</v>
      </c>
      <c r="AG230" s="31">
        <f t="shared" si="175"/>
        <v>4.763472222222223</v>
      </c>
      <c r="AH230" s="31">
        <f t="shared" si="175"/>
        <v>4.763472222222223</v>
      </c>
      <c r="AI230" s="31">
        <f t="shared" si="175"/>
        <v>4.763472222222223</v>
      </c>
      <c r="AJ230" s="31">
        <f t="shared" si="175"/>
        <v>4.763472222222223</v>
      </c>
    </row>
    <row r="231" spans="1:36" x14ac:dyDescent="0.35">
      <c r="A231" s="27">
        <v>44984</v>
      </c>
      <c r="B231" s="78">
        <v>2562502135</v>
      </c>
      <c r="C231" s="79">
        <v>256250201</v>
      </c>
      <c r="D231" s="75">
        <v>1204.6099999999999</v>
      </c>
      <c r="E231" s="75">
        <v>1010.57</v>
      </c>
      <c r="F231" s="75">
        <v>8.3699999999999992</v>
      </c>
      <c r="G231" s="75">
        <v>144</v>
      </c>
      <c r="AB231" s="31">
        <f>($E$231/$G$231)*0.5</f>
        <v>3.5089236111111113</v>
      </c>
      <c r="AC231" s="31">
        <f t="shared" ref="AC231:AJ231" si="176">($E$231/$G$231)</f>
        <v>7.0178472222222226</v>
      </c>
      <c r="AD231" s="31">
        <f t="shared" si="176"/>
        <v>7.0178472222222226</v>
      </c>
      <c r="AE231" s="31">
        <f t="shared" si="176"/>
        <v>7.0178472222222226</v>
      </c>
      <c r="AF231" s="31">
        <f t="shared" si="176"/>
        <v>7.0178472222222226</v>
      </c>
      <c r="AG231" s="31">
        <f t="shared" si="176"/>
        <v>7.0178472222222226</v>
      </c>
      <c r="AH231" s="31">
        <f t="shared" si="176"/>
        <v>7.0178472222222226</v>
      </c>
      <c r="AI231" s="31">
        <f t="shared" si="176"/>
        <v>7.0178472222222226</v>
      </c>
      <c r="AJ231" s="31">
        <f t="shared" si="176"/>
        <v>7.0178472222222226</v>
      </c>
    </row>
    <row r="232" spans="1:36" x14ac:dyDescent="0.35">
      <c r="A232" s="27">
        <v>44984</v>
      </c>
      <c r="B232" s="78">
        <v>1595500110</v>
      </c>
      <c r="C232" s="79">
        <v>159550001</v>
      </c>
      <c r="D232" s="75">
        <v>9149.3799999999992</v>
      </c>
      <c r="E232" s="75">
        <v>7675.57</v>
      </c>
      <c r="F232" s="75">
        <v>63.54</v>
      </c>
      <c r="G232" s="75">
        <v>144</v>
      </c>
      <c r="AB232" s="36">
        <f>($E$232/$G$232)*0.5</f>
        <v>26.651284722222222</v>
      </c>
      <c r="AC232" s="31">
        <f t="shared" ref="AC232:AJ232" si="177">($E$232/$G$232)</f>
        <v>53.302569444444444</v>
      </c>
      <c r="AD232" s="31">
        <f t="shared" si="177"/>
        <v>53.302569444444444</v>
      </c>
      <c r="AE232" s="31">
        <f t="shared" si="177"/>
        <v>53.302569444444444</v>
      </c>
      <c r="AF232" s="31">
        <f t="shared" si="177"/>
        <v>53.302569444444444</v>
      </c>
      <c r="AG232" s="31">
        <f t="shared" si="177"/>
        <v>53.302569444444444</v>
      </c>
      <c r="AH232" s="31">
        <f t="shared" si="177"/>
        <v>53.302569444444444</v>
      </c>
      <c r="AI232" s="31">
        <f t="shared" si="177"/>
        <v>53.302569444444444</v>
      </c>
      <c r="AJ232" s="31">
        <f t="shared" si="177"/>
        <v>53.302569444444444</v>
      </c>
    </row>
    <row r="233" spans="1:36" x14ac:dyDescent="0.35">
      <c r="D233" s="15"/>
      <c r="E233" s="15"/>
      <c r="F233" s="15"/>
      <c r="AB233" s="33">
        <f>SUM(AB34:AB232)</f>
        <v>5785.4341694574669</v>
      </c>
      <c r="AC233" s="33"/>
      <c r="AD233" s="33"/>
      <c r="AE233" s="33"/>
      <c r="AF233" s="33"/>
      <c r="AG233" s="33"/>
      <c r="AH233" s="33"/>
      <c r="AI233" s="33"/>
      <c r="AJ233" s="33"/>
    </row>
    <row r="234" spans="1:36" x14ac:dyDescent="0.35">
      <c r="D234" s="15"/>
      <c r="E234" s="15"/>
      <c r="F234" s="15"/>
    </row>
    <row r="235" spans="1:36" x14ac:dyDescent="0.35">
      <c r="A235" s="27">
        <v>44990</v>
      </c>
      <c r="B235" s="78">
        <v>8490511132</v>
      </c>
      <c r="C235" s="79">
        <v>849051101</v>
      </c>
      <c r="D235" s="75">
        <v>1899.76</v>
      </c>
      <c r="E235" s="75">
        <v>1593.74</v>
      </c>
      <c r="F235" s="75">
        <v>13.19</v>
      </c>
      <c r="G235" s="75">
        <v>144</v>
      </c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>
        <f>($E$235/$G$235)*0.5</f>
        <v>5.5338194444444442</v>
      </c>
      <c r="AD235" s="31">
        <f t="shared" ref="AD235:AJ235" si="178">($E$235/$G$235)</f>
        <v>11.067638888888888</v>
      </c>
      <c r="AE235" s="31">
        <f t="shared" si="178"/>
        <v>11.067638888888888</v>
      </c>
      <c r="AF235" s="31">
        <f t="shared" si="178"/>
        <v>11.067638888888888</v>
      </c>
      <c r="AG235" s="31">
        <f t="shared" si="178"/>
        <v>11.067638888888888</v>
      </c>
      <c r="AH235" s="31">
        <f t="shared" si="178"/>
        <v>11.067638888888888</v>
      </c>
      <c r="AI235" s="31">
        <f t="shared" si="178"/>
        <v>11.067638888888888</v>
      </c>
      <c r="AJ235" s="31">
        <f t="shared" si="178"/>
        <v>11.067638888888888</v>
      </c>
    </row>
    <row r="236" spans="1:36" x14ac:dyDescent="0.35">
      <c r="A236" s="27">
        <v>44990</v>
      </c>
      <c r="B236" s="78">
        <v>9237319149</v>
      </c>
      <c r="C236" s="79">
        <v>923731901</v>
      </c>
      <c r="D236" s="75">
        <v>516.38</v>
      </c>
      <c r="E236" s="75">
        <v>433.2</v>
      </c>
      <c r="F236" s="75">
        <v>3.59</v>
      </c>
      <c r="G236" s="75">
        <v>144</v>
      </c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>
        <f>($E$236/$G$236)*0.5</f>
        <v>1.5041666666666667</v>
      </c>
      <c r="AD236" s="31">
        <f t="shared" ref="AD236:AJ236" si="179">($E$236/$G$236)</f>
        <v>3.0083333333333333</v>
      </c>
      <c r="AE236" s="31">
        <f t="shared" si="179"/>
        <v>3.0083333333333333</v>
      </c>
      <c r="AF236" s="31">
        <f t="shared" si="179"/>
        <v>3.0083333333333333</v>
      </c>
      <c r="AG236" s="31">
        <f t="shared" si="179"/>
        <v>3.0083333333333333</v>
      </c>
      <c r="AH236" s="31">
        <f t="shared" si="179"/>
        <v>3.0083333333333333</v>
      </c>
      <c r="AI236" s="31">
        <f t="shared" si="179"/>
        <v>3.0083333333333333</v>
      </c>
      <c r="AJ236" s="31">
        <f t="shared" si="179"/>
        <v>3.0083333333333333</v>
      </c>
    </row>
    <row r="237" spans="1:36" x14ac:dyDescent="0.35">
      <c r="A237" s="27">
        <v>44990</v>
      </c>
      <c r="B237" s="78">
        <v>2306705123</v>
      </c>
      <c r="C237" s="79">
        <v>230670501</v>
      </c>
      <c r="D237" s="75">
        <v>673.29</v>
      </c>
      <c r="E237" s="75">
        <v>564.83000000000004</v>
      </c>
      <c r="F237" s="75">
        <v>4.68</v>
      </c>
      <c r="G237" s="75">
        <v>144</v>
      </c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>
        <f>($E$237/$G$237)*0.5</f>
        <v>1.9612152777777778</v>
      </c>
      <c r="AD237" s="31">
        <f t="shared" ref="AD237:AJ237" si="180">($E$237/$G$237)</f>
        <v>3.9224305555555556</v>
      </c>
      <c r="AE237" s="31">
        <f t="shared" si="180"/>
        <v>3.9224305555555556</v>
      </c>
      <c r="AF237" s="31">
        <f t="shared" si="180"/>
        <v>3.9224305555555556</v>
      </c>
      <c r="AG237" s="31">
        <f t="shared" si="180"/>
        <v>3.9224305555555556</v>
      </c>
      <c r="AH237" s="31">
        <f t="shared" si="180"/>
        <v>3.9224305555555556</v>
      </c>
      <c r="AI237" s="31">
        <f t="shared" si="180"/>
        <v>3.9224305555555556</v>
      </c>
      <c r="AJ237" s="31">
        <f t="shared" si="180"/>
        <v>3.9224305555555556</v>
      </c>
    </row>
    <row r="238" spans="1:36" x14ac:dyDescent="0.35">
      <c r="A238" s="27">
        <v>44998</v>
      </c>
      <c r="B238" s="78" t="s">
        <v>364</v>
      </c>
      <c r="C238" s="79">
        <v>84880601</v>
      </c>
      <c r="D238" s="75">
        <v>583.76</v>
      </c>
      <c r="E238" s="75">
        <v>489.73</v>
      </c>
      <c r="F238" s="75">
        <v>4.05</v>
      </c>
      <c r="G238" s="75">
        <v>144</v>
      </c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>
        <f>($E$238/$G$238)*0.5</f>
        <v>1.700451388888889</v>
      </c>
      <c r="AD238" s="31">
        <f t="shared" ref="AD238:AJ238" si="181">($E$238/$G$238)</f>
        <v>3.4009027777777781</v>
      </c>
      <c r="AE238" s="31">
        <f t="shared" si="181"/>
        <v>3.4009027777777781</v>
      </c>
      <c r="AF238" s="31">
        <f t="shared" si="181"/>
        <v>3.4009027777777781</v>
      </c>
      <c r="AG238" s="31">
        <f t="shared" si="181"/>
        <v>3.4009027777777781</v>
      </c>
      <c r="AH238" s="31">
        <f t="shared" si="181"/>
        <v>3.4009027777777781</v>
      </c>
      <c r="AI238" s="31">
        <f t="shared" si="181"/>
        <v>3.4009027777777781</v>
      </c>
      <c r="AJ238" s="31">
        <f t="shared" si="181"/>
        <v>3.4009027777777781</v>
      </c>
    </row>
    <row r="239" spans="1:36" x14ac:dyDescent="0.35">
      <c r="A239" s="27">
        <v>44998</v>
      </c>
      <c r="B239" s="78" t="s">
        <v>365</v>
      </c>
      <c r="C239" s="79">
        <v>906121101</v>
      </c>
      <c r="D239" s="75">
        <v>7633.05</v>
      </c>
      <c r="E239" s="75">
        <v>6403.5</v>
      </c>
      <c r="F239" s="75">
        <v>53.01</v>
      </c>
      <c r="G239" s="75">
        <v>144</v>
      </c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>
        <f>($E$239/$G$239)*0.5</f>
        <v>22.234375</v>
      </c>
      <c r="AD239" s="31">
        <f t="shared" ref="AD239:AJ239" si="182">($E$239/$G$239)</f>
        <v>44.46875</v>
      </c>
      <c r="AE239" s="31">
        <f t="shared" si="182"/>
        <v>44.46875</v>
      </c>
      <c r="AF239" s="31">
        <f t="shared" si="182"/>
        <v>44.46875</v>
      </c>
      <c r="AG239" s="31">
        <f t="shared" si="182"/>
        <v>44.46875</v>
      </c>
      <c r="AH239" s="31">
        <f t="shared" si="182"/>
        <v>44.46875</v>
      </c>
      <c r="AI239" s="31">
        <f t="shared" si="182"/>
        <v>44.46875</v>
      </c>
      <c r="AJ239" s="31">
        <f t="shared" si="182"/>
        <v>44.46875</v>
      </c>
    </row>
    <row r="240" spans="1:36" x14ac:dyDescent="0.35">
      <c r="A240" s="27">
        <v>44998</v>
      </c>
      <c r="B240" s="78">
        <v>3751509154</v>
      </c>
      <c r="C240" s="79">
        <v>375150901</v>
      </c>
      <c r="D240" s="75">
        <v>424.25</v>
      </c>
      <c r="E240" s="75">
        <v>355.91</v>
      </c>
      <c r="F240" s="75">
        <v>2.95</v>
      </c>
      <c r="G240" s="75">
        <v>144</v>
      </c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>
        <f>($E$240/$G$240)*0.5</f>
        <v>1.2357986111111112</v>
      </c>
      <c r="AD240" s="31">
        <f t="shared" ref="AD240:AJ240" si="183">($E$240/$G$240)</f>
        <v>2.4715972222222224</v>
      </c>
      <c r="AE240" s="31">
        <f t="shared" si="183"/>
        <v>2.4715972222222224</v>
      </c>
      <c r="AF240" s="31">
        <f t="shared" si="183"/>
        <v>2.4715972222222224</v>
      </c>
      <c r="AG240" s="31">
        <f t="shared" si="183"/>
        <v>2.4715972222222224</v>
      </c>
      <c r="AH240" s="31">
        <f t="shared" si="183"/>
        <v>2.4715972222222224</v>
      </c>
      <c r="AI240" s="31">
        <f t="shared" si="183"/>
        <v>2.4715972222222224</v>
      </c>
      <c r="AJ240" s="31">
        <f t="shared" si="183"/>
        <v>2.4715972222222224</v>
      </c>
    </row>
    <row r="241" spans="1:36" x14ac:dyDescent="0.35">
      <c r="A241" s="27">
        <v>44998</v>
      </c>
      <c r="B241" s="78">
        <v>4590606175</v>
      </c>
      <c r="C241" s="79">
        <v>459060601</v>
      </c>
      <c r="D241" s="75">
        <v>233.9</v>
      </c>
      <c r="E241" s="75">
        <v>196.23</v>
      </c>
      <c r="F241" s="75">
        <v>1.62</v>
      </c>
      <c r="G241" s="75">
        <v>144</v>
      </c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>
        <f>($E$241/$G$241)*0.5</f>
        <v>0.68135416666666659</v>
      </c>
      <c r="AD241" s="31">
        <f t="shared" ref="AD241:AJ241" si="184">($E$241/$G$241)</f>
        <v>1.3627083333333332</v>
      </c>
      <c r="AE241" s="31">
        <f t="shared" si="184"/>
        <v>1.3627083333333332</v>
      </c>
      <c r="AF241" s="31">
        <f t="shared" si="184"/>
        <v>1.3627083333333332</v>
      </c>
      <c r="AG241" s="31">
        <f t="shared" si="184"/>
        <v>1.3627083333333332</v>
      </c>
      <c r="AH241" s="31">
        <f t="shared" si="184"/>
        <v>1.3627083333333332</v>
      </c>
      <c r="AI241" s="31">
        <f t="shared" si="184"/>
        <v>1.3627083333333332</v>
      </c>
      <c r="AJ241" s="31">
        <f t="shared" si="184"/>
        <v>1.3627083333333332</v>
      </c>
    </row>
    <row r="242" spans="1:36" x14ac:dyDescent="0.35">
      <c r="A242" s="27">
        <v>44998</v>
      </c>
      <c r="B242" s="78" t="s">
        <v>368</v>
      </c>
      <c r="C242" s="79">
        <v>817351101</v>
      </c>
      <c r="D242" s="75">
        <v>4574.3900000000003</v>
      </c>
      <c r="E242" s="75">
        <v>3837.54</v>
      </c>
      <c r="F242" s="75">
        <v>31.77</v>
      </c>
      <c r="G242" s="75">
        <v>144</v>
      </c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>
        <f>($E$242/$G$242)*0.5</f>
        <v>13.324791666666666</v>
      </c>
      <c r="AD242" s="31">
        <f t="shared" ref="AD242:AJ242" si="185">($E$242/$G$242)</f>
        <v>26.649583333333332</v>
      </c>
      <c r="AE242" s="31">
        <f t="shared" si="185"/>
        <v>26.649583333333332</v>
      </c>
      <c r="AF242" s="31">
        <f t="shared" si="185"/>
        <v>26.649583333333332</v>
      </c>
      <c r="AG242" s="31">
        <f t="shared" si="185"/>
        <v>26.649583333333332</v>
      </c>
      <c r="AH242" s="31">
        <f t="shared" si="185"/>
        <v>26.649583333333332</v>
      </c>
      <c r="AI242" s="31">
        <f t="shared" si="185"/>
        <v>26.649583333333332</v>
      </c>
      <c r="AJ242" s="31">
        <f t="shared" si="185"/>
        <v>26.649583333333332</v>
      </c>
    </row>
    <row r="243" spans="1:36" x14ac:dyDescent="0.35">
      <c r="A243" s="27">
        <v>44998</v>
      </c>
      <c r="B243" s="78" t="s">
        <v>369</v>
      </c>
      <c r="C243" s="79">
        <v>748840901</v>
      </c>
      <c r="D243" s="75">
        <v>1456.27</v>
      </c>
      <c r="E243" s="75">
        <v>1221.69</v>
      </c>
      <c r="F243" s="75">
        <v>10.11</v>
      </c>
      <c r="G243" s="75">
        <v>144</v>
      </c>
      <c r="Z243" s="33"/>
      <c r="AA243" s="33"/>
      <c r="AB243" s="31"/>
      <c r="AC243" s="31">
        <f>($E$243/$G$243)*0.5</f>
        <v>4.2419791666666669</v>
      </c>
      <c r="AD243" s="31">
        <f t="shared" ref="AD243:AJ243" si="186">($E$243/$G$243)</f>
        <v>8.4839583333333337</v>
      </c>
      <c r="AE243" s="31">
        <f t="shared" si="186"/>
        <v>8.4839583333333337</v>
      </c>
      <c r="AF243" s="31">
        <f t="shared" si="186"/>
        <v>8.4839583333333337</v>
      </c>
      <c r="AG243" s="31">
        <f t="shared" si="186"/>
        <v>8.4839583333333337</v>
      </c>
      <c r="AH243" s="31">
        <f t="shared" si="186"/>
        <v>8.4839583333333337</v>
      </c>
      <c r="AI243" s="31">
        <f t="shared" si="186"/>
        <v>8.4839583333333337</v>
      </c>
      <c r="AJ243" s="31">
        <f t="shared" si="186"/>
        <v>8.4839583333333337</v>
      </c>
    </row>
    <row r="244" spans="1:36" x14ac:dyDescent="0.35">
      <c r="A244" s="27">
        <v>45005</v>
      </c>
      <c r="B244" s="78">
        <v>3838208242</v>
      </c>
      <c r="C244" s="79">
        <v>383820801</v>
      </c>
      <c r="D244" s="75">
        <v>6333.5</v>
      </c>
      <c r="E244" s="75">
        <v>5313.28</v>
      </c>
      <c r="F244" s="75">
        <v>43.98</v>
      </c>
      <c r="G244" s="75">
        <v>144</v>
      </c>
      <c r="AB244" s="31"/>
      <c r="AC244" s="31">
        <f>($E$244/$G$244)*0.5</f>
        <v>18.448888888888888</v>
      </c>
      <c r="AD244" s="31">
        <f t="shared" ref="AD244:AJ244" si="187">($E$244/$G$244)</f>
        <v>36.897777777777776</v>
      </c>
      <c r="AE244" s="31">
        <f t="shared" si="187"/>
        <v>36.897777777777776</v>
      </c>
      <c r="AF244" s="31">
        <f t="shared" si="187"/>
        <v>36.897777777777776</v>
      </c>
      <c r="AG244" s="31">
        <f t="shared" si="187"/>
        <v>36.897777777777776</v>
      </c>
      <c r="AH244" s="31">
        <f t="shared" si="187"/>
        <v>36.897777777777776</v>
      </c>
      <c r="AI244" s="31">
        <f t="shared" si="187"/>
        <v>36.897777777777776</v>
      </c>
      <c r="AJ244" s="31">
        <f t="shared" si="187"/>
        <v>36.897777777777776</v>
      </c>
    </row>
    <row r="245" spans="1:36" x14ac:dyDescent="0.35">
      <c r="A245" s="27">
        <v>45005</v>
      </c>
      <c r="B245" s="78">
        <v>7411413129</v>
      </c>
      <c r="C245" s="79">
        <v>741141301</v>
      </c>
      <c r="D245" s="75">
        <v>6203.9</v>
      </c>
      <c r="E245" s="75">
        <v>5204.5600000000004</v>
      </c>
      <c r="F245" s="75">
        <v>43.08</v>
      </c>
      <c r="G245" s="75">
        <v>144</v>
      </c>
      <c r="AB245" s="31"/>
      <c r="AC245" s="31">
        <f>($E$245/$G$245)*0.5</f>
        <v>18.07138888888889</v>
      </c>
      <c r="AD245" s="31">
        <f t="shared" ref="AD245:AJ245" si="188">($E$245/$G$245)</f>
        <v>36.142777777777781</v>
      </c>
      <c r="AE245" s="31">
        <f t="shared" si="188"/>
        <v>36.142777777777781</v>
      </c>
      <c r="AF245" s="31">
        <f t="shared" si="188"/>
        <v>36.142777777777781</v>
      </c>
      <c r="AG245" s="31">
        <f t="shared" si="188"/>
        <v>36.142777777777781</v>
      </c>
      <c r="AH245" s="31">
        <f t="shared" si="188"/>
        <v>36.142777777777781</v>
      </c>
      <c r="AI245" s="31">
        <f t="shared" si="188"/>
        <v>36.142777777777781</v>
      </c>
      <c r="AJ245" s="31">
        <f t="shared" si="188"/>
        <v>36.142777777777781</v>
      </c>
    </row>
    <row r="246" spans="1:36" x14ac:dyDescent="0.35">
      <c r="A246" s="27">
        <v>45005</v>
      </c>
      <c r="B246" s="78">
        <v>3661213116</v>
      </c>
      <c r="C246" s="79">
        <v>366121301</v>
      </c>
      <c r="D246" s="75">
        <v>185.67</v>
      </c>
      <c r="E246" s="75">
        <v>155.76</v>
      </c>
      <c r="F246" s="75">
        <v>1.29</v>
      </c>
      <c r="G246" s="75">
        <v>144</v>
      </c>
      <c r="AB246" s="31"/>
      <c r="AC246" s="31">
        <f>($E$246/$G$246)*0.5</f>
        <v>0.54083333333333328</v>
      </c>
      <c r="AD246" s="31">
        <f t="shared" ref="AD246:AJ246" si="189">($E$246/$G$246)</f>
        <v>1.0816666666666666</v>
      </c>
      <c r="AE246" s="31">
        <f t="shared" si="189"/>
        <v>1.0816666666666666</v>
      </c>
      <c r="AF246" s="31">
        <f t="shared" si="189"/>
        <v>1.0816666666666666</v>
      </c>
      <c r="AG246" s="31">
        <f t="shared" si="189"/>
        <v>1.0816666666666666</v>
      </c>
      <c r="AH246" s="31">
        <f t="shared" si="189"/>
        <v>1.0816666666666666</v>
      </c>
      <c r="AI246" s="31">
        <f t="shared" si="189"/>
        <v>1.0816666666666666</v>
      </c>
      <c r="AJ246" s="31">
        <f t="shared" si="189"/>
        <v>1.0816666666666666</v>
      </c>
    </row>
    <row r="247" spans="1:36" x14ac:dyDescent="0.35">
      <c r="A247" s="27">
        <v>45005</v>
      </c>
      <c r="B247" s="78">
        <v>9705203135</v>
      </c>
      <c r="C247" s="79">
        <v>970520301</v>
      </c>
      <c r="D247" s="75">
        <v>799.48</v>
      </c>
      <c r="E247" s="75">
        <v>670.7</v>
      </c>
      <c r="F247" s="75">
        <v>5.55</v>
      </c>
      <c r="G247" s="75">
        <v>144</v>
      </c>
      <c r="AB247" s="31"/>
      <c r="AC247" s="31">
        <f>($E$247/$G$247)*0.5</f>
        <v>2.3288194444444446</v>
      </c>
      <c r="AD247" s="31">
        <f t="shared" ref="AD247:AJ247" si="190">($E$247/$G$247)</f>
        <v>4.6576388888888891</v>
      </c>
      <c r="AE247" s="31">
        <f t="shared" si="190"/>
        <v>4.6576388888888891</v>
      </c>
      <c r="AF247" s="31">
        <f t="shared" si="190"/>
        <v>4.6576388888888891</v>
      </c>
      <c r="AG247" s="31">
        <f t="shared" si="190"/>
        <v>4.6576388888888891</v>
      </c>
      <c r="AH247" s="31">
        <f t="shared" si="190"/>
        <v>4.6576388888888891</v>
      </c>
      <c r="AI247" s="31">
        <f t="shared" si="190"/>
        <v>4.6576388888888891</v>
      </c>
      <c r="AJ247" s="31">
        <f t="shared" si="190"/>
        <v>4.6576388888888891</v>
      </c>
    </row>
    <row r="248" spans="1:36" x14ac:dyDescent="0.35">
      <c r="A248" s="27">
        <v>45005</v>
      </c>
      <c r="B248" s="78">
        <v>212604127</v>
      </c>
      <c r="C248" s="79">
        <v>21260401</v>
      </c>
      <c r="D248" s="75">
        <v>1974.44</v>
      </c>
      <c r="E248" s="75">
        <v>1656.4</v>
      </c>
      <c r="F248" s="75">
        <v>13.71</v>
      </c>
      <c r="G248" s="75">
        <v>144</v>
      </c>
      <c r="AB248" s="31"/>
      <c r="AC248" s="31">
        <f>($E$248/$G$248)*0.5</f>
        <v>5.7513888888888891</v>
      </c>
      <c r="AD248" s="31">
        <f t="shared" ref="AD248:AJ248" si="191">($E$248/$G$248)</f>
        <v>11.502777777777778</v>
      </c>
      <c r="AE248" s="31">
        <f t="shared" si="191"/>
        <v>11.502777777777778</v>
      </c>
      <c r="AF248" s="31">
        <f t="shared" si="191"/>
        <v>11.502777777777778</v>
      </c>
      <c r="AG248" s="31">
        <f t="shared" si="191"/>
        <v>11.502777777777778</v>
      </c>
      <c r="AH248" s="31">
        <f t="shared" si="191"/>
        <v>11.502777777777778</v>
      </c>
      <c r="AI248" s="31">
        <f t="shared" si="191"/>
        <v>11.502777777777778</v>
      </c>
      <c r="AJ248" s="31">
        <f t="shared" si="191"/>
        <v>11.502777777777778</v>
      </c>
    </row>
    <row r="249" spans="1:36" x14ac:dyDescent="0.35">
      <c r="A249" s="27">
        <v>45012</v>
      </c>
      <c r="B249" s="78" t="s">
        <v>370</v>
      </c>
      <c r="C249" s="79">
        <v>627710501</v>
      </c>
      <c r="D249" s="75">
        <v>2354.81</v>
      </c>
      <c r="E249" s="75">
        <v>1975.49</v>
      </c>
      <c r="F249" s="75">
        <v>16.350000000000001</v>
      </c>
      <c r="G249" s="75">
        <v>144</v>
      </c>
      <c r="AB249" s="31"/>
      <c r="AC249" s="31">
        <f>($E$249/$G$249)*0.5</f>
        <v>6.8593402777777781</v>
      </c>
      <c r="AD249" s="31">
        <f t="shared" ref="AD249:AJ249" si="192">($E$249/$G$249)</f>
        <v>13.718680555555556</v>
      </c>
      <c r="AE249" s="31">
        <f t="shared" si="192"/>
        <v>13.718680555555556</v>
      </c>
      <c r="AF249" s="31">
        <f t="shared" si="192"/>
        <v>13.718680555555556</v>
      </c>
      <c r="AG249" s="31">
        <f t="shared" si="192"/>
        <v>13.718680555555556</v>
      </c>
      <c r="AH249" s="31">
        <f t="shared" si="192"/>
        <v>13.718680555555556</v>
      </c>
      <c r="AI249" s="31">
        <f t="shared" si="192"/>
        <v>13.718680555555556</v>
      </c>
      <c r="AJ249" s="31">
        <f t="shared" si="192"/>
        <v>13.718680555555556</v>
      </c>
    </row>
    <row r="250" spans="1:36" x14ac:dyDescent="0.35">
      <c r="A250" s="27">
        <v>45012</v>
      </c>
      <c r="B250" s="78" t="s">
        <v>371</v>
      </c>
      <c r="C250" s="79">
        <v>331760101</v>
      </c>
      <c r="D250" s="75">
        <v>1171.33</v>
      </c>
      <c r="E250" s="75">
        <v>982.65</v>
      </c>
      <c r="F250" s="75">
        <v>8.1300000000000008</v>
      </c>
      <c r="G250" s="75">
        <v>144</v>
      </c>
      <c r="AB250" s="31"/>
      <c r="AC250" s="31">
        <f>($E$250/$G$250)*0.5</f>
        <v>3.4119791666666668</v>
      </c>
      <c r="AD250" s="31">
        <f t="shared" ref="AD250:AJ250" si="193">($E$250/$G$250)</f>
        <v>6.8239583333333336</v>
      </c>
      <c r="AE250" s="31">
        <f t="shared" si="193"/>
        <v>6.8239583333333336</v>
      </c>
      <c r="AF250" s="31">
        <f t="shared" si="193"/>
        <v>6.8239583333333336</v>
      </c>
      <c r="AG250" s="31">
        <f t="shared" si="193"/>
        <v>6.8239583333333336</v>
      </c>
      <c r="AH250" s="31">
        <f t="shared" si="193"/>
        <v>6.8239583333333336</v>
      </c>
      <c r="AI250" s="31">
        <f t="shared" si="193"/>
        <v>6.8239583333333336</v>
      </c>
      <c r="AJ250" s="31">
        <f t="shared" si="193"/>
        <v>6.8239583333333336</v>
      </c>
    </row>
    <row r="251" spans="1:36" x14ac:dyDescent="0.35">
      <c r="A251" s="27">
        <v>45012</v>
      </c>
      <c r="B251" s="78" t="s">
        <v>372</v>
      </c>
      <c r="C251" s="79">
        <v>383960801</v>
      </c>
      <c r="D251" s="75">
        <v>8653.33</v>
      </c>
      <c r="E251" s="75">
        <v>7259.43</v>
      </c>
      <c r="F251" s="75">
        <v>60.09</v>
      </c>
      <c r="G251" s="75">
        <v>144</v>
      </c>
      <c r="AB251" s="31"/>
      <c r="AC251" s="31">
        <f>($E$251/$G$251)*0.5</f>
        <v>25.206354166666667</v>
      </c>
      <c r="AD251" s="31">
        <f t="shared" ref="AD251:AJ251" si="194">($E$251/$G$251)</f>
        <v>50.412708333333335</v>
      </c>
      <c r="AE251" s="31">
        <f t="shared" si="194"/>
        <v>50.412708333333335</v>
      </c>
      <c r="AF251" s="31">
        <f t="shared" si="194"/>
        <v>50.412708333333335</v>
      </c>
      <c r="AG251" s="31">
        <f t="shared" si="194"/>
        <v>50.412708333333335</v>
      </c>
      <c r="AH251" s="31">
        <f t="shared" si="194"/>
        <v>50.412708333333335</v>
      </c>
      <c r="AI251" s="31">
        <f t="shared" si="194"/>
        <v>50.412708333333335</v>
      </c>
      <c r="AJ251" s="31">
        <f t="shared" si="194"/>
        <v>50.412708333333335</v>
      </c>
    </row>
    <row r="252" spans="1:36" x14ac:dyDescent="0.35">
      <c r="A252" s="27">
        <v>45012</v>
      </c>
      <c r="B252" s="78" t="s">
        <v>373</v>
      </c>
      <c r="C252" s="79">
        <v>427230601</v>
      </c>
      <c r="D252" s="75">
        <v>428.73</v>
      </c>
      <c r="E252" s="75">
        <v>359.67</v>
      </c>
      <c r="F252" s="75">
        <v>2.98</v>
      </c>
      <c r="G252" s="75">
        <v>144</v>
      </c>
      <c r="AB252" s="31"/>
      <c r="AC252" s="31">
        <f>($E$252/$G$252)*0.5</f>
        <v>1.2488541666666668</v>
      </c>
      <c r="AD252" s="31">
        <f t="shared" ref="AD252:AJ252" si="195">($E$252/$G$252)</f>
        <v>2.4977083333333336</v>
      </c>
      <c r="AE252" s="31">
        <f t="shared" si="195"/>
        <v>2.4977083333333336</v>
      </c>
      <c r="AF252" s="31">
        <f t="shared" si="195"/>
        <v>2.4977083333333336</v>
      </c>
      <c r="AG252" s="31">
        <f t="shared" si="195"/>
        <v>2.4977083333333336</v>
      </c>
      <c r="AH252" s="31">
        <f t="shared" si="195"/>
        <v>2.4977083333333336</v>
      </c>
      <c r="AI252" s="31">
        <f t="shared" si="195"/>
        <v>2.4977083333333336</v>
      </c>
      <c r="AJ252" s="31">
        <f t="shared" si="195"/>
        <v>2.4977083333333336</v>
      </c>
    </row>
    <row r="253" spans="1:36" x14ac:dyDescent="0.35">
      <c r="A253" s="27">
        <v>45012</v>
      </c>
      <c r="B253" s="78" t="s">
        <v>374</v>
      </c>
      <c r="C253" s="79">
        <v>927210101</v>
      </c>
      <c r="D253" s="75">
        <v>3192.26</v>
      </c>
      <c r="E253" s="75">
        <v>2678.04</v>
      </c>
      <c r="F253" s="75">
        <v>22.17</v>
      </c>
      <c r="G253" s="75">
        <v>144</v>
      </c>
      <c r="AB253" s="31"/>
      <c r="AC253" s="31">
        <f>($E$253/$G$253)*0.5</f>
        <v>9.2987500000000001</v>
      </c>
      <c r="AD253" s="31">
        <f t="shared" ref="AD253:AJ253" si="196">($E$253/$G$253)</f>
        <v>18.5975</v>
      </c>
      <c r="AE253" s="31">
        <f t="shared" si="196"/>
        <v>18.5975</v>
      </c>
      <c r="AF253" s="31">
        <f t="shared" si="196"/>
        <v>18.5975</v>
      </c>
      <c r="AG253" s="31">
        <f t="shared" si="196"/>
        <v>18.5975</v>
      </c>
      <c r="AH253" s="31">
        <f t="shared" si="196"/>
        <v>18.5975</v>
      </c>
      <c r="AI253" s="31">
        <f t="shared" si="196"/>
        <v>18.5975</v>
      </c>
      <c r="AJ253" s="31">
        <f t="shared" si="196"/>
        <v>18.5975</v>
      </c>
    </row>
    <row r="254" spans="1:36" x14ac:dyDescent="0.35">
      <c r="A254" s="27">
        <v>45016</v>
      </c>
      <c r="B254" s="78" t="s">
        <v>375</v>
      </c>
      <c r="C254" s="79">
        <v>717740501</v>
      </c>
      <c r="D254" s="75">
        <v>1500.52</v>
      </c>
      <c r="E254" s="75">
        <v>1258.81</v>
      </c>
      <c r="F254" s="75">
        <v>10.42</v>
      </c>
      <c r="G254" s="75">
        <v>144</v>
      </c>
      <c r="AB254" s="31"/>
      <c r="AC254" s="36">
        <f>($E$254/$G$254)*0.5</f>
        <v>4.3708680555555555</v>
      </c>
      <c r="AD254" s="31">
        <f t="shared" ref="AD254:AJ254" si="197">($E$254/$G$254)</f>
        <v>8.7417361111111109</v>
      </c>
      <c r="AE254" s="31">
        <f t="shared" si="197"/>
        <v>8.7417361111111109</v>
      </c>
      <c r="AF254" s="31">
        <f t="shared" si="197"/>
        <v>8.7417361111111109</v>
      </c>
      <c r="AG254" s="31">
        <f t="shared" si="197"/>
        <v>8.7417361111111109</v>
      </c>
      <c r="AH254" s="31">
        <f t="shared" si="197"/>
        <v>8.7417361111111109</v>
      </c>
      <c r="AI254" s="31">
        <f t="shared" si="197"/>
        <v>8.7417361111111109</v>
      </c>
      <c r="AJ254" s="31">
        <f t="shared" si="197"/>
        <v>8.7417361111111109</v>
      </c>
    </row>
    <row r="255" spans="1:36" x14ac:dyDescent="0.35">
      <c r="D255" s="15"/>
      <c r="E255" s="15"/>
      <c r="F255" s="15"/>
      <c r="AB255" s="33"/>
      <c r="AC255" s="33">
        <f>SUM(AC34:AC254)</f>
        <v>6173.8026339317557</v>
      </c>
      <c r="AD255" s="33"/>
      <c r="AE255" s="33"/>
      <c r="AF255" s="33"/>
      <c r="AG255" s="33"/>
      <c r="AH255" s="33"/>
      <c r="AI255" s="33"/>
      <c r="AJ255" s="33"/>
    </row>
    <row r="256" spans="1:36" x14ac:dyDescent="0.35">
      <c r="D256" s="15"/>
      <c r="E256" s="15"/>
      <c r="F256" s="15"/>
    </row>
    <row r="257" spans="1:36" x14ac:dyDescent="0.35">
      <c r="A257" s="27">
        <v>45017</v>
      </c>
      <c r="B257" s="39">
        <v>9193215158</v>
      </c>
      <c r="C257" s="25">
        <v>919321501</v>
      </c>
      <c r="D257" s="24">
        <v>1556.91</v>
      </c>
      <c r="E257" s="139">
        <v>1306.1199999999999</v>
      </c>
      <c r="F257" s="24">
        <v>10.81</v>
      </c>
      <c r="G257" s="24">
        <v>144</v>
      </c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>
        <f>($E$257/$G$257)*0.5</f>
        <v>4.5351388888888886</v>
      </c>
      <c r="AE257" s="31">
        <f t="shared" ref="AE257:AJ257" si="198">($E$257/$G$257)</f>
        <v>9.0702777777777772</v>
      </c>
      <c r="AF257" s="31">
        <f t="shared" si="198"/>
        <v>9.0702777777777772</v>
      </c>
      <c r="AG257" s="31">
        <f t="shared" si="198"/>
        <v>9.0702777777777772</v>
      </c>
      <c r="AH257" s="31">
        <f t="shared" si="198"/>
        <v>9.0702777777777772</v>
      </c>
      <c r="AI257" s="31">
        <f t="shared" si="198"/>
        <v>9.0702777777777772</v>
      </c>
      <c r="AJ257" s="31">
        <f t="shared" si="198"/>
        <v>9.0702777777777772</v>
      </c>
    </row>
    <row r="258" spans="1:36" x14ac:dyDescent="0.35">
      <c r="A258" s="27">
        <v>45017</v>
      </c>
      <c r="B258" s="39">
        <v>1351516110</v>
      </c>
      <c r="C258" s="25">
        <v>135151601</v>
      </c>
      <c r="D258" s="24">
        <v>5939.4</v>
      </c>
      <c r="E258" s="139">
        <v>4982.66</v>
      </c>
      <c r="F258" s="24">
        <v>41.25</v>
      </c>
      <c r="G258" s="24">
        <v>144</v>
      </c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>
        <f>($E$258/$G$258)*0.5</f>
        <v>17.300902777777779</v>
      </c>
      <c r="AE258" s="31">
        <f t="shared" ref="AE258:AJ258" si="199">($E$258/$G$258)</f>
        <v>34.601805555555558</v>
      </c>
      <c r="AF258" s="31">
        <f t="shared" si="199"/>
        <v>34.601805555555558</v>
      </c>
      <c r="AG258" s="31">
        <f t="shared" si="199"/>
        <v>34.601805555555558</v>
      </c>
      <c r="AH258" s="31">
        <f t="shared" si="199"/>
        <v>34.601805555555558</v>
      </c>
      <c r="AI258" s="31">
        <f t="shared" si="199"/>
        <v>34.601805555555558</v>
      </c>
      <c r="AJ258" s="31">
        <f t="shared" si="199"/>
        <v>34.601805555555558</v>
      </c>
    </row>
    <row r="259" spans="1:36" x14ac:dyDescent="0.35">
      <c r="A259" s="27">
        <v>45017</v>
      </c>
      <c r="B259" s="39">
        <v>3560506152</v>
      </c>
      <c r="C259" s="25">
        <v>356050601</v>
      </c>
      <c r="D259" s="24">
        <v>1400.48</v>
      </c>
      <c r="E259" s="139">
        <v>1174.8900000000001</v>
      </c>
      <c r="F259" s="24">
        <v>9.73</v>
      </c>
      <c r="G259" s="24">
        <v>144</v>
      </c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>
        <f>($E$259/$G$259)*0.5</f>
        <v>4.0794791666666672</v>
      </c>
      <c r="AE259" s="31">
        <f t="shared" ref="AE259:AJ259" si="200">($E$259/$G$259)</f>
        <v>8.1589583333333344</v>
      </c>
      <c r="AF259" s="31">
        <f t="shared" si="200"/>
        <v>8.1589583333333344</v>
      </c>
      <c r="AG259" s="31">
        <f t="shared" si="200"/>
        <v>8.1589583333333344</v>
      </c>
      <c r="AH259" s="31">
        <f t="shared" si="200"/>
        <v>8.1589583333333344</v>
      </c>
      <c r="AI259" s="31">
        <f t="shared" si="200"/>
        <v>8.1589583333333344</v>
      </c>
      <c r="AJ259" s="31">
        <f t="shared" si="200"/>
        <v>8.1589583333333344</v>
      </c>
    </row>
    <row r="260" spans="1:36" x14ac:dyDescent="0.35">
      <c r="A260" s="27">
        <v>45017</v>
      </c>
      <c r="B260" s="39">
        <v>1524066018</v>
      </c>
      <c r="C260" s="25">
        <v>152406600</v>
      </c>
      <c r="D260" s="24">
        <v>585.5</v>
      </c>
      <c r="E260" s="139">
        <v>491.19</v>
      </c>
      <c r="F260" s="24">
        <v>4.07</v>
      </c>
      <c r="G260" s="24">
        <v>144</v>
      </c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>
        <f>($E$260/$G$260)*0.5</f>
        <v>1.7055208333333334</v>
      </c>
      <c r="AE260" s="31">
        <f t="shared" ref="AE260:AJ260" si="201">($E$260/$G$260)</f>
        <v>3.4110416666666667</v>
      </c>
      <c r="AF260" s="31">
        <f t="shared" si="201"/>
        <v>3.4110416666666667</v>
      </c>
      <c r="AG260" s="31">
        <f t="shared" si="201"/>
        <v>3.4110416666666667</v>
      </c>
      <c r="AH260" s="31">
        <f t="shared" si="201"/>
        <v>3.4110416666666667</v>
      </c>
      <c r="AI260" s="31">
        <f t="shared" si="201"/>
        <v>3.4110416666666667</v>
      </c>
      <c r="AJ260" s="31">
        <f t="shared" si="201"/>
        <v>3.4110416666666667</v>
      </c>
    </row>
    <row r="261" spans="1:36" x14ac:dyDescent="0.35">
      <c r="A261" s="27">
        <v>45026</v>
      </c>
      <c r="B261" s="39" t="s">
        <v>383</v>
      </c>
      <c r="C261" s="25">
        <v>715230001</v>
      </c>
      <c r="D261" s="24">
        <v>5712.72</v>
      </c>
      <c r="E261" s="139">
        <v>4792.5</v>
      </c>
      <c r="F261" s="24">
        <v>39.67</v>
      </c>
      <c r="G261" s="24">
        <v>144</v>
      </c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>
        <f>($E$261/$G$261)*0.5</f>
        <v>16.640625</v>
      </c>
      <c r="AE261" s="31">
        <f t="shared" ref="AE261:AJ261" si="202">($E$261/$G$261)</f>
        <v>33.28125</v>
      </c>
      <c r="AF261" s="31">
        <f t="shared" si="202"/>
        <v>33.28125</v>
      </c>
      <c r="AG261" s="31">
        <f t="shared" si="202"/>
        <v>33.28125</v>
      </c>
      <c r="AH261" s="31">
        <f t="shared" si="202"/>
        <v>33.28125</v>
      </c>
      <c r="AI261" s="31">
        <f t="shared" si="202"/>
        <v>33.28125</v>
      </c>
      <c r="AJ261" s="31">
        <f t="shared" si="202"/>
        <v>33.28125</v>
      </c>
    </row>
    <row r="262" spans="1:36" x14ac:dyDescent="0.35">
      <c r="A262" s="27">
        <v>45026</v>
      </c>
      <c r="B262" s="39" t="s">
        <v>384</v>
      </c>
      <c r="C262" s="25">
        <v>262780501</v>
      </c>
      <c r="D262" s="24">
        <v>508.89</v>
      </c>
      <c r="E262" s="139">
        <v>426.92</v>
      </c>
      <c r="F262" s="24">
        <v>3.53</v>
      </c>
      <c r="G262" s="24">
        <v>144</v>
      </c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>
        <f>($E$262/$G$262)*0.5</f>
        <v>1.4823611111111112</v>
      </c>
      <c r="AE262" s="31">
        <f t="shared" ref="AE262:AJ262" si="203">($E$262/$G$262)</f>
        <v>2.9647222222222225</v>
      </c>
      <c r="AF262" s="31">
        <f t="shared" si="203"/>
        <v>2.9647222222222225</v>
      </c>
      <c r="AG262" s="31">
        <f t="shared" si="203"/>
        <v>2.9647222222222225</v>
      </c>
      <c r="AH262" s="31">
        <f t="shared" si="203"/>
        <v>2.9647222222222225</v>
      </c>
      <c r="AI262" s="31">
        <f t="shared" si="203"/>
        <v>2.9647222222222225</v>
      </c>
      <c r="AJ262" s="31">
        <f t="shared" si="203"/>
        <v>2.9647222222222225</v>
      </c>
    </row>
    <row r="263" spans="1:36" x14ac:dyDescent="0.35">
      <c r="A263" s="27">
        <v>45026</v>
      </c>
      <c r="B263" s="39" t="s">
        <v>385</v>
      </c>
      <c r="C263" s="25">
        <v>429316800</v>
      </c>
      <c r="D263" s="24">
        <v>1086.3599999999999</v>
      </c>
      <c r="E263" s="139">
        <v>911.36</v>
      </c>
      <c r="F263" s="24">
        <v>7.54</v>
      </c>
      <c r="G263" s="24">
        <v>144</v>
      </c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>
        <f>($E$263/$G$263)*0.5</f>
        <v>3.1644444444444444</v>
      </c>
      <c r="AE263" s="31">
        <f t="shared" ref="AE263:AJ263" si="204">($E$263/$G$263)</f>
        <v>6.3288888888888888</v>
      </c>
      <c r="AF263" s="31">
        <f t="shared" si="204"/>
        <v>6.3288888888888888</v>
      </c>
      <c r="AG263" s="31">
        <f t="shared" si="204"/>
        <v>6.3288888888888888</v>
      </c>
      <c r="AH263" s="31">
        <f t="shared" si="204"/>
        <v>6.3288888888888888</v>
      </c>
      <c r="AI263" s="31">
        <f t="shared" si="204"/>
        <v>6.3288888888888888</v>
      </c>
      <c r="AJ263" s="31">
        <f t="shared" si="204"/>
        <v>6.3288888888888888</v>
      </c>
    </row>
    <row r="264" spans="1:36" x14ac:dyDescent="0.35">
      <c r="A264" s="27">
        <v>45026</v>
      </c>
      <c r="B264" s="39" t="s">
        <v>386</v>
      </c>
      <c r="C264" s="25">
        <v>162330601</v>
      </c>
      <c r="D264" s="24">
        <v>4466.1099999999997</v>
      </c>
      <c r="E264" s="139">
        <v>3746.7</v>
      </c>
      <c r="F264" s="24">
        <v>31.01</v>
      </c>
      <c r="G264" s="24">
        <v>144</v>
      </c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>
        <f>($E$264/$G$264)*0.5</f>
        <v>13.009374999999999</v>
      </c>
      <c r="AE264" s="31">
        <f t="shared" ref="AE264:AJ264" si="205">($E$264/$G$264)</f>
        <v>26.018749999999997</v>
      </c>
      <c r="AF264" s="31">
        <f t="shared" si="205"/>
        <v>26.018749999999997</v>
      </c>
      <c r="AG264" s="31">
        <f t="shared" si="205"/>
        <v>26.018749999999997</v>
      </c>
      <c r="AH264" s="31">
        <f t="shared" si="205"/>
        <v>26.018749999999997</v>
      </c>
      <c r="AI264" s="31">
        <f t="shared" si="205"/>
        <v>26.018749999999997</v>
      </c>
      <c r="AJ264" s="31">
        <f t="shared" si="205"/>
        <v>26.018749999999997</v>
      </c>
    </row>
    <row r="265" spans="1:36" x14ac:dyDescent="0.35">
      <c r="A265" s="27">
        <v>45033</v>
      </c>
      <c r="B265" s="39">
        <v>3562507139</v>
      </c>
      <c r="C265" s="25">
        <v>356250701</v>
      </c>
      <c r="D265" s="24">
        <v>789.58</v>
      </c>
      <c r="E265" s="139">
        <v>662.39</v>
      </c>
      <c r="F265" s="24">
        <v>5.48</v>
      </c>
      <c r="G265" s="24">
        <v>144</v>
      </c>
      <c r="Z265" s="33"/>
      <c r="AA265" s="33"/>
      <c r="AB265" s="31"/>
      <c r="AC265" s="31"/>
      <c r="AD265" s="31">
        <f>($E$265/$G$265)*0.5</f>
        <v>2.2999652777777779</v>
      </c>
      <c r="AE265" s="31">
        <f t="shared" ref="AE265:AJ265" si="206">($E$265/$G$265)</f>
        <v>4.5999305555555559</v>
      </c>
      <c r="AF265" s="31">
        <f t="shared" si="206"/>
        <v>4.5999305555555559</v>
      </c>
      <c r="AG265" s="31">
        <f t="shared" si="206"/>
        <v>4.5999305555555559</v>
      </c>
      <c r="AH265" s="31">
        <f t="shared" si="206"/>
        <v>4.5999305555555559</v>
      </c>
      <c r="AI265" s="31">
        <f t="shared" si="206"/>
        <v>4.5999305555555559</v>
      </c>
      <c r="AJ265" s="31">
        <f t="shared" si="206"/>
        <v>4.5999305555555559</v>
      </c>
    </row>
    <row r="266" spans="1:36" x14ac:dyDescent="0.35">
      <c r="A266" s="27">
        <v>45040</v>
      </c>
      <c r="B266" s="39" t="s">
        <v>387</v>
      </c>
      <c r="C266" s="25">
        <v>164221301</v>
      </c>
      <c r="D266" s="24">
        <v>552.52</v>
      </c>
      <c r="E266" s="139">
        <v>467.35</v>
      </c>
      <c r="F266" s="24">
        <v>4.03</v>
      </c>
      <c r="G266" s="24">
        <v>137</v>
      </c>
      <c r="AB266" s="31"/>
      <c r="AC266" s="31"/>
      <c r="AD266" s="31">
        <f>($E$266/$G$266)*0.5</f>
        <v>1.7056569343065695</v>
      </c>
      <c r="AE266" s="31">
        <f t="shared" ref="AE266:AJ266" si="207">($E$266/$G$266)</f>
        <v>3.411313868613139</v>
      </c>
      <c r="AF266" s="31">
        <f t="shared" si="207"/>
        <v>3.411313868613139</v>
      </c>
      <c r="AG266" s="31">
        <f t="shared" si="207"/>
        <v>3.411313868613139</v>
      </c>
      <c r="AH266" s="31">
        <f t="shared" si="207"/>
        <v>3.411313868613139</v>
      </c>
      <c r="AI266" s="31">
        <f t="shared" si="207"/>
        <v>3.411313868613139</v>
      </c>
      <c r="AJ266" s="31">
        <f t="shared" si="207"/>
        <v>3.411313868613139</v>
      </c>
    </row>
    <row r="267" spans="1:36" x14ac:dyDescent="0.35">
      <c r="A267" s="27">
        <v>45040</v>
      </c>
      <c r="B267" s="39" t="s">
        <v>388</v>
      </c>
      <c r="C267" s="25">
        <v>791441001</v>
      </c>
      <c r="D267" s="24">
        <v>1528.66</v>
      </c>
      <c r="E267" s="139">
        <v>1282.42</v>
      </c>
      <c r="F267" s="24">
        <v>10.62</v>
      </c>
      <c r="G267" s="24">
        <v>144</v>
      </c>
      <c r="AB267" s="31"/>
      <c r="AC267" s="31"/>
      <c r="AD267" s="31">
        <f>($E$267/$G$267)*0.5</f>
        <v>4.4528472222222222</v>
      </c>
      <c r="AE267" s="31">
        <f t="shared" ref="AE267:AJ267" si="208">($E$267/$G$267)</f>
        <v>8.9056944444444444</v>
      </c>
      <c r="AF267" s="31">
        <f t="shared" si="208"/>
        <v>8.9056944444444444</v>
      </c>
      <c r="AG267" s="31">
        <f t="shared" si="208"/>
        <v>8.9056944444444444</v>
      </c>
      <c r="AH267" s="31">
        <f t="shared" si="208"/>
        <v>8.9056944444444444</v>
      </c>
      <c r="AI267" s="31">
        <f t="shared" si="208"/>
        <v>8.9056944444444444</v>
      </c>
      <c r="AJ267" s="31">
        <f t="shared" si="208"/>
        <v>8.9056944444444444</v>
      </c>
    </row>
    <row r="268" spans="1:36" x14ac:dyDescent="0.35">
      <c r="A268" s="27">
        <v>45040</v>
      </c>
      <c r="B268" s="39" t="s">
        <v>389</v>
      </c>
      <c r="C268" s="25">
        <v>17421801</v>
      </c>
      <c r="D268" s="24">
        <v>3413.04</v>
      </c>
      <c r="E268" s="139">
        <v>2863.26</v>
      </c>
      <c r="F268" s="24">
        <v>23.7</v>
      </c>
      <c r="G268" s="24">
        <v>144</v>
      </c>
      <c r="AA268" s="5"/>
      <c r="AB268" s="31"/>
      <c r="AC268" s="31"/>
      <c r="AD268" s="31">
        <f>($E$268/$G$268)*0.5</f>
        <v>9.9418750000000014</v>
      </c>
      <c r="AE268" s="31">
        <f t="shared" ref="AE268:AJ268" si="209">($E$268/$G$268)</f>
        <v>19.883750000000003</v>
      </c>
      <c r="AF268" s="31">
        <f t="shared" si="209"/>
        <v>19.883750000000003</v>
      </c>
      <c r="AG268" s="31">
        <f t="shared" si="209"/>
        <v>19.883750000000003</v>
      </c>
      <c r="AH268" s="31">
        <f t="shared" si="209"/>
        <v>19.883750000000003</v>
      </c>
      <c r="AI268" s="31">
        <f t="shared" si="209"/>
        <v>19.883750000000003</v>
      </c>
      <c r="AJ268" s="31">
        <f t="shared" si="209"/>
        <v>19.883750000000003</v>
      </c>
    </row>
    <row r="269" spans="1:36" x14ac:dyDescent="0.35">
      <c r="A269" s="27">
        <v>45040</v>
      </c>
      <c r="B269" s="39" t="s">
        <v>390</v>
      </c>
      <c r="C269" s="25">
        <v>182940901</v>
      </c>
      <c r="D269" s="24">
        <v>1858.97</v>
      </c>
      <c r="E269" s="139">
        <v>1559.52</v>
      </c>
      <c r="F269" s="24">
        <v>12.91</v>
      </c>
      <c r="G269" s="24">
        <v>144</v>
      </c>
      <c r="AA269" s="5"/>
      <c r="AB269" s="31"/>
      <c r="AC269" s="31"/>
      <c r="AD269" s="31">
        <f>($E$269/$G$269)*0.5</f>
        <v>5.415</v>
      </c>
      <c r="AE269" s="31">
        <f t="shared" ref="AE269:AJ269" si="210">($E$269/$G$269)</f>
        <v>10.83</v>
      </c>
      <c r="AF269" s="31">
        <f t="shared" si="210"/>
        <v>10.83</v>
      </c>
      <c r="AG269" s="31">
        <f t="shared" si="210"/>
        <v>10.83</v>
      </c>
      <c r="AH269" s="31">
        <f t="shared" si="210"/>
        <v>10.83</v>
      </c>
      <c r="AI269" s="31">
        <f t="shared" si="210"/>
        <v>10.83</v>
      </c>
      <c r="AJ269" s="31">
        <f t="shared" si="210"/>
        <v>10.83</v>
      </c>
    </row>
    <row r="270" spans="1:36" x14ac:dyDescent="0.35">
      <c r="A270" s="27">
        <v>45040</v>
      </c>
      <c r="B270" s="39" t="s">
        <v>391</v>
      </c>
      <c r="C270" s="25">
        <v>330730901</v>
      </c>
      <c r="D270" s="24">
        <v>1619.61</v>
      </c>
      <c r="E270" s="139">
        <v>1358.72</v>
      </c>
      <c r="F270" s="24">
        <v>11.25</v>
      </c>
      <c r="G270" s="24">
        <v>144</v>
      </c>
      <c r="AB270" s="31"/>
      <c r="AC270" s="31"/>
      <c r="AD270" s="36">
        <f>($E$270/$G$270)*0.5</f>
        <v>4.7177777777777781</v>
      </c>
      <c r="AE270" s="31">
        <f t="shared" ref="AE270:AJ270" si="211">($E$270/$G$270)</f>
        <v>9.4355555555555561</v>
      </c>
      <c r="AF270" s="31">
        <f t="shared" si="211"/>
        <v>9.4355555555555561</v>
      </c>
      <c r="AG270" s="31">
        <f t="shared" si="211"/>
        <v>9.4355555555555561</v>
      </c>
      <c r="AH270" s="31">
        <f t="shared" si="211"/>
        <v>9.4355555555555561</v>
      </c>
      <c r="AI270" s="31">
        <f t="shared" si="211"/>
        <v>9.4355555555555561</v>
      </c>
      <c r="AJ270" s="31">
        <f t="shared" si="211"/>
        <v>9.4355555555555561</v>
      </c>
    </row>
    <row r="271" spans="1:36" x14ac:dyDescent="0.35">
      <c r="D271" s="15"/>
      <c r="E271" s="15"/>
      <c r="F271" s="15"/>
      <c r="AB271" s="33"/>
      <c r="AC271" s="33"/>
      <c r="AD271" s="33">
        <f>SUM(AD34:AD270)</f>
        <v>6050.3629832110209</v>
      </c>
      <c r="AE271" s="33"/>
      <c r="AF271" s="33"/>
      <c r="AG271" s="33"/>
      <c r="AH271" s="33"/>
      <c r="AI271" s="33"/>
      <c r="AJ271" s="33"/>
    </row>
    <row r="272" spans="1:36" x14ac:dyDescent="0.35">
      <c r="D272" s="15"/>
      <c r="E272" s="15"/>
      <c r="F272" s="15"/>
    </row>
    <row r="273" spans="1:36" x14ac:dyDescent="0.35">
      <c r="A273" s="27">
        <v>45054</v>
      </c>
      <c r="B273" s="126" t="s">
        <v>393</v>
      </c>
      <c r="C273" s="140">
        <v>531351301</v>
      </c>
      <c r="D273" s="126">
        <v>1890.76</v>
      </c>
      <c r="E273" s="141">
        <v>1586.19</v>
      </c>
      <c r="F273" s="126">
        <v>13.13</v>
      </c>
      <c r="G273" s="126">
        <v>144</v>
      </c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>
        <f>($E$273/$G$273)*0.5</f>
        <v>5.5076041666666669</v>
      </c>
      <c r="AF273" s="31">
        <f>($E$273/$G$273)</f>
        <v>11.015208333333334</v>
      </c>
      <c r="AG273" s="31">
        <f>($E$273/$G$273)</f>
        <v>11.015208333333334</v>
      </c>
      <c r="AH273" s="31">
        <f>($E$273/$G$273)</f>
        <v>11.015208333333334</v>
      </c>
      <c r="AI273" s="31">
        <f>($E$273/$G$273)</f>
        <v>11.015208333333334</v>
      </c>
      <c r="AJ273" s="31">
        <f>($E$273/$G$273)</f>
        <v>11.015208333333334</v>
      </c>
    </row>
    <row r="274" spans="1:36" x14ac:dyDescent="0.35">
      <c r="A274" s="27">
        <v>45054</v>
      </c>
      <c r="B274" s="126" t="s">
        <v>394</v>
      </c>
      <c r="C274" s="140">
        <v>349911401</v>
      </c>
      <c r="D274" s="126">
        <v>7530.72</v>
      </c>
      <c r="E274" s="141">
        <v>6317.65</v>
      </c>
      <c r="F274" s="126">
        <v>52.3</v>
      </c>
      <c r="G274" s="126">
        <v>144</v>
      </c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>
        <f>($E$274/$G$274)*0.5</f>
        <v>21.936284722222222</v>
      </c>
      <c r="AF274" s="31">
        <f>($E$274/$G$274)</f>
        <v>43.872569444444444</v>
      </c>
      <c r="AG274" s="31">
        <f>($E$274/$G$274)</f>
        <v>43.872569444444444</v>
      </c>
      <c r="AH274" s="31">
        <f>($E$274/$G$274)</f>
        <v>43.872569444444444</v>
      </c>
      <c r="AI274" s="31">
        <f>($E$274/$G$274)</f>
        <v>43.872569444444444</v>
      </c>
      <c r="AJ274" s="31">
        <f>($E$274/$G$274)</f>
        <v>43.872569444444444</v>
      </c>
    </row>
    <row r="275" spans="1:36" x14ac:dyDescent="0.35">
      <c r="A275" s="27">
        <v>45061</v>
      </c>
      <c r="B275" s="126" t="s">
        <v>395</v>
      </c>
      <c r="C275" s="140">
        <v>663541601</v>
      </c>
      <c r="D275" s="126">
        <v>625.45000000000005</v>
      </c>
      <c r="E275" s="141">
        <v>524.70000000000005</v>
      </c>
      <c r="F275" s="126">
        <v>4.34</v>
      </c>
      <c r="G275" s="126">
        <v>144</v>
      </c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>
        <f>($E$275/$G$275)*0.5</f>
        <v>1.8218750000000001</v>
      </c>
      <c r="AF275" s="31">
        <f>($E$275/$G$275)</f>
        <v>3.6437500000000003</v>
      </c>
      <c r="AG275" s="31">
        <f>($E$275/$G$275)</f>
        <v>3.6437500000000003</v>
      </c>
      <c r="AH275" s="31">
        <f>($E$275/$G$275)</f>
        <v>3.6437500000000003</v>
      </c>
      <c r="AI275" s="31">
        <f>($E$275/$G$275)</f>
        <v>3.6437500000000003</v>
      </c>
      <c r="AJ275" s="31">
        <f>($E$275/$G$275)</f>
        <v>3.6437500000000003</v>
      </c>
    </row>
    <row r="276" spans="1:36" x14ac:dyDescent="0.35">
      <c r="A276" s="27">
        <v>45061</v>
      </c>
      <c r="B276" s="126" t="s">
        <v>396</v>
      </c>
      <c r="C276" s="140">
        <v>311930501</v>
      </c>
      <c r="D276" s="126">
        <v>357.97</v>
      </c>
      <c r="E276" s="141">
        <v>300.31</v>
      </c>
      <c r="F276" s="126">
        <v>2.4900000000000002</v>
      </c>
      <c r="G276" s="126">
        <v>144</v>
      </c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>
        <f>($E$276/$G$276)*0.5</f>
        <v>1.0427430555555555</v>
      </c>
      <c r="AF276" s="31">
        <f>($E$276/$G$276)</f>
        <v>2.0854861111111109</v>
      </c>
      <c r="AG276" s="31">
        <f>($E$276/$G$276)</f>
        <v>2.0854861111111109</v>
      </c>
      <c r="AH276" s="31">
        <f>($E$276/$G$276)</f>
        <v>2.0854861111111109</v>
      </c>
      <c r="AI276" s="31">
        <f>($E$276/$G$276)</f>
        <v>2.0854861111111109</v>
      </c>
      <c r="AJ276" s="31">
        <f>($E$276/$G$276)</f>
        <v>2.0854861111111109</v>
      </c>
    </row>
    <row r="277" spans="1:36" x14ac:dyDescent="0.35">
      <c r="A277" s="27">
        <v>45069</v>
      </c>
      <c r="B277" s="126" t="s">
        <v>397</v>
      </c>
      <c r="C277" s="140">
        <v>784350501</v>
      </c>
      <c r="D277" s="126">
        <v>1249.71</v>
      </c>
      <c r="E277" s="141">
        <v>1048.4000000000001</v>
      </c>
      <c r="F277" s="126">
        <v>8.68</v>
      </c>
      <c r="G277" s="126">
        <v>144</v>
      </c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>
        <f>($E$277/$G$277)*0.5</f>
        <v>3.6402777777777779</v>
      </c>
      <c r="AF277" s="31">
        <f>($E$277/$G$277)</f>
        <v>7.2805555555555559</v>
      </c>
      <c r="AG277" s="31">
        <f>($E$277/$G$277)</f>
        <v>7.2805555555555559</v>
      </c>
      <c r="AH277" s="31">
        <f>($E$277/$G$277)</f>
        <v>7.2805555555555559</v>
      </c>
      <c r="AI277" s="31">
        <f>($E$277/$G$277)</f>
        <v>7.2805555555555559</v>
      </c>
      <c r="AJ277" s="31">
        <f>($E$277/$G$277)</f>
        <v>7.2805555555555559</v>
      </c>
    </row>
    <row r="278" spans="1:36" x14ac:dyDescent="0.35">
      <c r="A278" s="27">
        <v>45076</v>
      </c>
      <c r="B278" s="126" t="s">
        <v>398</v>
      </c>
      <c r="C278" s="140">
        <v>490950301</v>
      </c>
      <c r="D278" s="126">
        <v>561.16</v>
      </c>
      <c r="E278" s="141">
        <v>470.77</v>
      </c>
      <c r="F278" s="126">
        <v>3.9</v>
      </c>
      <c r="G278" s="126">
        <v>144</v>
      </c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>
        <f>($E$278/$G$278)*0.5</f>
        <v>1.6346180555555554</v>
      </c>
      <c r="AF278" s="31">
        <f>($E$278/$G$278)</f>
        <v>3.2692361111111108</v>
      </c>
      <c r="AG278" s="31">
        <f>($E$278/$G$278)</f>
        <v>3.2692361111111108</v>
      </c>
      <c r="AH278" s="31">
        <f>($E$278/$G$278)</f>
        <v>3.2692361111111108</v>
      </c>
      <c r="AI278" s="31">
        <f>($E$278/$G$278)</f>
        <v>3.2692361111111108</v>
      </c>
      <c r="AJ278" s="31">
        <f>($E$278/$G$278)</f>
        <v>3.2692361111111108</v>
      </c>
    </row>
    <row r="279" spans="1:36" x14ac:dyDescent="0.35">
      <c r="A279" s="27">
        <v>45076</v>
      </c>
      <c r="B279" s="126" t="s">
        <v>399</v>
      </c>
      <c r="C279" s="140">
        <v>779160801</v>
      </c>
      <c r="D279" s="126">
        <v>625.57000000000005</v>
      </c>
      <c r="E279" s="141">
        <v>524.79999999999995</v>
      </c>
      <c r="F279" s="126">
        <v>4.34</v>
      </c>
      <c r="G279" s="126">
        <v>144</v>
      </c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>
        <f>($E$279/$G$279)*0.5</f>
        <v>1.822222222222222</v>
      </c>
      <c r="AF279" s="31">
        <f>($E$279/$G$279)</f>
        <v>3.6444444444444439</v>
      </c>
      <c r="AG279" s="31">
        <f>($E$279/$G$279)</f>
        <v>3.6444444444444439</v>
      </c>
      <c r="AH279" s="31">
        <f>($E$279/$G$279)</f>
        <v>3.6444444444444439</v>
      </c>
      <c r="AI279" s="31">
        <f>($E$279/$G$279)</f>
        <v>3.6444444444444439</v>
      </c>
      <c r="AJ279" s="31">
        <f>($E$279/$G$279)</f>
        <v>3.6444444444444439</v>
      </c>
    </row>
    <row r="280" spans="1:36" x14ac:dyDescent="0.35">
      <c r="A280" s="27">
        <v>45076</v>
      </c>
      <c r="B280" s="142">
        <v>8338308158</v>
      </c>
      <c r="C280" s="140">
        <v>833830801</v>
      </c>
      <c r="D280" s="126">
        <v>157.35</v>
      </c>
      <c r="E280" s="141">
        <v>132</v>
      </c>
      <c r="F280" s="126">
        <v>1.0900000000000001</v>
      </c>
      <c r="G280" s="126">
        <v>144</v>
      </c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>
        <f>($E$280/$G$280)*0.5</f>
        <v>0.45833333333333331</v>
      </c>
      <c r="AF280" s="31">
        <f>($E$280/$G$280)</f>
        <v>0.91666666666666663</v>
      </c>
      <c r="AG280" s="31">
        <f>($E$280/$G$280)</f>
        <v>0.91666666666666663</v>
      </c>
      <c r="AH280" s="31">
        <f>($E$280/$G$280)</f>
        <v>0.91666666666666663</v>
      </c>
      <c r="AI280" s="31">
        <f>($E$280/$G$280)</f>
        <v>0.91666666666666663</v>
      </c>
      <c r="AJ280" s="31">
        <f>($E$280/$G$280)</f>
        <v>0.91666666666666663</v>
      </c>
    </row>
    <row r="281" spans="1:36" x14ac:dyDescent="0.35">
      <c r="A281" s="27">
        <v>45076</v>
      </c>
      <c r="B281" s="126" t="s">
        <v>400</v>
      </c>
      <c r="C281" s="140">
        <v>385851801</v>
      </c>
      <c r="D281" s="126">
        <v>8615.52</v>
      </c>
      <c r="E281" s="141">
        <v>7227.71</v>
      </c>
      <c r="F281" s="126">
        <v>59.83</v>
      </c>
      <c r="G281" s="126">
        <v>144</v>
      </c>
      <c r="Z281" s="33"/>
      <c r="AA281" s="33"/>
      <c r="AB281" s="31"/>
      <c r="AC281" s="31"/>
      <c r="AD281" s="31"/>
      <c r="AE281" s="31">
        <f>($E$281/$G$281)*0.5</f>
        <v>25.096215277777777</v>
      </c>
      <c r="AF281" s="31">
        <f>($E$281/$G$281)</f>
        <v>50.192430555555553</v>
      </c>
      <c r="AG281" s="31">
        <f>($E$281/$G$281)</f>
        <v>50.192430555555553</v>
      </c>
      <c r="AH281" s="31">
        <f>($E$281/$G$281)</f>
        <v>50.192430555555553</v>
      </c>
      <c r="AI281" s="31">
        <f>($E$281/$G$281)</f>
        <v>50.192430555555553</v>
      </c>
      <c r="AJ281" s="31">
        <f>($E$281/$G$281)</f>
        <v>50.192430555555553</v>
      </c>
    </row>
    <row r="282" spans="1:36" x14ac:dyDescent="0.35">
      <c r="A282" s="27">
        <v>45076</v>
      </c>
      <c r="B282" s="126" t="s">
        <v>401</v>
      </c>
      <c r="C282" s="140">
        <v>494204000</v>
      </c>
      <c r="D282" s="126">
        <v>5292.86</v>
      </c>
      <c r="E282" s="141">
        <v>4440.2700000000004</v>
      </c>
      <c r="F282" s="126">
        <v>36.76</v>
      </c>
      <c r="G282" s="126">
        <v>144</v>
      </c>
      <c r="AB282" s="31"/>
      <c r="AC282" s="31"/>
      <c r="AD282" s="31"/>
      <c r="AE282" s="31">
        <f>($E$282/$G$282)*0.5</f>
        <v>15.417604166666669</v>
      </c>
      <c r="AF282" s="31">
        <f>($E$282/$G$282)</f>
        <v>30.835208333333338</v>
      </c>
      <c r="AG282" s="31">
        <f>($E$282/$G$282)</f>
        <v>30.835208333333338</v>
      </c>
      <c r="AH282" s="31">
        <f>($E$282/$G$282)</f>
        <v>30.835208333333338</v>
      </c>
      <c r="AI282" s="31">
        <f>($E$282/$G$282)</f>
        <v>30.835208333333338</v>
      </c>
      <c r="AJ282" s="31">
        <f>($E$282/$G$282)</f>
        <v>30.835208333333338</v>
      </c>
    </row>
    <row r="283" spans="1:36" x14ac:dyDescent="0.35">
      <c r="A283" s="27">
        <v>45076</v>
      </c>
      <c r="B283" s="126" t="s">
        <v>402</v>
      </c>
      <c r="C283" s="140">
        <v>376510301</v>
      </c>
      <c r="D283" s="126">
        <v>929.52</v>
      </c>
      <c r="E283" s="141">
        <v>779.79</v>
      </c>
      <c r="F283" s="126">
        <v>6.45</v>
      </c>
      <c r="G283" s="126">
        <v>144</v>
      </c>
      <c r="AB283" s="31"/>
      <c r="AC283" s="31"/>
      <c r="AD283" s="31"/>
      <c r="AE283" s="36">
        <f>($E$283/$G$283)*0.5</f>
        <v>2.7076041666666666</v>
      </c>
      <c r="AF283" s="31">
        <f>($E$283/$G$283)</f>
        <v>5.4152083333333332</v>
      </c>
      <c r="AG283" s="31">
        <f>($E$283/$G$283)</f>
        <v>5.4152083333333332</v>
      </c>
      <c r="AH283" s="31">
        <f>($E$283/$G$283)</f>
        <v>5.4152083333333332</v>
      </c>
      <c r="AI283" s="31">
        <f>($E$283/$G$283)</f>
        <v>5.4152083333333332</v>
      </c>
      <c r="AJ283" s="31">
        <f>($E$283/$G$283)</f>
        <v>5.4152083333333332</v>
      </c>
    </row>
    <row r="284" spans="1:36" x14ac:dyDescent="0.35">
      <c r="D284" s="15"/>
      <c r="E284" s="15"/>
      <c r="F284" s="15"/>
      <c r="AE284" s="33">
        <f>SUM(AE34:AE283)</f>
        <v>6502.762072800364</v>
      </c>
      <c r="AF284" s="33"/>
      <c r="AG284" s="33"/>
      <c r="AH284" s="33"/>
      <c r="AI284" s="33"/>
      <c r="AJ284" s="33"/>
    </row>
    <row r="285" spans="1:36" x14ac:dyDescent="0.35">
      <c r="D285" s="15"/>
      <c r="E285" s="15"/>
      <c r="F285" s="15"/>
    </row>
    <row r="286" spans="1:36" x14ac:dyDescent="0.35">
      <c r="A286" s="27">
        <v>45082</v>
      </c>
      <c r="B286" s="24" t="s">
        <v>406</v>
      </c>
      <c r="C286" s="25">
        <v>699351301</v>
      </c>
      <c r="D286" s="24">
        <v>2762.87</v>
      </c>
      <c r="E286" s="139">
        <v>2317.8200000000002</v>
      </c>
      <c r="F286" s="24">
        <v>19.190000000000001</v>
      </c>
      <c r="G286" s="24">
        <v>144</v>
      </c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>
        <f>($E$286/$G$286)*0.5</f>
        <v>8.0479861111111113</v>
      </c>
      <c r="AG286" s="31">
        <f>($E$286/$G$286)</f>
        <v>16.095972222222223</v>
      </c>
      <c r="AH286" s="31">
        <f>($E$286/$G$286)</f>
        <v>16.095972222222223</v>
      </c>
      <c r="AI286" s="31">
        <f>($E$286/$G$286)</f>
        <v>16.095972222222223</v>
      </c>
      <c r="AJ286" s="31">
        <f>($E$286/$G$286)</f>
        <v>16.095972222222223</v>
      </c>
    </row>
    <row r="287" spans="1:36" x14ac:dyDescent="0.35">
      <c r="A287" s="27">
        <v>45082</v>
      </c>
      <c r="B287" s="24" t="s">
        <v>407</v>
      </c>
      <c r="C287" s="25">
        <v>796741001</v>
      </c>
      <c r="D287" s="24">
        <v>2151.34</v>
      </c>
      <c r="E287" s="139">
        <v>1804.79</v>
      </c>
      <c r="F287" s="24">
        <v>14.94</v>
      </c>
      <c r="G287" s="24">
        <v>144</v>
      </c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>
        <f>($E$287/$G$287)*0.5</f>
        <v>6.2666319444444447</v>
      </c>
      <c r="AG287" s="31">
        <f>($E$287/$G$287)</f>
        <v>12.533263888888889</v>
      </c>
      <c r="AH287" s="31">
        <f>($E$287/$G$287)</f>
        <v>12.533263888888889</v>
      </c>
      <c r="AI287" s="31">
        <f>($E$287/$G$287)</f>
        <v>12.533263888888889</v>
      </c>
      <c r="AJ287" s="31">
        <f>($E$287/$G$287)</f>
        <v>12.533263888888889</v>
      </c>
    </row>
    <row r="288" spans="1:36" x14ac:dyDescent="0.35">
      <c r="A288" s="27">
        <v>45089</v>
      </c>
      <c r="B288" s="24" t="s">
        <v>408</v>
      </c>
      <c r="C288" s="25">
        <v>678080301</v>
      </c>
      <c r="D288" s="24">
        <v>2279.9699999999998</v>
      </c>
      <c r="E288" s="139">
        <v>1912.71</v>
      </c>
      <c r="F288" s="24">
        <v>15.83</v>
      </c>
      <c r="G288" s="24">
        <v>144</v>
      </c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>
        <f>($E$288/$G$288)*0.5</f>
        <v>6.6413541666666669</v>
      </c>
      <c r="AG288" s="31">
        <f>($E$288/$G$288)</f>
        <v>13.282708333333334</v>
      </c>
      <c r="AH288" s="31">
        <f>($E$288/$G$288)</f>
        <v>13.282708333333334</v>
      </c>
      <c r="AI288" s="31">
        <f>($E$288/$G$288)</f>
        <v>13.282708333333334</v>
      </c>
      <c r="AJ288" s="31">
        <f>($E$288/$G$288)</f>
        <v>13.282708333333334</v>
      </c>
    </row>
    <row r="289" spans="1:36" x14ac:dyDescent="0.35">
      <c r="A289" s="27">
        <v>45089</v>
      </c>
      <c r="B289" s="24" t="s">
        <v>409</v>
      </c>
      <c r="C289" s="25">
        <v>854741401</v>
      </c>
      <c r="D289" s="24">
        <v>2576.73</v>
      </c>
      <c r="E289" s="139">
        <v>2161.67</v>
      </c>
      <c r="F289" s="24">
        <v>17.89</v>
      </c>
      <c r="G289" s="24">
        <v>144</v>
      </c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>
        <f>($E$289/$G$289)*0.5</f>
        <v>7.5057986111111115</v>
      </c>
      <c r="AG289" s="31">
        <f>($E$289/$G$289)</f>
        <v>15.011597222222223</v>
      </c>
      <c r="AH289" s="31">
        <f>($E$289/$G$289)</f>
        <v>15.011597222222223</v>
      </c>
      <c r="AI289" s="31">
        <f>($E$289/$G$289)</f>
        <v>15.011597222222223</v>
      </c>
      <c r="AJ289" s="31">
        <f>($E$289/$G$289)</f>
        <v>15.011597222222223</v>
      </c>
    </row>
    <row r="290" spans="1:36" x14ac:dyDescent="0.35">
      <c r="A290" s="27">
        <v>45096</v>
      </c>
      <c r="B290" s="24" t="s">
        <v>410</v>
      </c>
      <c r="C290" s="25">
        <v>624351301</v>
      </c>
      <c r="D290" s="24">
        <v>285.88</v>
      </c>
      <c r="E290" s="139">
        <v>239.83</v>
      </c>
      <c r="F290" s="24">
        <v>1.99</v>
      </c>
      <c r="G290" s="24">
        <v>144</v>
      </c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>
        <f>($E$290/$G$290)*0.5</f>
        <v>0.83274305555555561</v>
      </c>
      <c r="AG290" s="31">
        <f>($E$290/$G$290)</f>
        <v>1.6654861111111112</v>
      </c>
      <c r="AH290" s="31">
        <f>($E$290/$G$290)</f>
        <v>1.6654861111111112</v>
      </c>
      <c r="AI290" s="31">
        <f>($E$290/$G$290)</f>
        <v>1.6654861111111112</v>
      </c>
      <c r="AJ290" s="31">
        <f>($E$290/$G$290)</f>
        <v>1.6654861111111112</v>
      </c>
    </row>
    <row r="291" spans="1:36" x14ac:dyDescent="0.35">
      <c r="A291" s="27">
        <v>45096</v>
      </c>
      <c r="B291" s="24" t="s">
        <v>411</v>
      </c>
      <c r="C291" s="25">
        <v>926540701</v>
      </c>
      <c r="D291" s="24">
        <v>791.61</v>
      </c>
      <c r="E291" s="139">
        <v>664.1</v>
      </c>
      <c r="F291" s="24">
        <v>5.5</v>
      </c>
      <c r="G291" s="24">
        <v>144</v>
      </c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>
        <f>($E$291/$G$291)*0.5</f>
        <v>2.3059027777777779</v>
      </c>
      <c r="AG291" s="31">
        <f>($E$291/$G$291)</f>
        <v>4.6118055555555557</v>
      </c>
      <c r="AH291" s="31">
        <f>($E$291/$G$291)</f>
        <v>4.6118055555555557</v>
      </c>
      <c r="AI291" s="31">
        <f>($E$291/$G$291)</f>
        <v>4.6118055555555557</v>
      </c>
      <c r="AJ291" s="31">
        <f>($E$291/$G$291)</f>
        <v>4.6118055555555557</v>
      </c>
    </row>
    <row r="292" spans="1:36" x14ac:dyDescent="0.35">
      <c r="A292" s="27">
        <v>45096</v>
      </c>
      <c r="B292" s="24" t="s">
        <v>412</v>
      </c>
      <c r="C292" s="25">
        <v>617850001</v>
      </c>
      <c r="D292" s="24">
        <v>441.99</v>
      </c>
      <c r="E292" s="139">
        <v>370.79</v>
      </c>
      <c r="F292" s="24">
        <v>3.07</v>
      </c>
      <c r="G292" s="24">
        <v>144</v>
      </c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>
        <f>($E$292/$G$292)*0.5</f>
        <v>1.2874652777777778</v>
      </c>
      <c r="AG292" s="31">
        <f>($E$292/$G$292)</f>
        <v>2.5749305555555555</v>
      </c>
      <c r="AH292" s="31">
        <f>($E$292/$G$292)</f>
        <v>2.5749305555555555</v>
      </c>
      <c r="AI292" s="31">
        <f>($E$292/$G$292)</f>
        <v>2.5749305555555555</v>
      </c>
      <c r="AJ292" s="31">
        <f>($E$292/$G$292)</f>
        <v>2.5749305555555555</v>
      </c>
    </row>
    <row r="293" spans="1:36" x14ac:dyDescent="0.35">
      <c r="A293" s="132">
        <v>45103</v>
      </c>
      <c r="B293" s="133" t="s">
        <v>426</v>
      </c>
      <c r="C293" s="143">
        <v>5501369892</v>
      </c>
      <c r="D293" s="133">
        <v>898.16</v>
      </c>
      <c r="E293" s="144">
        <v>753.49</v>
      </c>
      <c r="F293" s="133">
        <v>6.24</v>
      </c>
      <c r="G293" s="133">
        <v>144</v>
      </c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128">
        <f>($E$293/$G$293)*0.5</f>
        <v>2.6162847222222223</v>
      </c>
      <c r="AG293" s="31">
        <f>($E$293/$G$293)</f>
        <v>5.2325694444444446</v>
      </c>
      <c r="AH293" s="31">
        <f>($E$293/$G$293)</f>
        <v>5.2325694444444446</v>
      </c>
      <c r="AI293" s="31">
        <f>($E$293/$G$293)</f>
        <v>5.2325694444444446</v>
      </c>
      <c r="AJ293" s="31">
        <f>($E$293/$G$293)</f>
        <v>5.2325694444444446</v>
      </c>
    </row>
    <row r="294" spans="1:36" x14ac:dyDescent="0.35">
      <c r="A294" s="132">
        <v>45103</v>
      </c>
      <c r="B294" s="133" t="s">
        <v>427</v>
      </c>
      <c r="C294" s="143">
        <v>140105400</v>
      </c>
      <c r="D294" s="133">
        <v>664.89</v>
      </c>
      <c r="E294" s="144">
        <v>557.79</v>
      </c>
      <c r="F294" s="133">
        <v>4.62</v>
      </c>
      <c r="G294" s="133">
        <v>144</v>
      </c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128">
        <f>($E$294/$G$294)*0.5</f>
        <v>1.9367708333333331</v>
      </c>
      <c r="AG294" s="31">
        <f>($E$294/$G$294)</f>
        <v>3.8735416666666662</v>
      </c>
      <c r="AH294" s="31">
        <f>($E$294/$G$294)</f>
        <v>3.8735416666666662</v>
      </c>
      <c r="AI294" s="31">
        <f>($E$294/$G$294)</f>
        <v>3.8735416666666662</v>
      </c>
      <c r="AJ294" s="31">
        <f>($E$294/$G$294)</f>
        <v>3.8735416666666662</v>
      </c>
    </row>
    <row r="295" spans="1:36" x14ac:dyDescent="0.35">
      <c r="A295" s="132">
        <v>45103</v>
      </c>
      <c r="B295" s="133" t="s">
        <v>428</v>
      </c>
      <c r="C295" s="143">
        <v>66811501</v>
      </c>
      <c r="D295" s="133">
        <v>1804.61</v>
      </c>
      <c r="E295" s="144">
        <v>1513.92</v>
      </c>
      <c r="F295" s="133">
        <v>12.53</v>
      </c>
      <c r="G295" s="133">
        <v>144</v>
      </c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128">
        <f>($E$295/$G$295)*0.5</f>
        <v>5.2566666666666668</v>
      </c>
      <c r="AG295" s="31">
        <f>($E$295/$G$295)</f>
        <v>10.513333333333334</v>
      </c>
      <c r="AH295" s="31">
        <f>($E$295/$G$295)</f>
        <v>10.513333333333334</v>
      </c>
      <c r="AI295" s="31">
        <f>($E$295/$G$295)</f>
        <v>10.513333333333334</v>
      </c>
      <c r="AJ295" s="31">
        <f>($E$295/$G$295)</f>
        <v>10.513333333333334</v>
      </c>
    </row>
    <row r="296" spans="1:36" x14ac:dyDescent="0.35">
      <c r="A296" s="132">
        <v>45103</v>
      </c>
      <c r="B296" s="133" t="s">
        <v>429</v>
      </c>
      <c r="C296" s="143">
        <v>967950501</v>
      </c>
      <c r="D296" s="133">
        <v>475.7</v>
      </c>
      <c r="E296" s="144">
        <v>399.07</v>
      </c>
      <c r="F296" s="133">
        <v>3.3</v>
      </c>
      <c r="G296" s="133">
        <v>144</v>
      </c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129">
        <f>($E$296/$G$296)*0.5</f>
        <v>1.3856597222222222</v>
      </c>
      <c r="AG296" s="31">
        <f>($E$296/$G$296)</f>
        <v>2.7713194444444444</v>
      </c>
      <c r="AH296" s="31">
        <f>($E$296/$G$296)</f>
        <v>2.7713194444444444</v>
      </c>
      <c r="AI296" s="31">
        <f>($E$296/$G$296)</f>
        <v>2.7713194444444444</v>
      </c>
      <c r="AJ296" s="31">
        <f>($E$296/$G$296)</f>
        <v>2.7713194444444444</v>
      </c>
    </row>
    <row r="297" spans="1:36" x14ac:dyDescent="0.35">
      <c r="D297" s="15"/>
      <c r="E297" s="15"/>
      <c r="F297" s="15"/>
      <c r="AE297" s="33"/>
      <c r="AF297" s="33">
        <f>SUM(AF34:AF292)</f>
        <v>6694.3464825225892</v>
      </c>
      <c r="AG297" s="33"/>
      <c r="AH297" s="33"/>
      <c r="AI297" s="33"/>
      <c r="AJ297" s="33"/>
    </row>
    <row r="298" spans="1:36" x14ac:dyDescent="0.35">
      <c r="D298" s="15"/>
      <c r="E298" s="15"/>
      <c r="F298" s="15"/>
    </row>
    <row r="299" spans="1:36" x14ac:dyDescent="0.35">
      <c r="A299" s="27">
        <v>45117</v>
      </c>
      <c r="B299" s="24" t="s">
        <v>413</v>
      </c>
      <c r="C299" s="25">
        <v>676370401</v>
      </c>
      <c r="D299" s="24">
        <v>5914.66</v>
      </c>
      <c r="E299" s="139">
        <v>4961.91</v>
      </c>
      <c r="F299" s="24">
        <v>41.07</v>
      </c>
      <c r="G299" s="24">
        <v>144</v>
      </c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>
        <f>($E$299/$G$299)*0.5</f>
        <v>17.228854166666665</v>
      </c>
      <c r="AH299" s="31">
        <f>($E$299/$G$299)</f>
        <v>34.457708333333329</v>
      </c>
      <c r="AI299" s="31">
        <f>($E$299/$G$299)</f>
        <v>34.457708333333329</v>
      </c>
      <c r="AJ299" s="31">
        <f>($E$299/$G$299)</f>
        <v>34.457708333333329</v>
      </c>
    </row>
    <row r="300" spans="1:36" x14ac:dyDescent="0.35">
      <c r="A300" s="27">
        <v>45117</v>
      </c>
      <c r="B300" s="24" t="s">
        <v>414</v>
      </c>
      <c r="C300" s="25">
        <v>732241101</v>
      </c>
      <c r="D300" s="24">
        <v>6006.15</v>
      </c>
      <c r="E300" s="139">
        <v>5038.66</v>
      </c>
      <c r="F300" s="24">
        <v>41.71</v>
      </c>
      <c r="G300" s="24">
        <v>144</v>
      </c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>
        <f>($E$300/$G$300)*0.5</f>
        <v>17.495347222222222</v>
      </c>
      <c r="AH300" s="31">
        <f>($E$300/$G$300)</f>
        <v>34.990694444444443</v>
      </c>
      <c r="AI300" s="31">
        <f>($E$300/$G$300)</f>
        <v>34.990694444444443</v>
      </c>
      <c r="AJ300" s="31">
        <f>($E$300/$G$300)</f>
        <v>34.990694444444443</v>
      </c>
    </row>
    <row r="301" spans="1:36" x14ac:dyDescent="0.35">
      <c r="A301" s="27">
        <v>45117</v>
      </c>
      <c r="B301" s="24" t="s">
        <v>415</v>
      </c>
      <c r="C301" s="25">
        <v>111920301</v>
      </c>
      <c r="D301" s="24">
        <v>1713.6</v>
      </c>
      <c r="E301" s="139">
        <v>1437.1</v>
      </c>
      <c r="F301" s="24">
        <v>11.9</v>
      </c>
      <c r="G301" s="24">
        <v>144</v>
      </c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>
        <f>($E$301/$G$301)*0.5</f>
        <v>4.9899305555555555</v>
      </c>
      <c r="AH301" s="31">
        <f>($E$301/$G$301)</f>
        <v>9.9798611111111111</v>
      </c>
      <c r="AI301" s="31">
        <f>($E$301/$G$301)</f>
        <v>9.9798611111111111</v>
      </c>
      <c r="AJ301" s="31">
        <f>($E$301/$G$301)</f>
        <v>9.9798611111111111</v>
      </c>
    </row>
    <row r="302" spans="1:36" x14ac:dyDescent="0.35">
      <c r="A302" s="27">
        <v>45124</v>
      </c>
      <c r="B302" s="24" t="s">
        <v>416</v>
      </c>
      <c r="C302" s="25">
        <v>978180301</v>
      </c>
      <c r="D302" s="24">
        <v>276.14</v>
      </c>
      <c r="E302" s="139">
        <v>231.66</v>
      </c>
      <c r="F302" s="24">
        <v>1.92</v>
      </c>
      <c r="G302" s="24">
        <v>144</v>
      </c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>
        <f>($E$302/$G$302)*0.5</f>
        <v>0.80437499999999995</v>
      </c>
      <c r="AH302" s="31">
        <f>($E$302/$G$302)</f>
        <v>1.6087499999999999</v>
      </c>
      <c r="AI302" s="31">
        <f>($E$302/$G$302)</f>
        <v>1.6087499999999999</v>
      </c>
      <c r="AJ302" s="31">
        <f>($E$302/$G$302)</f>
        <v>1.6087499999999999</v>
      </c>
    </row>
    <row r="303" spans="1:36" x14ac:dyDescent="0.35">
      <c r="A303" s="27">
        <v>45124</v>
      </c>
      <c r="B303" s="24" t="s">
        <v>417</v>
      </c>
      <c r="C303" s="25">
        <v>455130401</v>
      </c>
      <c r="D303" s="24">
        <v>310.82</v>
      </c>
      <c r="E303" s="139">
        <v>260.75</v>
      </c>
      <c r="F303" s="24">
        <v>2.16</v>
      </c>
      <c r="G303" s="24">
        <v>144</v>
      </c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>
        <f>($E$303/$G$303)*0.5</f>
        <v>0.90538194444444442</v>
      </c>
      <c r="AH303" s="31">
        <f>($E$303/$G$303)</f>
        <v>1.8107638888888888</v>
      </c>
      <c r="AI303" s="31">
        <f>($E$303/$G$303)</f>
        <v>1.8107638888888888</v>
      </c>
      <c r="AJ303" s="31">
        <f>($E$303/$G$303)</f>
        <v>1.8107638888888888</v>
      </c>
    </row>
    <row r="304" spans="1:36" x14ac:dyDescent="0.35">
      <c r="A304" s="27">
        <v>45138</v>
      </c>
      <c r="B304" s="24" t="s">
        <v>418</v>
      </c>
      <c r="C304" s="25">
        <v>16020301</v>
      </c>
      <c r="D304" s="24">
        <v>4028.13</v>
      </c>
      <c r="E304" s="139">
        <v>3379.27</v>
      </c>
      <c r="F304" s="24">
        <v>27.97</v>
      </c>
      <c r="G304" s="24">
        <v>144</v>
      </c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>
        <f>($E$304/$G$304)*0.5</f>
        <v>11.733576388888888</v>
      </c>
      <c r="AH304" s="31">
        <f>($E$304/$G$304)</f>
        <v>23.467152777777777</v>
      </c>
      <c r="AI304" s="31">
        <f>($E$304/$G$304)</f>
        <v>23.467152777777777</v>
      </c>
      <c r="AJ304" s="31">
        <f>($E$304/$G$304)</f>
        <v>23.467152777777777</v>
      </c>
    </row>
    <row r="305" spans="1:37" x14ac:dyDescent="0.35">
      <c r="A305" s="27">
        <v>45138</v>
      </c>
      <c r="B305" s="24" t="s">
        <v>419</v>
      </c>
      <c r="C305" s="25">
        <v>702630101</v>
      </c>
      <c r="D305" s="24">
        <v>1868.65</v>
      </c>
      <c r="E305" s="139">
        <v>1567.64</v>
      </c>
      <c r="F305" s="24">
        <v>12.98</v>
      </c>
      <c r="G305" s="24">
        <v>144</v>
      </c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>
        <f>($E$305/$G$305)*0.5</f>
        <v>5.4431944444444449</v>
      </c>
      <c r="AH305" s="31">
        <f>($E$305/$G$305)</f>
        <v>10.88638888888889</v>
      </c>
      <c r="AI305" s="31">
        <f>($E$305/$G$305)</f>
        <v>10.88638888888889</v>
      </c>
      <c r="AJ305" s="31">
        <f>($E$305/$G$305)</f>
        <v>10.88638888888889</v>
      </c>
    </row>
    <row r="306" spans="1:37" x14ac:dyDescent="0.35">
      <c r="A306" s="27">
        <v>45138</v>
      </c>
      <c r="B306" s="24" t="s">
        <v>420</v>
      </c>
      <c r="C306" s="25">
        <v>405370201</v>
      </c>
      <c r="D306" s="24">
        <v>4888.8999999999996</v>
      </c>
      <c r="E306" s="139">
        <v>4101.38</v>
      </c>
      <c r="F306" s="24">
        <v>33.950000000000003</v>
      </c>
      <c r="G306" s="24">
        <v>144</v>
      </c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>
        <f>($E$306/$G$306)*0.5</f>
        <v>14.240902777777778</v>
      </c>
      <c r="AH306" s="31">
        <f>($E$306/$G$306)</f>
        <v>28.481805555555557</v>
      </c>
      <c r="AI306" s="31">
        <f>($E$306/$G$306)</f>
        <v>28.481805555555557</v>
      </c>
      <c r="AJ306" s="31">
        <f>($E$306/$G$306)</f>
        <v>28.481805555555557</v>
      </c>
    </row>
    <row r="307" spans="1:37" x14ac:dyDescent="0.35">
      <c r="A307" s="27">
        <v>45138</v>
      </c>
      <c r="B307" s="24" t="s">
        <v>421</v>
      </c>
      <c r="C307" s="25">
        <v>775610601</v>
      </c>
      <c r="D307" s="24">
        <v>11739.11</v>
      </c>
      <c r="E307" s="139">
        <v>9848.14</v>
      </c>
      <c r="F307" s="24">
        <v>81.52</v>
      </c>
      <c r="G307" s="24">
        <v>144</v>
      </c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>
        <f>($E$307/$G$307)*0.5</f>
        <v>34.194930555555551</v>
      </c>
      <c r="AH307" s="31">
        <f>($E$307/$G$307)</f>
        <v>68.389861111111102</v>
      </c>
      <c r="AI307" s="31">
        <f>($E$307/$G$307)</f>
        <v>68.389861111111102</v>
      </c>
      <c r="AJ307" s="31">
        <f>($E$307/$G$307)</f>
        <v>68.389861111111102</v>
      </c>
    </row>
    <row r="308" spans="1:37" x14ac:dyDescent="0.35">
      <c r="A308" s="132">
        <v>45138</v>
      </c>
      <c r="B308" s="133" t="s">
        <v>466</v>
      </c>
      <c r="C308" s="143">
        <v>117441301</v>
      </c>
      <c r="D308" s="133">
        <v>743.51</v>
      </c>
      <c r="E308" s="144">
        <v>623.74</v>
      </c>
      <c r="F308" s="133">
        <v>5.16</v>
      </c>
      <c r="G308" s="133">
        <v>144</v>
      </c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128">
        <f>($E$308/$G$308)*0.5</f>
        <v>2.1657638888888888</v>
      </c>
      <c r="AH308" s="128">
        <f>($E$308/$G$308)</f>
        <v>4.3315277777777776</v>
      </c>
      <c r="AI308" s="128">
        <f t="shared" ref="AI308:AJ308" si="212">($E$308/$G$308)</f>
        <v>4.3315277777777776</v>
      </c>
      <c r="AJ308" s="31">
        <f t="shared" si="212"/>
        <v>4.3315277777777776</v>
      </c>
    </row>
    <row r="309" spans="1:37" x14ac:dyDescent="0.35">
      <c r="A309" s="132">
        <v>45138</v>
      </c>
      <c r="B309" s="133" t="s">
        <v>467</v>
      </c>
      <c r="C309" s="143">
        <v>445431101</v>
      </c>
      <c r="D309" s="133">
        <v>7998.33</v>
      </c>
      <c r="E309" s="144">
        <v>6709.94</v>
      </c>
      <c r="F309" s="133">
        <v>55.54</v>
      </c>
      <c r="G309" s="133">
        <v>144</v>
      </c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128">
        <f>($E$309/$G$309)*0.5</f>
        <v>23.298402777777778</v>
      </c>
      <c r="AH309" s="128">
        <f>($E$309/$G$309)</f>
        <v>46.596805555555555</v>
      </c>
      <c r="AI309" s="128">
        <f>($E$309/$G$309)</f>
        <v>46.596805555555555</v>
      </c>
      <c r="AJ309" s="31">
        <f>($E$309/$G$309)</f>
        <v>46.596805555555555</v>
      </c>
    </row>
    <row r="310" spans="1:37" x14ac:dyDescent="0.35">
      <c r="D310" s="15"/>
      <c r="E310" s="15"/>
      <c r="F310" s="15"/>
      <c r="AF310" s="41" t="s">
        <v>749</v>
      </c>
      <c r="AG310" s="37">
        <f>SUM(AG202:AG307)+SUM(AF293:AF296)</f>
        <v>1627.4960900394124</v>
      </c>
      <c r="AH310" s="33"/>
      <c r="AI310" s="33"/>
      <c r="AJ310" s="33"/>
      <c r="AK310" s="8"/>
    </row>
    <row r="311" spans="1:37" x14ac:dyDescent="0.35">
      <c r="D311" s="15"/>
      <c r="E311" s="15"/>
      <c r="F311" s="15"/>
    </row>
    <row r="312" spans="1:37" x14ac:dyDescent="0.35">
      <c r="A312" s="27">
        <v>45152</v>
      </c>
      <c r="B312" s="24" t="s">
        <v>431</v>
      </c>
      <c r="C312" s="25">
        <v>335321401</v>
      </c>
      <c r="D312" s="46">
        <v>2874.43</v>
      </c>
      <c r="E312" s="44">
        <v>2411.41</v>
      </c>
      <c r="F312" s="46">
        <v>19.96</v>
      </c>
      <c r="G312" s="24">
        <v>144</v>
      </c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>
        <f>($E$312/$G$312)*0.5</f>
        <v>8.3729513888888878</v>
      </c>
      <c r="AI312" s="31">
        <f>($E$312/$G$312)</f>
        <v>16.745902777777776</v>
      </c>
      <c r="AJ312" s="31">
        <f>($E$312/$G$312)</f>
        <v>16.745902777777776</v>
      </c>
    </row>
    <row r="313" spans="1:37" x14ac:dyDescent="0.35">
      <c r="A313" s="27">
        <v>45152</v>
      </c>
      <c r="B313" s="24" t="s">
        <v>432</v>
      </c>
      <c r="C313" s="25">
        <v>591940501</v>
      </c>
      <c r="D313" s="46">
        <v>2137.33</v>
      </c>
      <c r="E313" s="44">
        <v>1793.04</v>
      </c>
      <c r="F313" s="46">
        <v>14.84</v>
      </c>
      <c r="G313" s="24">
        <v>144</v>
      </c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>
        <f>($E$313/$G$313)*0.5</f>
        <v>6.2258333333333331</v>
      </c>
      <c r="AI313" s="31">
        <f>($E$313/$G$313)</f>
        <v>12.451666666666666</v>
      </c>
      <c r="AJ313" s="31">
        <f>($E$313/$G$313)</f>
        <v>12.451666666666666</v>
      </c>
    </row>
    <row r="314" spans="1:37" x14ac:dyDescent="0.35">
      <c r="A314" s="27">
        <v>45152</v>
      </c>
      <c r="B314" s="24" t="s">
        <v>433</v>
      </c>
      <c r="C314" s="25">
        <v>290310101</v>
      </c>
      <c r="D314" s="46">
        <v>2337.9499999999998</v>
      </c>
      <c r="E314" s="44">
        <v>1961.35</v>
      </c>
      <c r="F314" s="46">
        <v>16.239999999999998</v>
      </c>
      <c r="G314" s="24">
        <v>144</v>
      </c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>
        <f>($E$314/$G$314)*0.5</f>
        <v>6.8102430555555555</v>
      </c>
      <c r="AI314" s="31">
        <f>($E$314/$G$314)</f>
        <v>13.620486111111111</v>
      </c>
      <c r="AJ314" s="31">
        <f>($E$314/$G$314)</f>
        <v>13.620486111111111</v>
      </c>
    </row>
    <row r="315" spans="1:37" x14ac:dyDescent="0.35">
      <c r="A315" s="27">
        <v>45152</v>
      </c>
      <c r="B315" s="24" t="s">
        <v>434</v>
      </c>
      <c r="C315" s="25">
        <v>74315210</v>
      </c>
      <c r="D315" s="46">
        <v>5560.61</v>
      </c>
      <c r="E315" s="44">
        <v>4664.8900000000003</v>
      </c>
      <c r="F315" s="46">
        <v>38.619999999999997</v>
      </c>
      <c r="G315" s="24">
        <v>144</v>
      </c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>
        <f>($E$315/$G$315)*0.5</f>
        <v>16.197534722222223</v>
      </c>
      <c r="AI315" s="31">
        <f>($E$315/$G$315)</f>
        <v>32.395069444444445</v>
      </c>
      <c r="AJ315" s="31">
        <f>($E$315/$G$315)</f>
        <v>32.395069444444445</v>
      </c>
    </row>
    <row r="316" spans="1:37" x14ac:dyDescent="0.35">
      <c r="A316" s="27">
        <v>45152</v>
      </c>
      <c r="B316" s="24" t="s">
        <v>435</v>
      </c>
      <c r="C316" s="25">
        <v>247316800</v>
      </c>
      <c r="D316" s="46">
        <v>8228.4500000000007</v>
      </c>
      <c r="E316" s="44">
        <v>6902.99</v>
      </c>
      <c r="F316" s="46">
        <v>57.14</v>
      </c>
      <c r="G316" s="24">
        <v>144</v>
      </c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>
        <f>($E$316/$G$316)*0.5</f>
        <v>23.968715277777775</v>
      </c>
      <c r="AI316" s="31">
        <f>($E$316/$G$316)</f>
        <v>47.937430555555551</v>
      </c>
      <c r="AJ316" s="31">
        <f>($E$316/$G$316)</f>
        <v>47.937430555555551</v>
      </c>
    </row>
    <row r="317" spans="1:37" x14ac:dyDescent="0.35">
      <c r="A317" s="27">
        <v>45152</v>
      </c>
      <c r="B317" s="24" t="s">
        <v>436</v>
      </c>
      <c r="C317" s="25">
        <v>254280301</v>
      </c>
      <c r="D317" s="46">
        <v>667.87</v>
      </c>
      <c r="E317" s="44">
        <v>560.29</v>
      </c>
      <c r="F317" s="46">
        <v>4.6399999999999997</v>
      </c>
      <c r="G317" s="24">
        <v>144</v>
      </c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>
        <f>($E$317/$G$317)*0.5</f>
        <v>1.9454513888888887</v>
      </c>
      <c r="AI317" s="31">
        <f>($E$317/$G$317)</f>
        <v>3.8909027777777774</v>
      </c>
      <c r="AJ317" s="31">
        <f>($E$317/$G$317)</f>
        <v>3.8909027777777774</v>
      </c>
    </row>
    <row r="318" spans="1:37" x14ac:dyDescent="0.35">
      <c r="A318" s="27">
        <v>45159</v>
      </c>
      <c r="B318" s="24" t="s">
        <v>437</v>
      </c>
      <c r="C318" s="25">
        <v>955121901</v>
      </c>
      <c r="D318" s="46">
        <v>1339.39</v>
      </c>
      <c r="E318" s="44">
        <v>1123.6400000000001</v>
      </c>
      <c r="F318" s="46">
        <v>9.3000000000000007</v>
      </c>
      <c r="G318" s="24">
        <v>144</v>
      </c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>
        <f>($E$318/$G$318)*0.5</f>
        <v>3.9015277777777779</v>
      </c>
      <c r="AI318" s="31">
        <f>($E$318/$G$318)</f>
        <v>7.8030555555555559</v>
      </c>
      <c r="AJ318" s="31">
        <f>($E$318/$G$318)</f>
        <v>7.8030555555555559</v>
      </c>
    </row>
    <row r="319" spans="1:37" x14ac:dyDescent="0.35">
      <c r="A319" s="27">
        <v>45159</v>
      </c>
      <c r="B319" s="24" t="s">
        <v>438</v>
      </c>
      <c r="C319" s="25">
        <v>653950201</v>
      </c>
      <c r="D319" s="46">
        <v>3012.22</v>
      </c>
      <c r="E319" s="44">
        <v>2527</v>
      </c>
      <c r="F319" s="46">
        <v>20.92</v>
      </c>
      <c r="G319" s="24">
        <v>144</v>
      </c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>
        <f>($E$319/$G$319)*0.5</f>
        <v>8.7743055555555554</v>
      </c>
      <c r="AI319" s="31">
        <f>($E$319/$G$319)</f>
        <v>17.548611111111111</v>
      </c>
      <c r="AJ319" s="31">
        <f>($E$319/$G$319)</f>
        <v>17.548611111111111</v>
      </c>
    </row>
    <row r="320" spans="1:37" x14ac:dyDescent="0.35">
      <c r="A320" s="27">
        <v>45159</v>
      </c>
      <c r="B320" s="24" t="s">
        <v>439</v>
      </c>
      <c r="C320" s="25">
        <v>620360101</v>
      </c>
      <c r="D320" s="46">
        <v>410.5</v>
      </c>
      <c r="E320" s="44">
        <v>344.38</v>
      </c>
      <c r="F320" s="46">
        <v>2.85</v>
      </c>
      <c r="G320" s="24">
        <v>144</v>
      </c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>
        <f>($E$320/$G$320)*0.5</f>
        <v>1.1957638888888888</v>
      </c>
      <c r="AI320" s="31">
        <f>($E$320/$G$320)</f>
        <v>2.3915277777777777</v>
      </c>
      <c r="AJ320" s="31">
        <f>($E$320/$G$320)</f>
        <v>2.3915277777777777</v>
      </c>
    </row>
    <row r="321" spans="1:36" x14ac:dyDescent="0.35">
      <c r="A321" s="27">
        <v>45166</v>
      </c>
      <c r="B321" s="24" t="s">
        <v>440</v>
      </c>
      <c r="C321" s="25">
        <v>619850601</v>
      </c>
      <c r="D321" s="46">
        <v>11081.79</v>
      </c>
      <c r="E321" s="44">
        <v>9296.7000000000007</v>
      </c>
      <c r="F321" s="46">
        <v>76.959999999999994</v>
      </c>
      <c r="G321" s="24">
        <v>144</v>
      </c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>
        <f>($E$321/$G$321)*0.5</f>
        <v>32.280208333333334</v>
      </c>
      <c r="AI321" s="31">
        <f>($E$321/$G$321)</f>
        <v>64.560416666666669</v>
      </c>
      <c r="AJ321" s="31">
        <f>($E$321/$G$321)</f>
        <v>64.560416666666669</v>
      </c>
    </row>
    <row r="322" spans="1:36" x14ac:dyDescent="0.35">
      <c r="A322" s="27">
        <v>45166</v>
      </c>
      <c r="B322" s="24" t="s">
        <v>441</v>
      </c>
      <c r="C322" s="25">
        <v>856250901</v>
      </c>
      <c r="D322" s="46">
        <v>238.74</v>
      </c>
      <c r="E322" s="44">
        <v>200.29</v>
      </c>
      <c r="F322" s="46">
        <v>1.66</v>
      </c>
      <c r="G322" s="24">
        <v>144</v>
      </c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>
        <f>($E$322/$G$322)*0.5</f>
        <v>0.69545138888888891</v>
      </c>
      <c r="AI322" s="31">
        <f>($E$322/$G$322)</f>
        <v>1.3909027777777778</v>
      </c>
      <c r="AJ322" s="31">
        <f>($E$322/$G$322)</f>
        <v>1.3909027777777778</v>
      </c>
    </row>
    <row r="323" spans="1:36" x14ac:dyDescent="0.35">
      <c r="A323" s="27">
        <v>45166</v>
      </c>
      <c r="B323" s="24" t="s">
        <v>442</v>
      </c>
      <c r="C323" s="25">
        <v>162710501</v>
      </c>
      <c r="D323" s="46">
        <v>2272.23</v>
      </c>
      <c r="E323" s="44">
        <v>1906.21</v>
      </c>
      <c r="F323" s="46">
        <v>15.78</v>
      </c>
      <c r="G323" s="24">
        <v>144</v>
      </c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>
        <f>($E$323/$G$323)*0.5</f>
        <v>6.6187847222222222</v>
      </c>
      <c r="AI323" s="31">
        <f>($E$323/$G$323)</f>
        <v>13.237569444444444</v>
      </c>
      <c r="AJ323" s="31">
        <f>($E$323/$G$323)</f>
        <v>13.237569444444444</v>
      </c>
    </row>
    <row r="324" spans="1:36" x14ac:dyDescent="0.35">
      <c r="A324" s="27">
        <v>45169</v>
      </c>
      <c r="B324" s="39">
        <v>3959114212</v>
      </c>
      <c r="C324" s="25">
        <v>395911401</v>
      </c>
      <c r="D324" s="46">
        <v>5733.5</v>
      </c>
      <c r="E324" s="44">
        <v>4809.93</v>
      </c>
      <c r="F324" s="46">
        <v>39.82</v>
      </c>
      <c r="G324" s="24">
        <v>144</v>
      </c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>
        <f>($E$324/$G$324)*0.5</f>
        <v>16.701145833333335</v>
      </c>
      <c r="AI324" s="31">
        <f>($E$324/$G$324)</f>
        <v>33.40229166666667</v>
      </c>
      <c r="AJ324" s="31">
        <f>($E$324/$G$324)</f>
        <v>33.40229166666667</v>
      </c>
    </row>
    <row r="325" spans="1:36" x14ac:dyDescent="0.35">
      <c r="A325" s="27">
        <v>45169</v>
      </c>
      <c r="B325" s="24" t="s">
        <v>443</v>
      </c>
      <c r="C325" s="25">
        <v>38113100</v>
      </c>
      <c r="D325" s="46">
        <v>5148.29</v>
      </c>
      <c r="E325" s="44">
        <v>4318.99</v>
      </c>
      <c r="F325" s="46">
        <v>35.75</v>
      </c>
      <c r="G325" s="24">
        <v>144</v>
      </c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6">
        <f>($E$325/$G$325)*0.5</f>
        <v>14.996493055555554</v>
      </c>
      <c r="AI325" s="31">
        <f>($E$325/$G$325)</f>
        <v>29.992986111111108</v>
      </c>
      <c r="AJ325" s="31">
        <f>($E$325/$G$325)</f>
        <v>29.992986111111108</v>
      </c>
    </row>
    <row r="326" spans="1:36" x14ac:dyDescent="0.35">
      <c r="D326" s="15"/>
      <c r="E326" s="15"/>
      <c r="F326" s="15"/>
      <c r="AF326" s="41"/>
      <c r="AG326" s="33"/>
      <c r="AH326" s="33">
        <f>(SUM(AH202:AH325))-(SUM(AH308:AH309))</f>
        <v>1872.0216108727459</v>
      </c>
      <c r="AI326" s="33"/>
      <c r="AJ326" s="33"/>
    </row>
    <row r="327" spans="1:36" x14ac:dyDescent="0.35">
      <c r="D327" s="15"/>
      <c r="E327" s="15"/>
      <c r="F327" s="15"/>
    </row>
    <row r="328" spans="1:36" x14ac:dyDescent="0.35">
      <c r="A328" s="27">
        <v>45174</v>
      </c>
      <c r="B328" s="39" t="s">
        <v>448</v>
      </c>
      <c r="C328" s="25">
        <v>537680501</v>
      </c>
      <c r="D328" s="46">
        <v>1429.82</v>
      </c>
      <c r="E328" s="44">
        <v>1199.5</v>
      </c>
      <c r="F328" s="46">
        <v>9.93</v>
      </c>
      <c r="G328" s="24">
        <v>144</v>
      </c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>
        <f>($E$328/$G$328)*0.5</f>
        <v>4.1649305555555554</v>
      </c>
      <c r="AJ328" s="31">
        <f>($E$328/$G$328)</f>
        <v>8.3298611111111107</v>
      </c>
    </row>
    <row r="329" spans="1:36" x14ac:dyDescent="0.35">
      <c r="A329" s="27">
        <v>45174</v>
      </c>
      <c r="B329" s="39" t="s">
        <v>449</v>
      </c>
      <c r="C329" s="25">
        <v>8670317144</v>
      </c>
      <c r="D329" s="46">
        <v>267.52</v>
      </c>
      <c r="E329" s="44">
        <v>224.43</v>
      </c>
      <c r="F329" s="46">
        <v>1.86</v>
      </c>
      <c r="G329" s="24">
        <v>144</v>
      </c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>
        <f>($E$329/$G$329)*0.5</f>
        <v>0.77927083333333336</v>
      </c>
      <c r="AJ329" s="31">
        <f>($E$329/$G$329)</f>
        <v>1.5585416666666667</v>
      </c>
    </row>
    <row r="330" spans="1:36" x14ac:dyDescent="0.35">
      <c r="A330" s="27">
        <v>45174</v>
      </c>
      <c r="B330" s="39" t="s">
        <v>450</v>
      </c>
      <c r="C330" s="25">
        <v>2230201</v>
      </c>
      <c r="D330" s="46">
        <v>342.62</v>
      </c>
      <c r="E330" s="44">
        <v>287.43</v>
      </c>
      <c r="F330" s="46">
        <v>2.38</v>
      </c>
      <c r="G330" s="24">
        <v>144</v>
      </c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>
        <f>($E$330/$G$330)*0.5</f>
        <v>0.99802083333333336</v>
      </c>
      <c r="AJ330" s="31">
        <f>($E$330/$G$330)</f>
        <v>1.9960416666666667</v>
      </c>
    </row>
    <row r="331" spans="1:36" x14ac:dyDescent="0.35">
      <c r="A331" s="27">
        <v>45174</v>
      </c>
      <c r="B331" s="39" t="s">
        <v>451</v>
      </c>
      <c r="C331" s="25">
        <v>625280301</v>
      </c>
      <c r="D331" s="46">
        <v>2257.0100000000002</v>
      </c>
      <c r="E331" s="44">
        <v>1893.45</v>
      </c>
      <c r="F331" s="46">
        <v>15.67</v>
      </c>
      <c r="G331" s="24">
        <v>144</v>
      </c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>
        <f>($E$331/$G$331)*0.5</f>
        <v>6.5744791666666664</v>
      </c>
      <c r="AJ331" s="31">
        <f>($E$331/$G$331)</f>
        <v>13.148958333333333</v>
      </c>
    </row>
    <row r="332" spans="1:36" x14ac:dyDescent="0.35">
      <c r="A332" s="27">
        <v>45174</v>
      </c>
      <c r="B332" s="39" t="s">
        <v>452</v>
      </c>
      <c r="C332" s="25">
        <v>66310001</v>
      </c>
      <c r="D332" s="46">
        <v>320.01</v>
      </c>
      <c r="E332" s="44">
        <v>268.45999999999998</v>
      </c>
      <c r="F332" s="46">
        <v>2.2200000000000002</v>
      </c>
      <c r="G332" s="24">
        <v>144</v>
      </c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>
        <f>($E$332/$G$332)*0.5</f>
        <v>0.93215277777777772</v>
      </c>
      <c r="AJ332" s="31">
        <f>($E$332/$G$332)</f>
        <v>1.8643055555555554</v>
      </c>
    </row>
    <row r="333" spans="1:36" x14ac:dyDescent="0.35">
      <c r="A333" s="27">
        <v>45180</v>
      </c>
      <c r="B333" s="39">
        <v>2695500144</v>
      </c>
      <c r="C333" s="25">
        <v>269550001</v>
      </c>
      <c r="D333" s="46">
        <v>7260.38</v>
      </c>
      <c r="E333" s="44">
        <v>6090.86</v>
      </c>
      <c r="F333" s="46">
        <v>50.42</v>
      </c>
      <c r="G333" s="24">
        <v>144</v>
      </c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>
        <f>($E$333/$G$333)*0.5</f>
        <v>21.148819444444442</v>
      </c>
      <c r="AJ333" s="31">
        <f>($E$333/$G$333)</f>
        <v>42.297638888888883</v>
      </c>
    </row>
    <row r="334" spans="1:36" x14ac:dyDescent="0.35">
      <c r="A334" s="27">
        <v>45180</v>
      </c>
      <c r="B334" s="39">
        <v>2710126145</v>
      </c>
      <c r="C334" s="25">
        <v>271012601</v>
      </c>
      <c r="D334" s="46">
        <v>2280.41</v>
      </c>
      <c r="E334" s="44">
        <v>1913.08</v>
      </c>
      <c r="F334" s="46">
        <v>15.84</v>
      </c>
      <c r="G334" s="24">
        <v>144</v>
      </c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>
        <f>($E$334/$G$334)*0.5</f>
        <v>6.6426388888888885</v>
      </c>
      <c r="AJ334" s="31">
        <f>($E$334/$G$334)</f>
        <v>13.285277777777777</v>
      </c>
    </row>
    <row r="335" spans="1:36" x14ac:dyDescent="0.35">
      <c r="A335" s="27">
        <v>45180</v>
      </c>
      <c r="B335" s="39">
        <v>1739102170</v>
      </c>
      <c r="C335" s="25">
        <v>173910201</v>
      </c>
      <c r="D335" s="46">
        <v>5912.84</v>
      </c>
      <c r="E335" s="44">
        <v>4960.38</v>
      </c>
      <c r="F335" s="46">
        <v>41.06</v>
      </c>
      <c r="G335" s="24">
        <v>144</v>
      </c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>
        <f>($E$335/$G$335)*0.5</f>
        <v>17.223541666666666</v>
      </c>
      <c r="AJ335" s="31">
        <f>($E$335/$G$335)</f>
        <v>34.447083333333332</v>
      </c>
    </row>
    <row r="336" spans="1:36" x14ac:dyDescent="0.35">
      <c r="A336" s="27">
        <v>45187</v>
      </c>
      <c r="B336" s="39">
        <v>7812806132</v>
      </c>
      <c r="C336" s="25">
        <v>781280601</v>
      </c>
      <c r="D336" s="46">
        <v>2008.26</v>
      </c>
      <c r="E336" s="44">
        <v>1684.76</v>
      </c>
      <c r="F336" s="46">
        <v>13.95</v>
      </c>
      <c r="G336" s="24">
        <v>144</v>
      </c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>
        <f>($E$336/$G$336)*0.5</f>
        <v>5.8498611111111112</v>
      </c>
      <c r="AJ336" s="31">
        <f>($E$336/$G$336)</f>
        <v>11.699722222222222</v>
      </c>
    </row>
    <row r="337" spans="1:36" x14ac:dyDescent="0.35">
      <c r="A337" s="27">
        <v>45187</v>
      </c>
      <c r="B337" s="39">
        <v>716308199</v>
      </c>
      <c r="C337" s="25">
        <v>71630801</v>
      </c>
      <c r="D337" s="46">
        <v>3267.96</v>
      </c>
      <c r="E337" s="44">
        <v>2741.55</v>
      </c>
      <c r="F337" s="46">
        <v>22.69</v>
      </c>
      <c r="G337" s="24">
        <v>144</v>
      </c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>
        <f>($E$337/$G$337)*0.5</f>
        <v>9.5192708333333336</v>
      </c>
      <c r="AJ337" s="31">
        <f>($E$337/$G$337)</f>
        <v>19.038541666666667</v>
      </c>
    </row>
    <row r="338" spans="1:36" x14ac:dyDescent="0.35">
      <c r="A338" s="27">
        <v>45194</v>
      </c>
      <c r="B338" s="39">
        <v>8175040022</v>
      </c>
      <c r="C338" s="25">
        <v>107814500</v>
      </c>
      <c r="D338" s="46">
        <v>2128.52</v>
      </c>
      <c r="E338" s="44">
        <v>1785.65</v>
      </c>
      <c r="F338" s="46">
        <v>14.78</v>
      </c>
      <c r="G338" s="24">
        <v>144</v>
      </c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>
        <f>($E$338/$G$338)*0.5</f>
        <v>6.2001736111111114</v>
      </c>
      <c r="AJ338" s="31">
        <f>($E$338/$G$338)</f>
        <v>12.400347222222223</v>
      </c>
    </row>
    <row r="339" spans="1:36" x14ac:dyDescent="0.35">
      <c r="A339" s="27">
        <v>45194</v>
      </c>
      <c r="B339" s="39">
        <v>4173709265</v>
      </c>
      <c r="C339" s="25">
        <v>417370901</v>
      </c>
      <c r="D339" s="46">
        <v>1689.44</v>
      </c>
      <c r="E339" s="44">
        <v>1417.3</v>
      </c>
      <c r="F339" s="46">
        <v>11.73</v>
      </c>
      <c r="G339" s="24">
        <v>144</v>
      </c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>
        <f>($E$339/$G$339)*0.5</f>
        <v>4.921180555555555</v>
      </c>
      <c r="AJ339" s="31">
        <f>($E$339/$G$339)</f>
        <v>9.84236111111111</v>
      </c>
    </row>
    <row r="340" spans="1:36" x14ac:dyDescent="0.35">
      <c r="A340" s="27">
        <v>45199</v>
      </c>
      <c r="B340" s="39">
        <v>404803156</v>
      </c>
      <c r="C340" s="25">
        <v>40480301</v>
      </c>
      <c r="D340" s="46">
        <v>13769.76</v>
      </c>
      <c r="E340" s="44">
        <v>11551.69</v>
      </c>
      <c r="F340" s="46">
        <v>95.62</v>
      </c>
      <c r="G340" s="24">
        <v>144</v>
      </c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>
        <f>($E$340/$G$340)*0.5</f>
        <v>40.110034722222224</v>
      </c>
      <c r="AJ340" s="31">
        <f>($E$340/$G$340)</f>
        <v>80.220069444444448</v>
      </c>
    </row>
    <row r="341" spans="1:36" x14ac:dyDescent="0.35">
      <c r="A341" s="27">
        <v>45199</v>
      </c>
      <c r="B341" s="39">
        <v>5127015018</v>
      </c>
      <c r="C341" s="25">
        <v>512701500</v>
      </c>
      <c r="D341" s="46">
        <v>671.91</v>
      </c>
      <c r="E341" s="44">
        <v>563.67999999999995</v>
      </c>
      <c r="F341" s="46">
        <v>4.67</v>
      </c>
      <c r="G341" s="24">
        <v>144</v>
      </c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6">
        <f>($E$341/$G$341)*0.5</f>
        <v>1.957222222222222</v>
      </c>
      <c r="AJ341" s="31">
        <f>($E$341/$G$341)</f>
        <v>3.9144444444444439</v>
      </c>
    </row>
    <row r="342" spans="1:36" x14ac:dyDescent="0.35">
      <c r="D342" s="15"/>
      <c r="E342" s="15"/>
      <c r="F342" s="15"/>
      <c r="AF342" s="41"/>
      <c r="AG342" s="33"/>
      <c r="AH342" s="33"/>
      <c r="AI342" s="33">
        <f>(SUM(AI202:AI341))-(SUM(AI308:AI309))</f>
        <v>2147.7276178171905</v>
      </c>
      <c r="AJ342" s="33"/>
    </row>
    <row r="343" spans="1:36" x14ac:dyDescent="0.35">
      <c r="D343" s="15"/>
      <c r="E343" s="15"/>
      <c r="F343" s="15"/>
    </row>
    <row r="344" spans="1:36" x14ac:dyDescent="0.35">
      <c r="A344" s="27">
        <v>45206</v>
      </c>
      <c r="B344" s="39">
        <v>8459606133</v>
      </c>
      <c r="C344" s="25">
        <v>845960601</v>
      </c>
      <c r="D344" s="46">
        <v>10946.75</v>
      </c>
      <c r="E344" s="44">
        <v>9537.44</v>
      </c>
      <c r="F344" s="46">
        <v>97.74</v>
      </c>
      <c r="G344" s="24">
        <v>112</v>
      </c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>
        <f>($E$344/$G$344)*0.5</f>
        <v>42.577857142857148</v>
      </c>
    </row>
    <row r="345" spans="1:36" x14ac:dyDescent="0.35">
      <c r="A345" s="27">
        <v>45206</v>
      </c>
      <c r="B345" s="39">
        <v>5275313194</v>
      </c>
      <c r="C345" s="25">
        <v>527531301</v>
      </c>
      <c r="D345" s="46">
        <v>2582.5</v>
      </c>
      <c r="E345" s="44">
        <v>2166.5</v>
      </c>
      <c r="F345" s="46">
        <v>17.93</v>
      </c>
      <c r="G345" s="24">
        <v>144</v>
      </c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>
        <f>($E$345/$G$345)*0.5</f>
        <v>7.5225694444444446</v>
      </c>
    </row>
    <row r="346" spans="1:36" x14ac:dyDescent="0.35">
      <c r="A346" s="27">
        <v>45215</v>
      </c>
      <c r="B346" s="39">
        <v>8122704110</v>
      </c>
      <c r="C346" s="25">
        <v>812270401</v>
      </c>
      <c r="D346" s="46">
        <v>2366.33</v>
      </c>
      <c r="E346" s="44">
        <v>1985.15</v>
      </c>
      <c r="F346" s="46">
        <v>16.43</v>
      </c>
      <c r="G346" s="24">
        <v>144</v>
      </c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>
        <f>($E$346/$G$346)*0.5</f>
        <v>6.8928819444444445</v>
      </c>
    </row>
    <row r="347" spans="1:36" x14ac:dyDescent="0.35">
      <c r="A347" s="27">
        <v>45215</v>
      </c>
      <c r="B347" s="39">
        <v>2962300177</v>
      </c>
      <c r="C347" s="25">
        <v>296230001</v>
      </c>
      <c r="D347" s="46">
        <v>2464.44</v>
      </c>
      <c r="E347" s="44">
        <v>2067.46</v>
      </c>
      <c r="F347" s="46">
        <v>17.11</v>
      </c>
      <c r="G347" s="24">
        <v>144</v>
      </c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>
        <f>($E$347/$G$347)*0.5</f>
        <v>7.1786805555555553</v>
      </c>
    </row>
    <row r="348" spans="1:36" x14ac:dyDescent="0.35">
      <c r="A348" s="27">
        <v>45215</v>
      </c>
      <c r="B348" s="39">
        <v>4395505224</v>
      </c>
      <c r="C348" s="25">
        <v>439550501</v>
      </c>
      <c r="D348" s="46">
        <v>9670.2800000000007</v>
      </c>
      <c r="E348" s="44">
        <v>8112.56</v>
      </c>
      <c r="F348" s="46">
        <v>67.150000000000006</v>
      </c>
      <c r="G348" s="24">
        <v>144</v>
      </c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>
        <f>($E$348/$G$348)*0.5</f>
        <v>28.168611111111112</v>
      </c>
    </row>
    <row r="349" spans="1:36" x14ac:dyDescent="0.35">
      <c r="A349" s="27">
        <v>45215</v>
      </c>
      <c r="B349" s="39">
        <v>1983514167</v>
      </c>
      <c r="C349" s="25">
        <v>198351401</v>
      </c>
      <c r="D349" s="46">
        <v>981.06</v>
      </c>
      <c r="E349" s="44">
        <v>823.02</v>
      </c>
      <c r="F349" s="46">
        <v>6.81</v>
      </c>
      <c r="G349" s="24">
        <v>144</v>
      </c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>
        <f>($E$349/$G$349)*0.5</f>
        <v>2.8577083333333331</v>
      </c>
    </row>
    <row r="350" spans="1:36" x14ac:dyDescent="0.35">
      <c r="A350" s="27">
        <v>45215</v>
      </c>
      <c r="B350" s="39">
        <v>6191146042</v>
      </c>
      <c r="C350" s="25">
        <v>619114600</v>
      </c>
      <c r="D350" s="46">
        <v>3168.86</v>
      </c>
      <c r="E350" s="44">
        <v>2658.41</v>
      </c>
      <c r="F350" s="46">
        <v>22.01</v>
      </c>
      <c r="G350" s="24">
        <v>144</v>
      </c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>
        <f>($E$350/$G$350)*0.5</f>
        <v>9.2305902777777771</v>
      </c>
    </row>
    <row r="351" spans="1:36" x14ac:dyDescent="0.35">
      <c r="A351" s="27">
        <v>45215</v>
      </c>
      <c r="B351" s="39">
        <v>1146300141</v>
      </c>
      <c r="C351" s="25">
        <v>114630001</v>
      </c>
      <c r="D351" s="46">
        <v>349.87</v>
      </c>
      <c r="E351" s="44">
        <v>293.51</v>
      </c>
      <c r="F351" s="46">
        <v>2.4300000000000002</v>
      </c>
      <c r="G351" s="24">
        <v>144</v>
      </c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>
        <f>($E$351/$G$351)*0.5</f>
        <v>1.0191319444444444</v>
      </c>
    </row>
    <row r="352" spans="1:36" x14ac:dyDescent="0.35">
      <c r="A352" s="27">
        <v>45215</v>
      </c>
      <c r="B352" s="39">
        <v>4617503143</v>
      </c>
      <c r="C352" s="25">
        <v>461750301</v>
      </c>
      <c r="D352" s="46">
        <v>5945.47</v>
      </c>
      <c r="E352" s="44">
        <v>4987.76</v>
      </c>
      <c r="F352" s="46">
        <v>41.29</v>
      </c>
      <c r="G352" s="24">
        <v>144</v>
      </c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>
        <f>($E$352/$G$352)*0.5</f>
        <v>17.31861111111111</v>
      </c>
    </row>
    <row r="353" spans="1:36" x14ac:dyDescent="0.35">
      <c r="A353" s="27">
        <v>45222</v>
      </c>
      <c r="B353" s="39">
        <v>9674514155</v>
      </c>
      <c r="C353" s="25">
        <v>967451401</v>
      </c>
      <c r="D353" s="46">
        <v>423.41</v>
      </c>
      <c r="E353" s="44">
        <v>355.21</v>
      </c>
      <c r="F353" s="46">
        <v>2.94</v>
      </c>
      <c r="G353" s="24">
        <v>144</v>
      </c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>
        <f>($E$353/$G$353)*0.5</f>
        <v>1.2333680555555555</v>
      </c>
    </row>
    <row r="354" spans="1:36" x14ac:dyDescent="0.35">
      <c r="A354" s="27">
        <v>45222</v>
      </c>
      <c r="B354" s="39">
        <v>8220502170</v>
      </c>
      <c r="C354" s="25">
        <v>822050201</v>
      </c>
      <c r="D354" s="46">
        <v>1413.31</v>
      </c>
      <c r="E354" s="44">
        <v>1185.6500000000001</v>
      </c>
      <c r="F354" s="46">
        <v>9.81</v>
      </c>
      <c r="G354" s="24">
        <v>144</v>
      </c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>
        <f>($E$354/$G$354)*0.5</f>
        <v>4.1168402777777784</v>
      </c>
    </row>
    <row r="355" spans="1:36" x14ac:dyDescent="0.35">
      <c r="A355" s="27">
        <v>45222</v>
      </c>
      <c r="B355" s="39">
        <v>5685201117</v>
      </c>
      <c r="C355" s="25">
        <v>568520101</v>
      </c>
      <c r="D355" s="46">
        <v>6882.81</v>
      </c>
      <c r="E355" s="44">
        <v>5774.11</v>
      </c>
      <c r="F355" s="46">
        <v>47.8</v>
      </c>
      <c r="G355" s="24">
        <v>144</v>
      </c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>
        <f>($E$355/$G$355)*0.5</f>
        <v>20.048993055555556</v>
      </c>
    </row>
    <row r="356" spans="1:36" x14ac:dyDescent="0.35">
      <c r="A356" s="27">
        <v>45222</v>
      </c>
      <c r="B356" s="39">
        <v>2032704126</v>
      </c>
      <c r="C356" s="25">
        <v>203270401</v>
      </c>
      <c r="D356" s="46">
        <v>25.96</v>
      </c>
      <c r="E356" s="44">
        <v>21.78</v>
      </c>
      <c r="F356" s="46">
        <v>0.18</v>
      </c>
      <c r="G356" s="24">
        <v>144</v>
      </c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>
        <f>($E$356/$G$356)*0.5</f>
        <v>7.5624999999999998E-2</v>
      </c>
    </row>
    <row r="357" spans="1:36" x14ac:dyDescent="0.35">
      <c r="A357" s="27">
        <v>45229</v>
      </c>
      <c r="B357" s="39">
        <v>8154513150</v>
      </c>
      <c r="C357" s="25">
        <v>815451301</v>
      </c>
      <c r="D357" s="46">
        <v>478.76</v>
      </c>
      <c r="E357" s="44">
        <v>401.64</v>
      </c>
      <c r="F357" s="46">
        <v>3.32</v>
      </c>
      <c r="G357" s="24">
        <v>144</v>
      </c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>
        <f>($E$357/$G$357)*0.5</f>
        <v>1.3945833333333333</v>
      </c>
    </row>
    <row r="358" spans="1:36" x14ac:dyDescent="0.35">
      <c r="A358" s="27">
        <v>45229</v>
      </c>
      <c r="B358" s="39">
        <v>8217301142</v>
      </c>
      <c r="C358" s="25">
        <v>821730101</v>
      </c>
      <c r="D358" s="46">
        <v>2163.23</v>
      </c>
      <c r="E358" s="44">
        <v>1814.77</v>
      </c>
      <c r="F358" s="46">
        <v>15.02</v>
      </c>
      <c r="G358" s="24">
        <v>144</v>
      </c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6">
        <f>($E$358/$G$358)*0.5</f>
        <v>6.3012847222222224</v>
      </c>
    </row>
    <row r="359" spans="1:36" x14ac:dyDescent="0.35">
      <c r="A359" s="27"/>
      <c r="B359" s="39"/>
      <c r="C359" s="25"/>
      <c r="D359" s="46"/>
      <c r="E359" s="44"/>
      <c r="F359" s="46"/>
      <c r="G359" s="24"/>
      <c r="AF359" s="41"/>
      <c r="AG359" s="33"/>
      <c r="AH359" s="33"/>
      <c r="AI359" s="41" t="s">
        <v>750</v>
      </c>
      <c r="AJ359" s="33">
        <f>(SUM(AJ202:AJ358))+(SUM(AG308:AI309))</f>
        <v>2608.9357180156035</v>
      </c>
    </row>
    <row r="360" spans="1:36" x14ac:dyDescent="0.35">
      <c r="D360" s="15"/>
      <c r="E360" s="15"/>
      <c r="F360" s="15"/>
    </row>
  </sheetData>
  <pageMargins left="0.7" right="0.7" top="0.75" bottom="0.75" header="0.3" footer="0.3"/>
  <pageSetup orientation="portrait" r:id="rId1"/>
  <headerFooter>
    <oddFooter>&amp;RSchedule JNG-D3.A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AJ156"/>
  <sheetViews>
    <sheetView tabSelected="1" topLeftCell="H1" workbookViewId="0">
      <pane ySplit="1" topLeftCell="A122" activePane="bottomLeft" state="frozen"/>
      <selection activeCell="K136" sqref="K136"/>
      <selection pane="bottomLeft" activeCell="I11" sqref="I11"/>
    </sheetView>
  </sheetViews>
  <sheetFormatPr defaultRowHeight="14.5" x14ac:dyDescent="0.35"/>
  <sheetData>
    <row r="1" spans="1:36" x14ac:dyDescent="0.35">
      <c r="A1" t="s">
        <v>473</v>
      </c>
      <c r="B1" t="s">
        <v>474</v>
      </c>
      <c r="C1" t="s">
        <v>475</v>
      </c>
      <c r="D1" t="s">
        <v>63</v>
      </c>
      <c r="E1" t="s">
        <v>64</v>
      </c>
      <c r="F1" t="s">
        <v>476</v>
      </c>
      <c r="G1" t="s">
        <v>477</v>
      </c>
      <c r="H1" t="s">
        <v>478</v>
      </c>
      <c r="I1" t="s">
        <v>479</v>
      </c>
      <c r="J1" t="s">
        <v>480</v>
      </c>
      <c r="K1" t="s">
        <v>481</v>
      </c>
      <c r="L1" t="s">
        <v>482</v>
      </c>
      <c r="M1" t="s">
        <v>424</v>
      </c>
      <c r="N1" t="s">
        <v>483</v>
      </c>
      <c r="O1" t="s">
        <v>425</v>
      </c>
      <c r="P1" t="s">
        <v>423</v>
      </c>
      <c r="Q1" t="s">
        <v>484</v>
      </c>
      <c r="R1" t="s">
        <v>485</v>
      </c>
      <c r="S1" t="s">
        <v>0</v>
      </c>
      <c r="T1" t="s">
        <v>486</v>
      </c>
      <c r="U1" t="s">
        <v>487</v>
      </c>
      <c r="V1" t="s">
        <v>488</v>
      </c>
      <c r="W1" t="s">
        <v>489</v>
      </c>
      <c r="X1" t="s">
        <v>490</v>
      </c>
      <c r="Y1" t="s">
        <v>491</v>
      </c>
      <c r="Z1" t="s">
        <v>492</v>
      </c>
      <c r="AA1" t="s">
        <v>493</v>
      </c>
      <c r="AB1" t="s">
        <v>494</v>
      </c>
      <c r="AC1" t="s">
        <v>495</v>
      </c>
      <c r="AD1" t="s">
        <v>496</v>
      </c>
      <c r="AE1" t="s">
        <v>497</v>
      </c>
      <c r="AF1" t="s">
        <v>498</v>
      </c>
      <c r="AG1" t="s">
        <v>499</v>
      </c>
      <c r="AH1" t="s">
        <v>500</v>
      </c>
      <c r="AI1" t="s">
        <v>1</v>
      </c>
      <c r="AJ1" t="s">
        <v>501</v>
      </c>
    </row>
    <row r="2" spans="1:36" x14ac:dyDescent="0.35">
      <c r="A2" t="s">
        <v>3</v>
      </c>
      <c r="B2">
        <v>1</v>
      </c>
      <c r="C2">
        <v>20</v>
      </c>
      <c r="D2">
        <v>908</v>
      </c>
      <c r="E2" t="s">
        <v>502</v>
      </c>
      <c r="F2" t="s">
        <v>4</v>
      </c>
      <c r="G2">
        <v>20</v>
      </c>
      <c r="H2">
        <v>20</v>
      </c>
      <c r="I2" t="s">
        <v>503</v>
      </c>
      <c r="J2" t="s">
        <v>6</v>
      </c>
      <c r="K2" t="s">
        <v>504</v>
      </c>
      <c r="L2" t="s">
        <v>505</v>
      </c>
      <c r="M2">
        <v>1</v>
      </c>
      <c r="N2" t="s">
        <v>5</v>
      </c>
      <c r="O2">
        <v>34</v>
      </c>
      <c r="Q2" t="s">
        <v>503</v>
      </c>
      <c r="R2" t="s">
        <v>445</v>
      </c>
      <c r="U2">
        <v>202309</v>
      </c>
      <c r="V2" t="s">
        <v>506</v>
      </c>
      <c r="W2">
        <v>0</v>
      </c>
      <c r="X2">
        <v>0.18</v>
      </c>
      <c r="Y2" t="s">
        <v>507</v>
      </c>
      <c r="AA2" t="s">
        <v>3</v>
      </c>
      <c r="AB2" t="s">
        <v>508</v>
      </c>
      <c r="AC2" t="s">
        <v>446</v>
      </c>
      <c r="AE2" t="s">
        <v>455</v>
      </c>
      <c r="AF2" t="s">
        <v>509</v>
      </c>
      <c r="AH2" t="s">
        <v>503</v>
      </c>
      <c r="AI2" s="1">
        <v>45199</v>
      </c>
      <c r="AJ2" t="s">
        <v>510</v>
      </c>
    </row>
    <row r="3" spans="1:36" x14ac:dyDescent="0.35">
      <c r="A3" t="s">
        <v>3</v>
      </c>
      <c r="B3">
        <v>1</v>
      </c>
      <c r="C3">
        <v>20</v>
      </c>
      <c r="D3">
        <v>908</v>
      </c>
      <c r="E3" t="s">
        <v>502</v>
      </c>
      <c r="F3" t="s">
        <v>4</v>
      </c>
      <c r="G3">
        <v>20</v>
      </c>
      <c r="H3">
        <v>20</v>
      </c>
      <c r="I3" t="s">
        <v>503</v>
      </c>
      <c r="J3" t="s">
        <v>6</v>
      </c>
      <c r="K3" t="s">
        <v>504</v>
      </c>
      <c r="L3" t="s">
        <v>511</v>
      </c>
      <c r="M3">
        <v>1</v>
      </c>
      <c r="N3" t="s">
        <v>5</v>
      </c>
      <c r="O3">
        <v>34</v>
      </c>
      <c r="Q3" t="s">
        <v>503</v>
      </c>
      <c r="R3" t="s">
        <v>445</v>
      </c>
      <c r="U3">
        <v>202309</v>
      </c>
      <c r="V3" t="s">
        <v>506</v>
      </c>
      <c r="W3">
        <v>0</v>
      </c>
      <c r="X3">
        <v>49.63</v>
      </c>
      <c r="Y3" t="s">
        <v>507</v>
      </c>
      <c r="AA3" t="s">
        <v>3</v>
      </c>
      <c r="AB3" t="s">
        <v>508</v>
      </c>
      <c r="AC3" t="s">
        <v>446</v>
      </c>
      <c r="AE3" t="s">
        <v>455</v>
      </c>
      <c r="AF3" t="s">
        <v>509</v>
      </c>
      <c r="AH3" t="s">
        <v>503</v>
      </c>
      <c r="AI3" s="1">
        <v>45199</v>
      </c>
      <c r="AJ3" t="s">
        <v>510</v>
      </c>
    </row>
    <row r="4" spans="1:36" x14ac:dyDescent="0.35">
      <c r="A4" t="s">
        <v>3</v>
      </c>
      <c r="B4">
        <v>1</v>
      </c>
      <c r="C4">
        <v>20</v>
      </c>
      <c r="D4">
        <v>908</v>
      </c>
      <c r="E4" t="s">
        <v>502</v>
      </c>
      <c r="F4" t="s">
        <v>4</v>
      </c>
      <c r="G4">
        <v>20</v>
      </c>
      <c r="H4">
        <v>20</v>
      </c>
      <c r="I4" t="s">
        <v>503</v>
      </c>
      <c r="J4" t="s">
        <v>6</v>
      </c>
      <c r="K4" t="s">
        <v>504</v>
      </c>
      <c r="L4" t="s">
        <v>511</v>
      </c>
      <c r="M4">
        <v>1</v>
      </c>
      <c r="N4" t="s">
        <v>5</v>
      </c>
      <c r="O4">
        <v>34</v>
      </c>
      <c r="Q4" t="s">
        <v>503</v>
      </c>
      <c r="R4" t="s">
        <v>445</v>
      </c>
      <c r="U4">
        <v>202310</v>
      </c>
      <c r="V4" t="s">
        <v>506</v>
      </c>
      <c r="W4">
        <v>0</v>
      </c>
      <c r="X4">
        <v>59.61</v>
      </c>
      <c r="Y4" t="s">
        <v>507</v>
      </c>
      <c r="AA4" t="s">
        <v>3</v>
      </c>
      <c r="AB4" t="s">
        <v>508</v>
      </c>
      <c r="AC4" t="s">
        <v>446</v>
      </c>
      <c r="AE4" t="s">
        <v>512</v>
      </c>
      <c r="AF4" t="s">
        <v>509</v>
      </c>
      <c r="AH4" t="s">
        <v>503</v>
      </c>
      <c r="AI4" s="1">
        <v>45230</v>
      </c>
      <c r="AJ4" t="s">
        <v>510</v>
      </c>
    </row>
    <row r="5" spans="1:36" x14ac:dyDescent="0.35">
      <c r="A5" t="s">
        <v>3</v>
      </c>
      <c r="B5">
        <v>1</v>
      </c>
      <c r="C5">
        <v>20</v>
      </c>
      <c r="D5">
        <v>908</v>
      </c>
      <c r="E5" t="s">
        <v>502</v>
      </c>
      <c r="F5" t="s">
        <v>4</v>
      </c>
      <c r="G5">
        <v>20</v>
      </c>
      <c r="H5">
        <v>20</v>
      </c>
      <c r="I5" t="s">
        <v>503</v>
      </c>
      <c r="J5" t="s">
        <v>6</v>
      </c>
      <c r="K5" t="s">
        <v>504</v>
      </c>
      <c r="L5" t="s">
        <v>513</v>
      </c>
      <c r="M5">
        <v>1</v>
      </c>
      <c r="N5" t="s">
        <v>5</v>
      </c>
      <c r="O5">
        <v>34</v>
      </c>
      <c r="Q5" t="s">
        <v>503</v>
      </c>
      <c r="R5" t="s">
        <v>445</v>
      </c>
      <c r="U5">
        <v>202309</v>
      </c>
      <c r="V5" t="s">
        <v>506</v>
      </c>
      <c r="W5">
        <v>0</v>
      </c>
      <c r="X5">
        <v>0.59</v>
      </c>
      <c r="Y5" t="s">
        <v>507</v>
      </c>
      <c r="AA5" t="s">
        <v>3</v>
      </c>
      <c r="AB5" t="s">
        <v>508</v>
      </c>
      <c r="AC5" t="s">
        <v>446</v>
      </c>
      <c r="AE5" t="s">
        <v>456</v>
      </c>
      <c r="AF5" t="s">
        <v>509</v>
      </c>
      <c r="AH5" t="s">
        <v>503</v>
      </c>
      <c r="AI5" s="1">
        <v>45199</v>
      </c>
      <c r="AJ5" t="s">
        <v>510</v>
      </c>
    </row>
    <row r="6" spans="1:36" x14ac:dyDescent="0.35">
      <c r="A6" t="s">
        <v>3</v>
      </c>
      <c r="B6">
        <v>1</v>
      </c>
      <c r="C6">
        <v>20</v>
      </c>
      <c r="D6">
        <v>908</v>
      </c>
      <c r="E6" t="s">
        <v>502</v>
      </c>
      <c r="F6" t="s">
        <v>4</v>
      </c>
      <c r="G6">
        <v>20</v>
      </c>
      <c r="H6">
        <v>20</v>
      </c>
      <c r="I6" t="s">
        <v>503</v>
      </c>
      <c r="J6" t="s">
        <v>6</v>
      </c>
      <c r="K6" t="s">
        <v>504</v>
      </c>
      <c r="L6" t="s">
        <v>513</v>
      </c>
      <c r="M6">
        <v>1</v>
      </c>
      <c r="N6" t="s">
        <v>5</v>
      </c>
      <c r="O6">
        <v>34</v>
      </c>
      <c r="Q6" t="s">
        <v>503</v>
      </c>
      <c r="R6" t="s">
        <v>445</v>
      </c>
      <c r="U6">
        <v>202310</v>
      </c>
      <c r="V6" t="s">
        <v>506</v>
      </c>
      <c r="W6">
        <v>0</v>
      </c>
      <c r="X6">
        <v>2.0499999999999998</v>
      </c>
      <c r="Y6" t="s">
        <v>507</v>
      </c>
      <c r="AA6" t="s">
        <v>3</v>
      </c>
      <c r="AB6" t="s">
        <v>508</v>
      </c>
      <c r="AC6" t="s">
        <v>446</v>
      </c>
      <c r="AE6" t="s">
        <v>514</v>
      </c>
      <c r="AF6" t="s">
        <v>509</v>
      </c>
      <c r="AH6" t="s">
        <v>503</v>
      </c>
      <c r="AI6" s="1">
        <v>45230</v>
      </c>
      <c r="AJ6" t="s">
        <v>510</v>
      </c>
    </row>
    <row r="7" spans="1:36" x14ac:dyDescent="0.35">
      <c r="A7" t="s">
        <v>3</v>
      </c>
      <c r="B7">
        <v>1</v>
      </c>
      <c r="C7">
        <v>20</v>
      </c>
      <c r="D7">
        <v>908</v>
      </c>
      <c r="E7" t="s">
        <v>502</v>
      </c>
      <c r="F7" t="s">
        <v>4</v>
      </c>
      <c r="G7">
        <v>20</v>
      </c>
      <c r="H7">
        <v>20</v>
      </c>
      <c r="I7" t="s">
        <v>503</v>
      </c>
      <c r="J7" t="s">
        <v>6</v>
      </c>
      <c r="K7" t="s">
        <v>504</v>
      </c>
      <c r="L7" t="s">
        <v>515</v>
      </c>
      <c r="M7">
        <v>1</v>
      </c>
      <c r="N7" t="s">
        <v>5</v>
      </c>
      <c r="O7">
        <v>34</v>
      </c>
      <c r="Q7" t="s">
        <v>503</v>
      </c>
      <c r="R7" t="s">
        <v>445</v>
      </c>
      <c r="U7">
        <v>202309</v>
      </c>
      <c r="V7" t="s">
        <v>506</v>
      </c>
      <c r="W7">
        <v>0</v>
      </c>
      <c r="X7">
        <v>26.4</v>
      </c>
      <c r="Y7" t="s">
        <v>507</v>
      </c>
      <c r="AA7" t="s">
        <v>3</v>
      </c>
      <c r="AB7" t="s">
        <v>508</v>
      </c>
      <c r="AC7" t="s">
        <v>446</v>
      </c>
      <c r="AE7" t="s">
        <v>456</v>
      </c>
      <c r="AF7" t="s">
        <v>509</v>
      </c>
      <c r="AH7" t="s">
        <v>503</v>
      </c>
      <c r="AI7" s="1">
        <v>45199</v>
      </c>
      <c r="AJ7" t="s">
        <v>510</v>
      </c>
    </row>
    <row r="8" spans="1:36" x14ac:dyDescent="0.35">
      <c r="A8" t="s">
        <v>3</v>
      </c>
      <c r="B8">
        <v>1</v>
      </c>
      <c r="C8">
        <v>20</v>
      </c>
      <c r="D8">
        <v>908</v>
      </c>
      <c r="E8" t="s">
        <v>502</v>
      </c>
      <c r="F8" t="s">
        <v>4</v>
      </c>
      <c r="G8">
        <v>20</v>
      </c>
      <c r="H8">
        <v>20</v>
      </c>
      <c r="I8" t="s">
        <v>503</v>
      </c>
      <c r="J8" t="s">
        <v>6</v>
      </c>
      <c r="K8" t="s">
        <v>504</v>
      </c>
      <c r="L8" t="s">
        <v>515</v>
      </c>
      <c r="M8">
        <v>1</v>
      </c>
      <c r="N8" t="s">
        <v>5</v>
      </c>
      <c r="O8">
        <v>34</v>
      </c>
      <c r="Q8" t="s">
        <v>503</v>
      </c>
      <c r="R8" t="s">
        <v>445</v>
      </c>
      <c r="U8">
        <v>202310</v>
      </c>
      <c r="V8" t="s">
        <v>506</v>
      </c>
      <c r="W8">
        <v>0</v>
      </c>
      <c r="X8">
        <v>22.21</v>
      </c>
      <c r="Y8" t="s">
        <v>507</v>
      </c>
      <c r="AA8" t="s">
        <v>3</v>
      </c>
      <c r="AB8" t="s">
        <v>508</v>
      </c>
      <c r="AC8" t="s">
        <v>446</v>
      </c>
      <c r="AE8" t="s">
        <v>516</v>
      </c>
      <c r="AF8" t="s">
        <v>509</v>
      </c>
      <c r="AH8" t="s">
        <v>503</v>
      </c>
      <c r="AI8" s="1">
        <v>45230</v>
      </c>
      <c r="AJ8" t="s">
        <v>510</v>
      </c>
    </row>
    <row r="9" spans="1:36" x14ac:dyDescent="0.35">
      <c r="A9" t="s">
        <v>3</v>
      </c>
      <c r="B9">
        <v>1</v>
      </c>
      <c r="C9">
        <v>20</v>
      </c>
      <c r="D9">
        <v>908</v>
      </c>
      <c r="E9" t="s">
        <v>502</v>
      </c>
      <c r="F9" t="s">
        <v>4</v>
      </c>
      <c r="G9">
        <v>20</v>
      </c>
      <c r="H9">
        <v>20</v>
      </c>
      <c r="I9" t="s">
        <v>503</v>
      </c>
      <c r="J9" t="s">
        <v>6</v>
      </c>
      <c r="K9" t="s">
        <v>504</v>
      </c>
      <c r="L9" t="s">
        <v>517</v>
      </c>
      <c r="M9">
        <v>1</v>
      </c>
      <c r="N9" t="s">
        <v>5</v>
      </c>
      <c r="O9">
        <v>34</v>
      </c>
      <c r="Q9" t="s">
        <v>503</v>
      </c>
      <c r="R9" t="s">
        <v>445</v>
      </c>
      <c r="U9">
        <v>202309</v>
      </c>
      <c r="V9" t="s">
        <v>506</v>
      </c>
      <c r="W9">
        <v>0</v>
      </c>
      <c r="X9">
        <v>40.840000000000003</v>
      </c>
      <c r="Y9" t="s">
        <v>507</v>
      </c>
      <c r="AA9" t="s">
        <v>3</v>
      </c>
      <c r="AB9" t="s">
        <v>508</v>
      </c>
      <c r="AC9" t="s">
        <v>446</v>
      </c>
      <c r="AE9" t="s">
        <v>456</v>
      </c>
      <c r="AF9" t="s">
        <v>509</v>
      </c>
      <c r="AH9" t="s">
        <v>503</v>
      </c>
      <c r="AI9" s="1">
        <v>45199</v>
      </c>
      <c r="AJ9" t="s">
        <v>510</v>
      </c>
    </row>
    <row r="10" spans="1:36" x14ac:dyDescent="0.35">
      <c r="A10" t="s">
        <v>3</v>
      </c>
      <c r="B10">
        <v>1</v>
      </c>
      <c r="C10">
        <v>20</v>
      </c>
      <c r="D10">
        <v>908</v>
      </c>
      <c r="E10" t="s">
        <v>502</v>
      </c>
      <c r="F10" t="s">
        <v>4</v>
      </c>
      <c r="G10">
        <v>20</v>
      </c>
      <c r="H10">
        <v>20</v>
      </c>
      <c r="I10" t="s">
        <v>503</v>
      </c>
      <c r="J10" t="s">
        <v>6</v>
      </c>
      <c r="K10" t="s">
        <v>504</v>
      </c>
      <c r="L10" t="s">
        <v>517</v>
      </c>
      <c r="M10">
        <v>1</v>
      </c>
      <c r="N10" t="s">
        <v>5</v>
      </c>
      <c r="O10">
        <v>34</v>
      </c>
      <c r="Q10" t="s">
        <v>503</v>
      </c>
      <c r="R10" t="s">
        <v>445</v>
      </c>
      <c r="U10">
        <v>202310</v>
      </c>
      <c r="V10" t="s">
        <v>506</v>
      </c>
      <c r="W10">
        <v>0</v>
      </c>
      <c r="X10">
        <v>28.66</v>
      </c>
      <c r="Y10" t="s">
        <v>507</v>
      </c>
      <c r="AA10" t="s">
        <v>3</v>
      </c>
      <c r="AB10" t="s">
        <v>508</v>
      </c>
      <c r="AC10" t="s">
        <v>446</v>
      </c>
      <c r="AE10" t="s">
        <v>518</v>
      </c>
      <c r="AF10" t="s">
        <v>509</v>
      </c>
      <c r="AH10" t="s">
        <v>503</v>
      </c>
      <c r="AI10" s="1">
        <v>45230</v>
      </c>
      <c r="AJ10" t="s">
        <v>510</v>
      </c>
    </row>
    <row r="11" spans="1:36" x14ac:dyDescent="0.35">
      <c r="A11" t="s">
        <v>3</v>
      </c>
      <c r="B11">
        <v>1</v>
      </c>
      <c r="C11">
        <v>20</v>
      </c>
      <c r="D11">
        <v>908</v>
      </c>
      <c r="E11" t="s">
        <v>502</v>
      </c>
      <c r="F11" t="s">
        <v>4</v>
      </c>
      <c r="G11">
        <v>20</v>
      </c>
      <c r="H11">
        <v>20</v>
      </c>
      <c r="I11" t="s">
        <v>503</v>
      </c>
      <c r="J11" t="s">
        <v>6</v>
      </c>
      <c r="K11" t="s">
        <v>504</v>
      </c>
      <c r="L11" t="s">
        <v>519</v>
      </c>
      <c r="M11">
        <v>1</v>
      </c>
      <c r="N11" t="s">
        <v>5</v>
      </c>
      <c r="O11">
        <v>34</v>
      </c>
      <c r="Q11" t="s">
        <v>503</v>
      </c>
      <c r="R11" t="s">
        <v>445</v>
      </c>
      <c r="U11">
        <v>202309</v>
      </c>
      <c r="V11" t="s">
        <v>506</v>
      </c>
      <c r="W11">
        <v>0</v>
      </c>
      <c r="X11">
        <v>6.52</v>
      </c>
      <c r="Y11" t="s">
        <v>507</v>
      </c>
      <c r="AA11" t="s">
        <v>3</v>
      </c>
      <c r="AB11" t="s">
        <v>508</v>
      </c>
      <c r="AC11" t="s">
        <v>446</v>
      </c>
      <c r="AE11" t="s">
        <v>455</v>
      </c>
      <c r="AF11" t="s">
        <v>509</v>
      </c>
      <c r="AH11" t="s">
        <v>503</v>
      </c>
      <c r="AI11" s="1">
        <v>45199</v>
      </c>
      <c r="AJ11" t="s">
        <v>510</v>
      </c>
    </row>
    <row r="12" spans="1:36" x14ac:dyDescent="0.35">
      <c r="A12" t="s">
        <v>3</v>
      </c>
      <c r="B12">
        <v>1</v>
      </c>
      <c r="C12">
        <v>20</v>
      </c>
      <c r="D12">
        <v>908</v>
      </c>
      <c r="E12" t="s">
        <v>502</v>
      </c>
      <c r="F12" t="s">
        <v>4</v>
      </c>
      <c r="G12">
        <v>20</v>
      </c>
      <c r="H12">
        <v>20</v>
      </c>
      <c r="I12" t="s">
        <v>503</v>
      </c>
      <c r="J12" t="s">
        <v>6</v>
      </c>
      <c r="K12" t="s">
        <v>504</v>
      </c>
      <c r="L12" t="s">
        <v>519</v>
      </c>
      <c r="M12">
        <v>1</v>
      </c>
      <c r="N12" t="s">
        <v>5</v>
      </c>
      <c r="O12">
        <v>34</v>
      </c>
      <c r="Q12" t="s">
        <v>503</v>
      </c>
      <c r="R12" t="s">
        <v>445</v>
      </c>
      <c r="U12">
        <v>202310</v>
      </c>
      <c r="V12" t="s">
        <v>506</v>
      </c>
      <c r="W12">
        <v>0</v>
      </c>
      <c r="X12">
        <v>5.51</v>
      </c>
      <c r="Y12" t="s">
        <v>507</v>
      </c>
      <c r="AA12" t="s">
        <v>3</v>
      </c>
      <c r="AB12" t="s">
        <v>508</v>
      </c>
      <c r="AC12" t="s">
        <v>446</v>
      </c>
      <c r="AE12" t="s">
        <v>520</v>
      </c>
      <c r="AF12" t="s">
        <v>509</v>
      </c>
      <c r="AH12" t="s">
        <v>503</v>
      </c>
      <c r="AI12" s="1">
        <v>45230</v>
      </c>
      <c r="AJ12" t="s">
        <v>510</v>
      </c>
    </row>
    <row r="13" spans="1:36" x14ac:dyDescent="0.35">
      <c r="A13" t="s">
        <v>3</v>
      </c>
      <c r="B13">
        <v>1</v>
      </c>
      <c r="C13">
        <v>20</v>
      </c>
      <c r="D13">
        <v>908</v>
      </c>
      <c r="E13" t="s">
        <v>502</v>
      </c>
      <c r="F13" t="s">
        <v>4</v>
      </c>
      <c r="G13">
        <v>20</v>
      </c>
      <c r="H13">
        <v>20</v>
      </c>
      <c r="I13" t="s">
        <v>503</v>
      </c>
      <c r="J13" t="s">
        <v>6</v>
      </c>
      <c r="K13" t="s">
        <v>504</v>
      </c>
      <c r="L13" t="s">
        <v>521</v>
      </c>
      <c r="M13">
        <v>1</v>
      </c>
      <c r="N13" t="s">
        <v>5</v>
      </c>
      <c r="O13">
        <v>34</v>
      </c>
      <c r="Q13" t="s">
        <v>503</v>
      </c>
      <c r="R13" t="s">
        <v>445</v>
      </c>
      <c r="U13">
        <v>202309</v>
      </c>
      <c r="V13" t="s">
        <v>506</v>
      </c>
      <c r="W13">
        <v>0</v>
      </c>
      <c r="X13">
        <v>0.28000000000000003</v>
      </c>
      <c r="Y13" t="s">
        <v>507</v>
      </c>
      <c r="AA13" t="s">
        <v>3</v>
      </c>
      <c r="AB13" t="s">
        <v>508</v>
      </c>
      <c r="AC13" t="s">
        <v>446</v>
      </c>
      <c r="AE13" t="s">
        <v>456</v>
      </c>
      <c r="AF13" t="s">
        <v>509</v>
      </c>
      <c r="AH13" t="s">
        <v>503</v>
      </c>
      <c r="AI13" s="1">
        <v>45199</v>
      </c>
      <c r="AJ13" t="s">
        <v>510</v>
      </c>
    </row>
    <row r="14" spans="1:36" x14ac:dyDescent="0.35">
      <c r="A14" t="s">
        <v>3</v>
      </c>
      <c r="B14">
        <v>1</v>
      </c>
      <c r="C14">
        <v>20</v>
      </c>
      <c r="D14">
        <v>908</v>
      </c>
      <c r="E14" t="s">
        <v>502</v>
      </c>
      <c r="F14" t="s">
        <v>4</v>
      </c>
      <c r="G14">
        <v>20</v>
      </c>
      <c r="H14">
        <v>20</v>
      </c>
      <c r="I14" t="s">
        <v>503</v>
      </c>
      <c r="J14" t="s">
        <v>6</v>
      </c>
      <c r="K14" t="s">
        <v>504</v>
      </c>
      <c r="L14" t="s">
        <v>521</v>
      </c>
      <c r="M14">
        <v>1</v>
      </c>
      <c r="N14" t="s">
        <v>5</v>
      </c>
      <c r="O14">
        <v>34</v>
      </c>
      <c r="Q14" t="s">
        <v>503</v>
      </c>
      <c r="R14" t="s">
        <v>445</v>
      </c>
      <c r="U14">
        <v>202310</v>
      </c>
      <c r="V14" t="s">
        <v>506</v>
      </c>
      <c r="W14">
        <v>0</v>
      </c>
      <c r="X14">
        <v>0.33</v>
      </c>
      <c r="Y14" t="s">
        <v>507</v>
      </c>
      <c r="AA14" t="s">
        <v>3</v>
      </c>
      <c r="AB14" t="s">
        <v>508</v>
      </c>
      <c r="AC14" t="s">
        <v>446</v>
      </c>
      <c r="AE14" t="s">
        <v>522</v>
      </c>
      <c r="AF14" t="s">
        <v>509</v>
      </c>
      <c r="AH14" t="s">
        <v>503</v>
      </c>
      <c r="AI14" s="1">
        <v>45230</v>
      </c>
      <c r="AJ14" t="s">
        <v>510</v>
      </c>
    </row>
    <row r="15" spans="1:36" x14ac:dyDescent="0.35">
      <c r="A15" t="s">
        <v>3</v>
      </c>
      <c r="B15">
        <v>1</v>
      </c>
      <c r="C15">
        <v>20</v>
      </c>
      <c r="D15">
        <v>908</v>
      </c>
      <c r="E15" t="s">
        <v>502</v>
      </c>
      <c r="F15" t="s">
        <v>4</v>
      </c>
      <c r="G15">
        <v>20</v>
      </c>
      <c r="H15">
        <v>20</v>
      </c>
      <c r="I15" t="s">
        <v>503</v>
      </c>
      <c r="J15" t="s">
        <v>6</v>
      </c>
      <c r="K15" t="s">
        <v>504</v>
      </c>
      <c r="L15" t="s">
        <v>523</v>
      </c>
      <c r="M15">
        <v>1</v>
      </c>
      <c r="N15" t="s">
        <v>5</v>
      </c>
      <c r="O15">
        <v>34</v>
      </c>
      <c r="Q15" t="s">
        <v>503</v>
      </c>
      <c r="R15" t="s">
        <v>445</v>
      </c>
      <c r="U15">
        <v>202310</v>
      </c>
      <c r="V15" t="s">
        <v>506</v>
      </c>
      <c r="W15">
        <v>0</v>
      </c>
      <c r="X15">
        <v>0.06</v>
      </c>
      <c r="Y15" t="s">
        <v>507</v>
      </c>
      <c r="AA15" t="s">
        <v>3</v>
      </c>
      <c r="AB15" t="s">
        <v>508</v>
      </c>
      <c r="AC15" t="s">
        <v>446</v>
      </c>
      <c r="AE15" t="s">
        <v>524</v>
      </c>
      <c r="AF15" t="s">
        <v>509</v>
      </c>
      <c r="AH15" t="s">
        <v>503</v>
      </c>
      <c r="AI15" s="1">
        <v>45230</v>
      </c>
      <c r="AJ15" t="s">
        <v>510</v>
      </c>
    </row>
    <row r="16" spans="1:36" x14ac:dyDescent="0.35">
      <c r="A16" t="s">
        <v>3</v>
      </c>
      <c r="B16">
        <v>1</v>
      </c>
      <c r="C16">
        <v>20</v>
      </c>
      <c r="D16">
        <v>908</v>
      </c>
      <c r="E16" t="s">
        <v>502</v>
      </c>
      <c r="F16" t="s">
        <v>4</v>
      </c>
      <c r="G16">
        <v>20</v>
      </c>
      <c r="H16">
        <v>20</v>
      </c>
      <c r="I16" t="s">
        <v>503</v>
      </c>
      <c r="J16" t="s">
        <v>6</v>
      </c>
      <c r="K16" t="s">
        <v>504</v>
      </c>
      <c r="L16" t="s">
        <v>525</v>
      </c>
      <c r="M16">
        <v>1</v>
      </c>
      <c r="N16" t="s">
        <v>5</v>
      </c>
      <c r="O16">
        <v>34</v>
      </c>
      <c r="Q16" t="s">
        <v>503</v>
      </c>
      <c r="R16" t="s">
        <v>445</v>
      </c>
      <c r="U16">
        <v>202309</v>
      </c>
      <c r="V16" t="s">
        <v>506</v>
      </c>
      <c r="W16">
        <v>0</v>
      </c>
      <c r="X16">
        <v>181.39</v>
      </c>
      <c r="Y16" t="s">
        <v>507</v>
      </c>
      <c r="AA16" t="s">
        <v>3</v>
      </c>
      <c r="AB16" t="s">
        <v>508</v>
      </c>
      <c r="AC16" t="s">
        <v>446</v>
      </c>
      <c r="AE16" t="s">
        <v>455</v>
      </c>
      <c r="AF16" t="s">
        <v>509</v>
      </c>
      <c r="AH16" t="s">
        <v>503</v>
      </c>
      <c r="AI16" s="1">
        <v>45199</v>
      </c>
      <c r="AJ16" t="s">
        <v>510</v>
      </c>
    </row>
    <row r="17" spans="1:36" x14ac:dyDescent="0.35">
      <c r="A17" t="s">
        <v>3</v>
      </c>
      <c r="B17">
        <v>1</v>
      </c>
      <c r="C17">
        <v>20</v>
      </c>
      <c r="D17">
        <v>908</v>
      </c>
      <c r="E17" t="s">
        <v>502</v>
      </c>
      <c r="F17" t="s">
        <v>4</v>
      </c>
      <c r="G17">
        <v>20</v>
      </c>
      <c r="H17">
        <v>20</v>
      </c>
      <c r="I17" t="s">
        <v>503</v>
      </c>
      <c r="J17" t="s">
        <v>6</v>
      </c>
      <c r="K17" t="s">
        <v>504</v>
      </c>
      <c r="L17" t="s">
        <v>525</v>
      </c>
      <c r="M17">
        <v>1</v>
      </c>
      <c r="N17" t="s">
        <v>5</v>
      </c>
      <c r="O17">
        <v>34</v>
      </c>
      <c r="Q17" t="s">
        <v>503</v>
      </c>
      <c r="R17" t="s">
        <v>445</v>
      </c>
      <c r="U17">
        <v>202310</v>
      </c>
      <c r="V17" t="s">
        <v>506</v>
      </c>
      <c r="W17">
        <v>0</v>
      </c>
      <c r="X17">
        <v>106.49</v>
      </c>
      <c r="Y17" t="s">
        <v>507</v>
      </c>
      <c r="AA17" t="s">
        <v>3</v>
      </c>
      <c r="AB17" t="s">
        <v>508</v>
      </c>
      <c r="AC17" t="s">
        <v>446</v>
      </c>
      <c r="AE17" t="s">
        <v>526</v>
      </c>
      <c r="AF17" t="s">
        <v>509</v>
      </c>
      <c r="AH17" t="s">
        <v>503</v>
      </c>
      <c r="AI17" s="1">
        <v>45230</v>
      </c>
      <c r="AJ17" t="s">
        <v>510</v>
      </c>
    </row>
    <row r="18" spans="1:36" x14ac:dyDescent="0.35">
      <c r="A18" t="s">
        <v>3</v>
      </c>
      <c r="B18">
        <v>1</v>
      </c>
      <c r="C18">
        <v>20</v>
      </c>
      <c r="D18">
        <v>908</v>
      </c>
      <c r="E18" t="s">
        <v>502</v>
      </c>
      <c r="F18" t="s">
        <v>4</v>
      </c>
      <c r="G18">
        <v>20</v>
      </c>
      <c r="H18">
        <v>20</v>
      </c>
      <c r="I18" t="s">
        <v>503</v>
      </c>
      <c r="J18" t="s">
        <v>6</v>
      </c>
      <c r="K18" t="s">
        <v>504</v>
      </c>
      <c r="L18" t="s">
        <v>527</v>
      </c>
      <c r="M18">
        <v>1</v>
      </c>
      <c r="N18" t="s">
        <v>5</v>
      </c>
      <c r="O18">
        <v>34</v>
      </c>
      <c r="Q18" t="s">
        <v>503</v>
      </c>
      <c r="R18" t="s">
        <v>445</v>
      </c>
      <c r="U18">
        <v>202309</v>
      </c>
      <c r="V18" t="s">
        <v>506</v>
      </c>
      <c r="W18">
        <v>0</v>
      </c>
      <c r="X18">
        <v>29.21</v>
      </c>
      <c r="Y18" t="s">
        <v>507</v>
      </c>
      <c r="AA18" t="s">
        <v>3</v>
      </c>
      <c r="AB18" t="s">
        <v>508</v>
      </c>
      <c r="AC18" t="s">
        <v>446</v>
      </c>
      <c r="AE18" t="s">
        <v>457</v>
      </c>
      <c r="AF18" t="s">
        <v>509</v>
      </c>
      <c r="AH18" t="s">
        <v>503</v>
      </c>
      <c r="AI18" s="1">
        <v>45199</v>
      </c>
      <c r="AJ18" t="s">
        <v>510</v>
      </c>
    </row>
    <row r="19" spans="1:36" x14ac:dyDescent="0.35">
      <c r="A19" t="s">
        <v>3</v>
      </c>
      <c r="B19">
        <v>1</v>
      </c>
      <c r="C19">
        <v>20</v>
      </c>
      <c r="D19">
        <v>908</v>
      </c>
      <c r="E19" t="s">
        <v>502</v>
      </c>
      <c r="F19" t="s">
        <v>4</v>
      </c>
      <c r="G19">
        <v>20</v>
      </c>
      <c r="H19">
        <v>20</v>
      </c>
      <c r="I19" t="s">
        <v>503</v>
      </c>
      <c r="J19" t="s">
        <v>6</v>
      </c>
      <c r="K19" t="s">
        <v>504</v>
      </c>
      <c r="L19" t="s">
        <v>527</v>
      </c>
      <c r="M19">
        <v>1</v>
      </c>
      <c r="N19" t="s">
        <v>5</v>
      </c>
      <c r="O19">
        <v>34</v>
      </c>
      <c r="Q19" t="s">
        <v>503</v>
      </c>
      <c r="R19" t="s">
        <v>445</v>
      </c>
      <c r="U19">
        <v>202310</v>
      </c>
      <c r="V19" t="s">
        <v>506</v>
      </c>
      <c r="W19">
        <v>0</v>
      </c>
      <c r="X19">
        <v>31.67</v>
      </c>
      <c r="Y19" t="s">
        <v>507</v>
      </c>
      <c r="AA19" t="s">
        <v>3</v>
      </c>
      <c r="AB19" t="s">
        <v>508</v>
      </c>
      <c r="AC19" t="s">
        <v>446</v>
      </c>
      <c r="AE19" t="s">
        <v>528</v>
      </c>
      <c r="AF19" t="s">
        <v>509</v>
      </c>
      <c r="AH19" t="s">
        <v>503</v>
      </c>
      <c r="AI19" s="1">
        <v>45230</v>
      </c>
      <c r="AJ19" t="s">
        <v>510</v>
      </c>
    </row>
    <row r="20" spans="1:36" x14ac:dyDescent="0.35">
      <c r="A20" t="s">
        <v>3</v>
      </c>
      <c r="B20">
        <v>1</v>
      </c>
      <c r="C20">
        <v>20</v>
      </c>
      <c r="D20">
        <v>908</v>
      </c>
      <c r="E20" t="s">
        <v>502</v>
      </c>
      <c r="F20" t="s">
        <v>4</v>
      </c>
      <c r="G20">
        <v>20</v>
      </c>
      <c r="H20">
        <v>20</v>
      </c>
      <c r="I20" t="s">
        <v>503</v>
      </c>
      <c r="J20" t="s">
        <v>6</v>
      </c>
      <c r="K20" t="s">
        <v>504</v>
      </c>
      <c r="L20" t="s">
        <v>529</v>
      </c>
      <c r="M20">
        <v>1</v>
      </c>
      <c r="N20" t="s">
        <v>5</v>
      </c>
      <c r="O20">
        <v>34</v>
      </c>
      <c r="Q20" t="s">
        <v>503</v>
      </c>
      <c r="R20" t="s">
        <v>445</v>
      </c>
      <c r="U20">
        <v>202309</v>
      </c>
      <c r="V20" t="s">
        <v>506</v>
      </c>
      <c r="W20">
        <v>0</v>
      </c>
      <c r="X20">
        <v>6.11</v>
      </c>
      <c r="Y20" t="s">
        <v>507</v>
      </c>
      <c r="AA20" t="s">
        <v>3</v>
      </c>
      <c r="AB20" t="s">
        <v>508</v>
      </c>
      <c r="AC20" t="s">
        <v>446</v>
      </c>
      <c r="AE20" t="s">
        <v>455</v>
      </c>
      <c r="AF20" t="s">
        <v>509</v>
      </c>
      <c r="AH20" t="s">
        <v>503</v>
      </c>
      <c r="AI20" s="1">
        <v>45199</v>
      </c>
      <c r="AJ20" t="s">
        <v>510</v>
      </c>
    </row>
    <row r="21" spans="1:36" x14ac:dyDescent="0.35">
      <c r="A21" t="s">
        <v>3</v>
      </c>
      <c r="B21">
        <v>1</v>
      </c>
      <c r="C21">
        <v>20</v>
      </c>
      <c r="D21">
        <v>908</v>
      </c>
      <c r="E21" t="s">
        <v>502</v>
      </c>
      <c r="F21" t="s">
        <v>4</v>
      </c>
      <c r="G21">
        <v>20</v>
      </c>
      <c r="H21">
        <v>20</v>
      </c>
      <c r="I21" t="s">
        <v>503</v>
      </c>
      <c r="J21" t="s">
        <v>6</v>
      </c>
      <c r="K21" t="s">
        <v>504</v>
      </c>
      <c r="L21" t="s">
        <v>529</v>
      </c>
      <c r="M21">
        <v>1</v>
      </c>
      <c r="N21" t="s">
        <v>5</v>
      </c>
      <c r="O21">
        <v>34</v>
      </c>
      <c r="Q21" t="s">
        <v>503</v>
      </c>
      <c r="R21" t="s">
        <v>445</v>
      </c>
      <c r="U21">
        <v>202310</v>
      </c>
      <c r="V21" t="s">
        <v>506</v>
      </c>
      <c r="W21">
        <v>0</v>
      </c>
      <c r="X21">
        <v>10.89</v>
      </c>
      <c r="Y21" t="s">
        <v>507</v>
      </c>
      <c r="AA21" t="s">
        <v>3</v>
      </c>
      <c r="AB21" t="s">
        <v>508</v>
      </c>
      <c r="AC21" t="s">
        <v>446</v>
      </c>
      <c r="AE21" t="s">
        <v>530</v>
      </c>
      <c r="AF21" t="s">
        <v>509</v>
      </c>
      <c r="AH21" t="s">
        <v>503</v>
      </c>
      <c r="AI21" s="1">
        <v>45230</v>
      </c>
      <c r="AJ21" t="s">
        <v>510</v>
      </c>
    </row>
    <row r="22" spans="1:36" x14ac:dyDescent="0.35">
      <c r="A22" t="s">
        <v>3</v>
      </c>
      <c r="B22">
        <v>1</v>
      </c>
      <c r="C22">
        <v>20</v>
      </c>
      <c r="D22">
        <v>908</v>
      </c>
      <c r="E22" t="s">
        <v>502</v>
      </c>
      <c r="F22" t="s">
        <v>4</v>
      </c>
      <c r="G22">
        <v>20</v>
      </c>
      <c r="H22">
        <v>20</v>
      </c>
      <c r="I22" t="s">
        <v>503</v>
      </c>
      <c r="J22" t="s">
        <v>6</v>
      </c>
      <c r="K22" t="s">
        <v>504</v>
      </c>
      <c r="L22" t="s">
        <v>6</v>
      </c>
      <c r="M22">
        <v>1</v>
      </c>
      <c r="N22" t="s">
        <v>5</v>
      </c>
      <c r="O22">
        <v>34</v>
      </c>
      <c r="Q22" t="s">
        <v>2</v>
      </c>
      <c r="R22" t="s">
        <v>531</v>
      </c>
      <c r="S22">
        <v>4310161</v>
      </c>
      <c r="T22" t="s">
        <v>532</v>
      </c>
      <c r="U22">
        <v>202103</v>
      </c>
      <c r="V22" t="s">
        <v>506</v>
      </c>
      <c r="W22">
        <v>0</v>
      </c>
      <c r="X22">
        <v>126.27</v>
      </c>
      <c r="Z22">
        <v>941227</v>
      </c>
      <c r="AB22" t="s">
        <v>508</v>
      </c>
      <c r="AC22" t="s">
        <v>7</v>
      </c>
      <c r="AE22" t="s">
        <v>533</v>
      </c>
      <c r="AF22" t="s">
        <v>534</v>
      </c>
      <c r="AH22">
        <v>116516</v>
      </c>
      <c r="AI22" s="1">
        <v>44284</v>
      </c>
      <c r="AJ22" t="s">
        <v>510</v>
      </c>
    </row>
    <row r="23" spans="1:36" x14ac:dyDescent="0.35">
      <c r="A23" t="s">
        <v>3</v>
      </c>
      <c r="B23">
        <v>1</v>
      </c>
      <c r="C23">
        <v>20</v>
      </c>
      <c r="D23">
        <v>908</v>
      </c>
      <c r="E23" t="s">
        <v>502</v>
      </c>
      <c r="F23" t="s">
        <v>4</v>
      </c>
      <c r="G23">
        <v>20</v>
      </c>
      <c r="H23">
        <v>20</v>
      </c>
      <c r="I23" t="s">
        <v>503</v>
      </c>
      <c r="J23" t="s">
        <v>6</v>
      </c>
      <c r="K23" t="s">
        <v>504</v>
      </c>
      <c r="L23" t="s">
        <v>6</v>
      </c>
      <c r="M23">
        <v>1</v>
      </c>
      <c r="N23" t="s">
        <v>5</v>
      </c>
      <c r="O23">
        <v>34</v>
      </c>
      <c r="Q23" t="s">
        <v>2</v>
      </c>
      <c r="R23" t="s">
        <v>531</v>
      </c>
      <c r="S23">
        <v>4322818</v>
      </c>
      <c r="T23" t="s">
        <v>535</v>
      </c>
      <c r="U23">
        <v>202104</v>
      </c>
      <c r="V23" t="s">
        <v>506</v>
      </c>
      <c r="W23">
        <v>0</v>
      </c>
      <c r="X23">
        <v>329.33</v>
      </c>
      <c r="Z23">
        <v>941227</v>
      </c>
      <c r="AB23" t="s">
        <v>508</v>
      </c>
      <c r="AC23" t="s">
        <v>7</v>
      </c>
      <c r="AE23" t="s">
        <v>536</v>
      </c>
      <c r="AF23" t="s">
        <v>534</v>
      </c>
      <c r="AH23">
        <v>116516</v>
      </c>
      <c r="AI23" s="1">
        <v>44298</v>
      </c>
      <c r="AJ23" t="s">
        <v>510</v>
      </c>
    </row>
    <row r="24" spans="1:36" x14ac:dyDescent="0.35">
      <c r="A24" t="s">
        <v>3</v>
      </c>
      <c r="B24">
        <v>1</v>
      </c>
      <c r="C24">
        <v>20</v>
      </c>
      <c r="D24">
        <v>908</v>
      </c>
      <c r="E24" t="s">
        <v>502</v>
      </c>
      <c r="F24" t="s">
        <v>4</v>
      </c>
      <c r="G24">
        <v>20</v>
      </c>
      <c r="H24">
        <v>20</v>
      </c>
      <c r="I24" t="s">
        <v>503</v>
      </c>
      <c r="J24" t="s">
        <v>6</v>
      </c>
      <c r="K24" t="s">
        <v>504</v>
      </c>
      <c r="L24" t="s">
        <v>6</v>
      </c>
      <c r="M24">
        <v>1</v>
      </c>
      <c r="N24" t="s">
        <v>5</v>
      </c>
      <c r="O24">
        <v>34</v>
      </c>
      <c r="Q24" t="s">
        <v>2</v>
      </c>
      <c r="R24" t="s">
        <v>531</v>
      </c>
      <c r="S24">
        <v>4330222</v>
      </c>
      <c r="T24" t="s">
        <v>537</v>
      </c>
      <c r="U24">
        <v>202104</v>
      </c>
      <c r="V24" t="s">
        <v>506</v>
      </c>
      <c r="W24">
        <v>0</v>
      </c>
      <c r="X24">
        <v>170.88</v>
      </c>
      <c r="Z24">
        <v>941227</v>
      </c>
      <c r="AB24" t="s">
        <v>508</v>
      </c>
      <c r="AC24" t="s">
        <v>7</v>
      </c>
      <c r="AE24" t="s">
        <v>538</v>
      </c>
      <c r="AF24" t="s">
        <v>534</v>
      </c>
      <c r="AH24">
        <v>116516</v>
      </c>
      <c r="AI24" s="1">
        <v>44306</v>
      </c>
      <c r="AJ24" t="s">
        <v>510</v>
      </c>
    </row>
    <row r="25" spans="1:36" x14ac:dyDescent="0.35">
      <c r="A25" t="s">
        <v>3</v>
      </c>
      <c r="B25">
        <v>1</v>
      </c>
      <c r="C25">
        <v>20</v>
      </c>
      <c r="D25">
        <v>908</v>
      </c>
      <c r="E25" t="s">
        <v>502</v>
      </c>
      <c r="F25" t="s">
        <v>4</v>
      </c>
      <c r="G25">
        <v>20</v>
      </c>
      <c r="H25">
        <v>20</v>
      </c>
      <c r="I25" t="s">
        <v>503</v>
      </c>
      <c r="J25" t="s">
        <v>6</v>
      </c>
      <c r="K25" t="s">
        <v>504</v>
      </c>
      <c r="L25" t="s">
        <v>6</v>
      </c>
      <c r="M25">
        <v>1</v>
      </c>
      <c r="N25" t="s">
        <v>5</v>
      </c>
      <c r="O25">
        <v>34</v>
      </c>
      <c r="Q25" t="s">
        <v>2</v>
      </c>
      <c r="R25" t="s">
        <v>531</v>
      </c>
      <c r="S25">
        <v>4336028</v>
      </c>
      <c r="T25" t="s">
        <v>539</v>
      </c>
      <c r="U25">
        <v>202104</v>
      </c>
      <c r="V25" t="s">
        <v>506</v>
      </c>
      <c r="W25">
        <v>0</v>
      </c>
      <c r="X25">
        <v>154.57</v>
      </c>
      <c r="Z25">
        <v>941227</v>
      </c>
      <c r="AB25" t="s">
        <v>508</v>
      </c>
      <c r="AC25" t="s">
        <v>7</v>
      </c>
      <c r="AE25" t="s">
        <v>540</v>
      </c>
      <c r="AF25" t="s">
        <v>534</v>
      </c>
      <c r="AH25">
        <v>116516</v>
      </c>
      <c r="AI25" s="1">
        <v>44312</v>
      </c>
      <c r="AJ25" t="s">
        <v>510</v>
      </c>
    </row>
    <row r="26" spans="1:36" x14ac:dyDescent="0.35">
      <c r="A26" t="s">
        <v>3</v>
      </c>
      <c r="B26">
        <v>1</v>
      </c>
      <c r="C26">
        <v>20</v>
      </c>
      <c r="D26">
        <v>908</v>
      </c>
      <c r="E26" t="s">
        <v>502</v>
      </c>
      <c r="F26" t="s">
        <v>4</v>
      </c>
      <c r="G26">
        <v>20</v>
      </c>
      <c r="H26">
        <v>20</v>
      </c>
      <c r="I26" t="s">
        <v>503</v>
      </c>
      <c r="J26" t="s">
        <v>6</v>
      </c>
      <c r="K26" t="s">
        <v>504</v>
      </c>
      <c r="L26" t="s">
        <v>6</v>
      </c>
      <c r="M26">
        <v>1</v>
      </c>
      <c r="N26" t="s">
        <v>5</v>
      </c>
      <c r="O26">
        <v>34</v>
      </c>
      <c r="Q26" t="s">
        <v>2</v>
      </c>
      <c r="R26" t="s">
        <v>531</v>
      </c>
      <c r="S26">
        <v>4345755</v>
      </c>
      <c r="T26" t="s">
        <v>541</v>
      </c>
      <c r="U26">
        <v>202105</v>
      </c>
      <c r="V26" t="s">
        <v>506</v>
      </c>
      <c r="W26">
        <v>0</v>
      </c>
      <c r="X26">
        <v>334.88</v>
      </c>
      <c r="Z26">
        <v>941227</v>
      </c>
      <c r="AB26" t="s">
        <v>508</v>
      </c>
      <c r="AC26" t="s">
        <v>7</v>
      </c>
      <c r="AE26" t="s">
        <v>542</v>
      </c>
      <c r="AF26" t="s">
        <v>534</v>
      </c>
      <c r="AH26">
        <v>116516</v>
      </c>
      <c r="AI26" s="1">
        <v>44321</v>
      </c>
      <c r="AJ26" t="s">
        <v>510</v>
      </c>
    </row>
    <row r="27" spans="1:36" x14ac:dyDescent="0.35">
      <c r="A27" t="s">
        <v>3</v>
      </c>
      <c r="B27">
        <v>1</v>
      </c>
      <c r="C27">
        <v>20</v>
      </c>
      <c r="D27">
        <v>908</v>
      </c>
      <c r="E27" t="s">
        <v>502</v>
      </c>
      <c r="F27" t="s">
        <v>4</v>
      </c>
      <c r="G27">
        <v>20</v>
      </c>
      <c r="H27">
        <v>20</v>
      </c>
      <c r="I27" t="s">
        <v>503</v>
      </c>
      <c r="J27" t="s">
        <v>6</v>
      </c>
      <c r="K27" t="s">
        <v>504</v>
      </c>
      <c r="L27" t="s">
        <v>6</v>
      </c>
      <c r="M27">
        <v>1</v>
      </c>
      <c r="N27" t="s">
        <v>5</v>
      </c>
      <c r="O27">
        <v>34</v>
      </c>
      <c r="Q27" t="s">
        <v>2</v>
      </c>
      <c r="R27" t="s">
        <v>531</v>
      </c>
      <c r="S27">
        <v>4356359</v>
      </c>
      <c r="T27" t="s">
        <v>543</v>
      </c>
      <c r="U27">
        <v>202105</v>
      </c>
      <c r="V27" t="s">
        <v>506</v>
      </c>
      <c r="W27">
        <v>0</v>
      </c>
      <c r="X27">
        <v>387.03</v>
      </c>
      <c r="Z27">
        <v>941227</v>
      </c>
      <c r="AB27" t="s">
        <v>508</v>
      </c>
      <c r="AC27" t="s">
        <v>7</v>
      </c>
      <c r="AE27" t="s">
        <v>544</v>
      </c>
      <c r="AF27" t="s">
        <v>534</v>
      </c>
      <c r="AH27">
        <v>116516</v>
      </c>
      <c r="AI27" s="1">
        <v>44333</v>
      </c>
      <c r="AJ27" t="s">
        <v>510</v>
      </c>
    </row>
    <row r="28" spans="1:36" x14ac:dyDescent="0.35">
      <c r="A28" t="s">
        <v>3</v>
      </c>
      <c r="B28">
        <v>1</v>
      </c>
      <c r="C28">
        <v>20</v>
      </c>
      <c r="D28">
        <v>908</v>
      </c>
      <c r="E28" t="s">
        <v>502</v>
      </c>
      <c r="F28" t="s">
        <v>4</v>
      </c>
      <c r="G28">
        <v>20</v>
      </c>
      <c r="H28">
        <v>20</v>
      </c>
      <c r="I28" t="s">
        <v>503</v>
      </c>
      <c r="J28" t="s">
        <v>6</v>
      </c>
      <c r="K28" t="s">
        <v>504</v>
      </c>
      <c r="L28" t="s">
        <v>6</v>
      </c>
      <c r="M28">
        <v>1</v>
      </c>
      <c r="N28" t="s">
        <v>5</v>
      </c>
      <c r="O28">
        <v>34</v>
      </c>
      <c r="Q28" t="s">
        <v>2</v>
      </c>
      <c r="R28" t="s">
        <v>531</v>
      </c>
      <c r="S28">
        <v>4363836</v>
      </c>
      <c r="T28" t="s">
        <v>545</v>
      </c>
      <c r="U28">
        <v>202105</v>
      </c>
      <c r="V28" t="s">
        <v>506</v>
      </c>
      <c r="W28">
        <v>0</v>
      </c>
      <c r="X28">
        <v>197.04</v>
      </c>
      <c r="Z28">
        <v>941227</v>
      </c>
      <c r="AB28" t="s">
        <v>508</v>
      </c>
      <c r="AC28" t="s">
        <v>7</v>
      </c>
      <c r="AE28" t="s">
        <v>546</v>
      </c>
      <c r="AF28" t="s">
        <v>534</v>
      </c>
      <c r="AH28">
        <v>116516</v>
      </c>
      <c r="AI28" s="1">
        <v>44341</v>
      </c>
      <c r="AJ28" t="s">
        <v>510</v>
      </c>
    </row>
    <row r="29" spans="1:36" x14ac:dyDescent="0.35">
      <c r="A29" t="s">
        <v>3</v>
      </c>
      <c r="B29">
        <v>1</v>
      </c>
      <c r="C29">
        <v>20</v>
      </c>
      <c r="D29">
        <v>908</v>
      </c>
      <c r="E29" t="s">
        <v>502</v>
      </c>
      <c r="F29" t="s">
        <v>4</v>
      </c>
      <c r="G29">
        <v>20</v>
      </c>
      <c r="H29">
        <v>20</v>
      </c>
      <c r="I29" t="s">
        <v>503</v>
      </c>
      <c r="J29" t="s">
        <v>6</v>
      </c>
      <c r="K29" t="s">
        <v>504</v>
      </c>
      <c r="L29" t="s">
        <v>6</v>
      </c>
      <c r="M29">
        <v>1</v>
      </c>
      <c r="N29" t="s">
        <v>5</v>
      </c>
      <c r="O29">
        <v>34</v>
      </c>
      <c r="Q29" t="s">
        <v>2</v>
      </c>
      <c r="R29" t="s">
        <v>531</v>
      </c>
      <c r="S29">
        <v>4718220</v>
      </c>
      <c r="T29" t="s">
        <v>547</v>
      </c>
      <c r="U29">
        <v>202205</v>
      </c>
      <c r="V29" t="s">
        <v>548</v>
      </c>
      <c r="W29">
        <v>0</v>
      </c>
      <c r="X29">
        <v>-801.08</v>
      </c>
      <c r="Z29">
        <v>941227</v>
      </c>
      <c r="AB29" t="s">
        <v>508</v>
      </c>
      <c r="AC29" t="s">
        <v>7</v>
      </c>
      <c r="AE29" t="s">
        <v>549</v>
      </c>
      <c r="AF29" t="s">
        <v>534</v>
      </c>
      <c r="AH29">
        <v>116516</v>
      </c>
      <c r="AI29" s="1">
        <v>44705</v>
      </c>
      <c r="AJ29" t="s">
        <v>510</v>
      </c>
    </row>
    <row r="30" spans="1:36" x14ac:dyDescent="0.35">
      <c r="A30" t="s">
        <v>3</v>
      </c>
      <c r="B30">
        <v>1</v>
      </c>
      <c r="C30">
        <v>20</v>
      </c>
      <c r="D30">
        <v>908</v>
      </c>
      <c r="E30" t="s">
        <v>502</v>
      </c>
      <c r="F30" t="s">
        <v>4</v>
      </c>
      <c r="G30">
        <v>20</v>
      </c>
      <c r="H30">
        <v>20</v>
      </c>
      <c r="I30" t="s">
        <v>503</v>
      </c>
      <c r="J30" t="s">
        <v>6</v>
      </c>
      <c r="K30" t="s">
        <v>504</v>
      </c>
      <c r="L30" t="s">
        <v>6</v>
      </c>
      <c r="M30">
        <v>1</v>
      </c>
      <c r="N30" t="s">
        <v>5</v>
      </c>
      <c r="O30">
        <v>34</v>
      </c>
      <c r="Q30" t="s">
        <v>2</v>
      </c>
      <c r="R30" t="s">
        <v>531</v>
      </c>
      <c r="S30">
        <v>4718220</v>
      </c>
      <c r="T30" t="s">
        <v>547</v>
      </c>
      <c r="U30">
        <v>202205</v>
      </c>
      <c r="V30" t="s">
        <v>506</v>
      </c>
      <c r="W30">
        <v>0</v>
      </c>
      <c r="X30">
        <v>801.08</v>
      </c>
      <c r="Z30">
        <v>941227</v>
      </c>
      <c r="AB30" t="s">
        <v>508</v>
      </c>
      <c r="AC30" t="s">
        <v>7</v>
      </c>
      <c r="AE30" t="s">
        <v>549</v>
      </c>
      <c r="AF30" t="s">
        <v>534</v>
      </c>
      <c r="AH30">
        <v>116516</v>
      </c>
      <c r="AI30" s="1">
        <v>44705</v>
      </c>
      <c r="AJ30" t="s">
        <v>510</v>
      </c>
    </row>
    <row r="31" spans="1:36" x14ac:dyDescent="0.35">
      <c r="A31" t="s">
        <v>3</v>
      </c>
      <c r="B31">
        <v>1</v>
      </c>
      <c r="C31">
        <v>20</v>
      </c>
      <c r="D31">
        <v>908</v>
      </c>
      <c r="E31" t="s">
        <v>502</v>
      </c>
      <c r="F31" t="s">
        <v>4</v>
      </c>
      <c r="G31">
        <v>20</v>
      </c>
      <c r="H31">
        <v>20</v>
      </c>
      <c r="I31" t="s">
        <v>503</v>
      </c>
      <c r="J31" t="s">
        <v>6</v>
      </c>
      <c r="K31" t="s">
        <v>504</v>
      </c>
      <c r="L31" t="s">
        <v>6</v>
      </c>
      <c r="M31">
        <v>1</v>
      </c>
      <c r="N31" t="s">
        <v>5</v>
      </c>
      <c r="O31">
        <v>34</v>
      </c>
      <c r="Q31" t="s">
        <v>2</v>
      </c>
      <c r="R31" t="s">
        <v>531</v>
      </c>
      <c r="S31">
        <v>4718223</v>
      </c>
      <c r="T31" t="s">
        <v>550</v>
      </c>
      <c r="U31">
        <v>202205</v>
      </c>
      <c r="V31" t="s">
        <v>548</v>
      </c>
      <c r="W31">
        <v>0</v>
      </c>
      <c r="X31">
        <v>-1135.96</v>
      </c>
      <c r="Z31">
        <v>941227</v>
      </c>
      <c r="AB31" t="s">
        <v>508</v>
      </c>
      <c r="AC31" t="s">
        <v>7</v>
      </c>
      <c r="AE31" t="s">
        <v>549</v>
      </c>
      <c r="AF31" t="s">
        <v>534</v>
      </c>
      <c r="AH31">
        <v>116516</v>
      </c>
      <c r="AI31" s="1">
        <v>44705</v>
      </c>
      <c r="AJ31" t="s">
        <v>510</v>
      </c>
    </row>
    <row r="32" spans="1:36" x14ac:dyDescent="0.35">
      <c r="A32" t="s">
        <v>3</v>
      </c>
      <c r="B32">
        <v>1</v>
      </c>
      <c r="C32">
        <v>20</v>
      </c>
      <c r="D32">
        <v>908</v>
      </c>
      <c r="E32" t="s">
        <v>502</v>
      </c>
      <c r="F32" t="s">
        <v>4</v>
      </c>
      <c r="G32">
        <v>20</v>
      </c>
      <c r="H32">
        <v>20</v>
      </c>
      <c r="I32" t="s">
        <v>503</v>
      </c>
      <c r="J32" t="s">
        <v>6</v>
      </c>
      <c r="K32" t="s">
        <v>504</v>
      </c>
      <c r="L32" t="s">
        <v>6</v>
      </c>
      <c r="M32">
        <v>1</v>
      </c>
      <c r="N32" t="s">
        <v>5</v>
      </c>
      <c r="O32">
        <v>34</v>
      </c>
      <c r="Q32" t="s">
        <v>2</v>
      </c>
      <c r="R32" t="s">
        <v>531</v>
      </c>
      <c r="S32">
        <v>4718223</v>
      </c>
      <c r="T32" t="s">
        <v>550</v>
      </c>
      <c r="U32">
        <v>202205</v>
      </c>
      <c r="V32" t="s">
        <v>506</v>
      </c>
      <c r="W32">
        <v>0</v>
      </c>
      <c r="X32">
        <v>1135.96</v>
      </c>
      <c r="Z32">
        <v>941227</v>
      </c>
      <c r="AB32" t="s">
        <v>508</v>
      </c>
      <c r="AC32" t="s">
        <v>7</v>
      </c>
      <c r="AE32" t="s">
        <v>549</v>
      </c>
      <c r="AF32" t="s">
        <v>534</v>
      </c>
      <c r="AH32">
        <v>116516</v>
      </c>
      <c r="AI32" s="1">
        <v>44705</v>
      </c>
      <c r="AJ32" t="s">
        <v>510</v>
      </c>
    </row>
    <row r="33" spans="1:36" x14ac:dyDescent="0.35">
      <c r="A33" t="s">
        <v>3</v>
      </c>
      <c r="B33">
        <v>1</v>
      </c>
      <c r="C33">
        <v>20</v>
      </c>
      <c r="D33">
        <v>908</v>
      </c>
      <c r="E33" t="s">
        <v>502</v>
      </c>
      <c r="F33" t="s">
        <v>4</v>
      </c>
      <c r="G33">
        <v>20</v>
      </c>
      <c r="H33">
        <v>20</v>
      </c>
      <c r="I33" t="s">
        <v>503</v>
      </c>
      <c r="J33" t="s">
        <v>6</v>
      </c>
      <c r="K33" t="s">
        <v>504</v>
      </c>
      <c r="L33" t="s">
        <v>6</v>
      </c>
      <c r="M33">
        <v>1</v>
      </c>
      <c r="N33" t="s">
        <v>5</v>
      </c>
      <c r="O33">
        <v>34</v>
      </c>
      <c r="Q33" t="s">
        <v>2</v>
      </c>
      <c r="R33" t="s">
        <v>531</v>
      </c>
      <c r="S33">
        <v>4987512</v>
      </c>
      <c r="T33" t="s">
        <v>551</v>
      </c>
      <c r="U33">
        <v>202301</v>
      </c>
      <c r="V33" t="s">
        <v>506</v>
      </c>
      <c r="W33">
        <v>0</v>
      </c>
      <c r="X33">
        <v>1700</v>
      </c>
      <c r="Z33">
        <v>1016837</v>
      </c>
      <c r="AB33" t="s">
        <v>508</v>
      </c>
      <c r="AC33" t="s">
        <v>7</v>
      </c>
      <c r="AE33" t="s">
        <v>552</v>
      </c>
      <c r="AF33" t="s">
        <v>534</v>
      </c>
      <c r="AH33">
        <v>116516</v>
      </c>
      <c r="AI33" s="1">
        <v>44953</v>
      </c>
      <c r="AJ33" t="s">
        <v>510</v>
      </c>
    </row>
    <row r="34" spans="1:36" x14ac:dyDescent="0.35">
      <c r="A34" t="s">
        <v>3</v>
      </c>
      <c r="B34">
        <v>1</v>
      </c>
      <c r="C34">
        <v>20</v>
      </c>
      <c r="D34">
        <v>908</v>
      </c>
      <c r="E34" t="s">
        <v>502</v>
      </c>
      <c r="F34" t="s">
        <v>4</v>
      </c>
      <c r="G34">
        <v>20</v>
      </c>
      <c r="H34">
        <v>20</v>
      </c>
      <c r="I34" t="s">
        <v>503</v>
      </c>
      <c r="J34" t="s">
        <v>6</v>
      </c>
      <c r="K34" t="s">
        <v>504</v>
      </c>
      <c r="L34" t="s">
        <v>6</v>
      </c>
      <c r="M34">
        <v>1</v>
      </c>
      <c r="N34" t="s">
        <v>5</v>
      </c>
      <c r="O34">
        <v>34</v>
      </c>
      <c r="Q34" t="s">
        <v>503</v>
      </c>
      <c r="R34" t="s">
        <v>453</v>
      </c>
      <c r="U34">
        <v>202309</v>
      </c>
      <c r="V34" t="s">
        <v>506</v>
      </c>
      <c r="W34">
        <v>0</v>
      </c>
      <c r="X34">
        <v>619.54</v>
      </c>
      <c r="AB34" t="s">
        <v>508</v>
      </c>
      <c r="AC34" t="s">
        <v>553</v>
      </c>
      <c r="AE34" t="s">
        <v>458</v>
      </c>
      <c r="AF34" t="s">
        <v>509</v>
      </c>
      <c r="AH34" t="s">
        <v>503</v>
      </c>
      <c r="AI34" s="1">
        <v>45205</v>
      </c>
      <c r="AJ34" t="s">
        <v>510</v>
      </c>
    </row>
    <row r="35" spans="1:36" x14ac:dyDescent="0.35">
      <c r="A35" t="s">
        <v>3</v>
      </c>
      <c r="B35">
        <v>1</v>
      </c>
      <c r="C35">
        <v>20</v>
      </c>
      <c r="D35">
        <v>908</v>
      </c>
      <c r="E35" t="s">
        <v>502</v>
      </c>
      <c r="F35" t="s">
        <v>4</v>
      </c>
      <c r="G35">
        <v>20</v>
      </c>
      <c r="H35">
        <v>20</v>
      </c>
      <c r="I35" t="s">
        <v>503</v>
      </c>
      <c r="J35" t="s">
        <v>6</v>
      </c>
      <c r="K35" t="s">
        <v>504</v>
      </c>
      <c r="L35" t="s">
        <v>6</v>
      </c>
      <c r="M35">
        <v>1</v>
      </c>
      <c r="N35" t="s">
        <v>5</v>
      </c>
      <c r="O35">
        <v>34</v>
      </c>
      <c r="Q35" t="s">
        <v>503</v>
      </c>
      <c r="R35" t="s">
        <v>454</v>
      </c>
      <c r="U35">
        <v>202309</v>
      </c>
      <c r="V35" t="s">
        <v>548</v>
      </c>
      <c r="W35">
        <v>0</v>
      </c>
      <c r="X35">
        <v>-1333.4</v>
      </c>
      <c r="AB35" t="s">
        <v>508</v>
      </c>
      <c r="AC35" t="s">
        <v>553</v>
      </c>
      <c r="AE35" t="s">
        <v>458</v>
      </c>
      <c r="AF35" t="s">
        <v>509</v>
      </c>
      <c r="AH35" t="s">
        <v>503</v>
      </c>
      <c r="AI35" s="1">
        <v>45205</v>
      </c>
      <c r="AJ35" t="s">
        <v>510</v>
      </c>
    </row>
    <row r="36" spans="1:36" x14ac:dyDescent="0.35">
      <c r="A36" t="s">
        <v>3</v>
      </c>
      <c r="B36">
        <v>1</v>
      </c>
      <c r="C36">
        <v>20</v>
      </c>
      <c r="D36">
        <v>908</v>
      </c>
      <c r="E36" t="s">
        <v>502</v>
      </c>
      <c r="F36" t="s">
        <v>4</v>
      </c>
      <c r="G36">
        <v>20</v>
      </c>
      <c r="H36">
        <v>20</v>
      </c>
      <c r="I36" t="s">
        <v>503</v>
      </c>
      <c r="J36" t="s">
        <v>6</v>
      </c>
      <c r="K36" t="s">
        <v>504</v>
      </c>
      <c r="L36" t="s">
        <v>6</v>
      </c>
      <c r="M36">
        <v>1</v>
      </c>
      <c r="N36" t="s">
        <v>5</v>
      </c>
      <c r="O36">
        <v>34</v>
      </c>
      <c r="Q36" t="s">
        <v>503</v>
      </c>
      <c r="R36" t="s">
        <v>445</v>
      </c>
      <c r="U36">
        <v>202307</v>
      </c>
      <c r="V36" t="s">
        <v>506</v>
      </c>
      <c r="W36">
        <v>0</v>
      </c>
      <c r="X36">
        <v>994.92</v>
      </c>
      <c r="Y36" t="s">
        <v>507</v>
      </c>
      <c r="AA36" t="s">
        <v>3</v>
      </c>
      <c r="AB36" t="s">
        <v>508</v>
      </c>
      <c r="AC36" t="s">
        <v>446</v>
      </c>
      <c r="AE36" t="s">
        <v>554</v>
      </c>
      <c r="AF36" t="s">
        <v>509</v>
      </c>
      <c r="AH36" t="s">
        <v>503</v>
      </c>
      <c r="AI36" s="1">
        <v>45138</v>
      </c>
      <c r="AJ36" t="s">
        <v>510</v>
      </c>
    </row>
    <row r="37" spans="1:36" x14ac:dyDescent="0.35">
      <c r="A37" t="s">
        <v>3</v>
      </c>
      <c r="B37">
        <v>1</v>
      </c>
      <c r="C37">
        <v>20</v>
      </c>
      <c r="D37">
        <v>908</v>
      </c>
      <c r="E37" t="s">
        <v>502</v>
      </c>
      <c r="F37" t="s">
        <v>4</v>
      </c>
      <c r="G37">
        <v>20</v>
      </c>
      <c r="H37">
        <v>20</v>
      </c>
      <c r="I37" t="s">
        <v>503</v>
      </c>
      <c r="J37" t="s">
        <v>6</v>
      </c>
      <c r="K37" t="s">
        <v>504</v>
      </c>
      <c r="L37" t="s">
        <v>6</v>
      </c>
      <c r="M37">
        <v>1</v>
      </c>
      <c r="N37" t="s">
        <v>5</v>
      </c>
      <c r="O37">
        <v>34</v>
      </c>
      <c r="Q37" t="s">
        <v>503</v>
      </c>
      <c r="R37" t="s">
        <v>445</v>
      </c>
      <c r="U37">
        <v>202307</v>
      </c>
      <c r="V37" t="s">
        <v>506</v>
      </c>
      <c r="W37">
        <v>0</v>
      </c>
      <c r="X37">
        <v>244.42</v>
      </c>
      <c r="Y37" t="s">
        <v>507</v>
      </c>
      <c r="AA37" t="s">
        <v>3</v>
      </c>
      <c r="AB37" t="s">
        <v>508</v>
      </c>
      <c r="AC37" t="s">
        <v>446</v>
      </c>
      <c r="AE37" t="s">
        <v>555</v>
      </c>
      <c r="AF37" t="s">
        <v>509</v>
      </c>
      <c r="AH37" t="s">
        <v>503</v>
      </c>
      <c r="AI37" s="1">
        <v>45138</v>
      </c>
      <c r="AJ37" t="s">
        <v>510</v>
      </c>
    </row>
    <row r="38" spans="1:36" x14ac:dyDescent="0.35">
      <c r="A38" t="s">
        <v>3</v>
      </c>
      <c r="B38">
        <v>1</v>
      </c>
      <c r="C38">
        <v>20</v>
      </c>
      <c r="D38">
        <v>908</v>
      </c>
      <c r="E38" t="s">
        <v>502</v>
      </c>
      <c r="F38" t="s">
        <v>4</v>
      </c>
      <c r="G38">
        <v>20</v>
      </c>
      <c r="H38">
        <v>20</v>
      </c>
      <c r="I38" t="s">
        <v>503</v>
      </c>
      <c r="J38" t="s">
        <v>6</v>
      </c>
      <c r="K38" t="s">
        <v>504</v>
      </c>
      <c r="L38" t="s">
        <v>6</v>
      </c>
      <c r="M38">
        <v>1</v>
      </c>
      <c r="N38" t="s">
        <v>5</v>
      </c>
      <c r="O38">
        <v>34</v>
      </c>
      <c r="Q38" t="s">
        <v>503</v>
      </c>
      <c r="R38" t="s">
        <v>445</v>
      </c>
      <c r="U38">
        <v>202307</v>
      </c>
      <c r="V38" t="s">
        <v>506</v>
      </c>
      <c r="W38">
        <v>0</v>
      </c>
      <c r="X38">
        <v>94.06</v>
      </c>
      <c r="Y38" t="s">
        <v>507</v>
      </c>
      <c r="AA38" t="s">
        <v>3</v>
      </c>
      <c r="AB38" t="s">
        <v>508</v>
      </c>
      <c r="AC38" t="s">
        <v>446</v>
      </c>
      <c r="AE38" t="s">
        <v>556</v>
      </c>
      <c r="AF38" t="s">
        <v>509</v>
      </c>
      <c r="AH38" t="s">
        <v>503</v>
      </c>
      <c r="AI38" s="1">
        <v>45138</v>
      </c>
      <c r="AJ38" t="s">
        <v>510</v>
      </c>
    </row>
    <row r="39" spans="1:36" x14ac:dyDescent="0.35">
      <c r="A39" t="s">
        <v>3</v>
      </c>
      <c r="B39">
        <v>1</v>
      </c>
      <c r="C39">
        <v>20</v>
      </c>
      <c r="D39">
        <v>908</v>
      </c>
      <c r="E39" t="s">
        <v>502</v>
      </c>
      <c r="F39" t="s">
        <v>4</v>
      </c>
      <c r="G39">
        <v>20</v>
      </c>
      <c r="H39">
        <v>20</v>
      </c>
      <c r="I39" t="s">
        <v>503</v>
      </c>
      <c r="J39" t="s">
        <v>6</v>
      </c>
      <c r="K39" t="s">
        <v>504</v>
      </c>
      <c r="L39" t="s">
        <v>6</v>
      </c>
      <c r="M39">
        <v>1</v>
      </c>
      <c r="N39" t="s">
        <v>5</v>
      </c>
      <c r="O39">
        <v>34</v>
      </c>
      <c r="Q39" t="s">
        <v>503</v>
      </c>
      <c r="R39" t="s">
        <v>445</v>
      </c>
      <c r="U39">
        <v>202308</v>
      </c>
      <c r="V39" t="s">
        <v>506</v>
      </c>
      <c r="W39">
        <v>0</v>
      </c>
      <c r="X39">
        <v>188.68</v>
      </c>
      <c r="Y39" t="s">
        <v>507</v>
      </c>
      <c r="AA39" t="s">
        <v>3</v>
      </c>
      <c r="AB39" t="s">
        <v>508</v>
      </c>
      <c r="AC39" t="s">
        <v>446</v>
      </c>
      <c r="AE39" t="s">
        <v>557</v>
      </c>
      <c r="AF39" t="s">
        <v>509</v>
      </c>
      <c r="AH39" t="s">
        <v>503</v>
      </c>
      <c r="AI39" s="1">
        <v>45169</v>
      </c>
      <c r="AJ39" t="s">
        <v>510</v>
      </c>
    </row>
    <row r="40" spans="1:36" x14ac:dyDescent="0.35">
      <c r="A40" t="s">
        <v>3</v>
      </c>
      <c r="B40">
        <v>1</v>
      </c>
      <c r="C40">
        <v>20</v>
      </c>
      <c r="D40">
        <v>908</v>
      </c>
      <c r="E40" t="s">
        <v>502</v>
      </c>
      <c r="F40" t="s">
        <v>4</v>
      </c>
      <c r="G40">
        <v>20</v>
      </c>
      <c r="H40">
        <v>20</v>
      </c>
      <c r="I40" t="s">
        <v>503</v>
      </c>
      <c r="J40" t="s">
        <v>6</v>
      </c>
      <c r="K40" t="s">
        <v>504</v>
      </c>
      <c r="L40" t="s">
        <v>6</v>
      </c>
      <c r="M40">
        <v>1</v>
      </c>
      <c r="N40" t="s">
        <v>5</v>
      </c>
      <c r="O40">
        <v>34</v>
      </c>
      <c r="Q40" t="s">
        <v>503</v>
      </c>
      <c r="R40" t="s">
        <v>445</v>
      </c>
      <c r="U40">
        <v>202308</v>
      </c>
      <c r="V40" t="s">
        <v>506</v>
      </c>
      <c r="W40">
        <v>0</v>
      </c>
      <c r="X40">
        <v>130.41</v>
      </c>
      <c r="Y40" t="s">
        <v>507</v>
      </c>
      <c r="AA40" t="s">
        <v>3</v>
      </c>
      <c r="AB40" t="s">
        <v>508</v>
      </c>
      <c r="AC40" t="s">
        <v>446</v>
      </c>
      <c r="AE40" t="s">
        <v>558</v>
      </c>
      <c r="AF40" t="s">
        <v>509</v>
      </c>
      <c r="AH40" t="s">
        <v>503</v>
      </c>
      <c r="AI40" s="1">
        <v>45169</v>
      </c>
      <c r="AJ40" t="s">
        <v>510</v>
      </c>
    </row>
    <row r="41" spans="1:36" x14ac:dyDescent="0.35">
      <c r="A41" t="s">
        <v>3</v>
      </c>
      <c r="B41">
        <v>1</v>
      </c>
      <c r="C41">
        <v>20</v>
      </c>
      <c r="D41">
        <v>908</v>
      </c>
      <c r="E41" t="s">
        <v>502</v>
      </c>
      <c r="F41" t="s">
        <v>4</v>
      </c>
      <c r="G41">
        <v>20</v>
      </c>
      <c r="H41">
        <v>20</v>
      </c>
      <c r="I41" t="s">
        <v>503</v>
      </c>
      <c r="J41" t="s">
        <v>6</v>
      </c>
      <c r="K41" t="s">
        <v>504</v>
      </c>
      <c r="L41" t="s">
        <v>6</v>
      </c>
      <c r="M41">
        <v>1</v>
      </c>
      <c r="N41" t="s">
        <v>5</v>
      </c>
      <c r="O41" t="s">
        <v>8</v>
      </c>
      <c r="P41" t="s">
        <v>343</v>
      </c>
      <c r="Q41" t="s">
        <v>503</v>
      </c>
      <c r="R41" t="s">
        <v>2</v>
      </c>
      <c r="U41">
        <v>202212</v>
      </c>
      <c r="V41" t="s">
        <v>506</v>
      </c>
      <c r="W41">
        <v>0</v>
      </c>
      <c r="X41">
        <v>43302.23</v>
      </c>
      <c r="Z41">
        <v>941227</v>
      </c>
      <c r="AB41" t="s">
        <v>508</v>
      </c>
      <c r="AC41" t="s">
        <v>344</v>
      </c>
      <c r="AE41" t="s">
        <v>559</v>
      </c>
      <c r="AF41" t="s">
        <v>509</v>
      </c>
      <c r="AH41" t="s">
        <v>503</v>
      </c>
      <c r="AI41" s="1">
        <v>44932</v>
      </c>
      <c r="AJ41" t="s">
        <v>510</v>
      </c>
    </row>
    <row r="42" spans="1:36" x14ac:dyDescent="0.35">
      <c r="A42" t="s">
        <v>3</v>
      </c>
      <c r="B42">
        <v>1</v>
      </c>
      <c r="C42">
        <v>20</v>
      </c>
      <c r="D42">
        <v>908</v>
      </c>
      <c r="E42" t="s">
        <v>502</v>
      </c>
      <c r="F42" t="s">
        <v>4</v>
      </c>
      <c r="G42">
        <v>20</v>
      </c>
      <c r="H42">
        <v>20</v>
      </c>
      <c r="I42" t="s">
        <v>503</v>
      </c>
      <c r="J42" t="s">
        <v>6</v>
      </c>
      <c r="K42" t="s">
        <v>504</v>
      </c>
      <c r="L42" t="s">
        <v>6</v>
      </c>
      <c r="M42">
        <v>1</v>
      </c>
      <c r="N42" t="s">
        <v>5</v>
      </c>
      <c r="O42" t="s">
        <v>8</v>
      </c>
      <c r="P42" t="s">
        <v>343</v>
      </c>
      <c r="Q42" t="s">
        <v>503</v>
      </c>
      <c r="R42" t="s">
        <v>2</v>
      </c>
      <c r="U42">
        <v>202301</v>
      </c>
      <c r="V42" t="s">
        <v>548</v>
      </c>
      <c r="W42">
        <v>0</v>
      </c>
      <c r="X42">
        <v>-43302.23</v>
      </c>
      <c r="Z42">
        <v>941227</v>
      </c>
      <c r="AB42" t="s">
        <v>508</v>
      </c>
      <c r="AC42" t="s">
        <v>344</v>
      </c>
      <c r="AE42" t="s">
        <v>560</v>
      </c>
      <c r="AF42" t="s">
        <v>509</v>
      </c>
      <c r="AH42" t="s">
        <v>503</v>
      </c>
      <c r="AI42" s="1">
        <v>44951</v>
      </c>
      <c r="AJ42" t="s">
        <v>510</v>
      </c>
    </row>
    <row r="43" spans="1:36" x14ac:dyDescent="0.35">
      <c r="A43" t="s">
        <v>3</v>
      </c>
      <c r="B43">
        <v>1</v>
      </c>
      <c r="C43">
        <v>20</v>
      </c>
      <c r="D43">
        <v>908</v>
      </c>
      <c r="E43" t="s">
        <v>502</v>
      </c>
      <c r="F43" t="s">
        <v>4</v>
      </c>
      <c r="G43">
        <v>20</v>
      </c>
      <c r="H43">
        <v>20</v>
      </c>
      <c r="I43" t="s">
        <v>503</v>
      </c>
      <c r="J43" t="s">
        <v>6</v>
      </c>
      <c r="K43" t="s">
        <v>504</v>
      </c>
      <c r="L43" t="s">
        <v>6</v>
      </c>
      <c r="M43">
        <v>1</v>
      </c>
      <c r="N43" t="s">
        <v>5</v>
      </c>
      <c r="O43" t="s">
        <v>8</v>
      </c>
      <c r="Q43" t="s">
        <v>2</v>
      </c>
      <c r="R43" t="s">
        <v>561</v>
      </c>
      <c r="S43">
        <v>4310161</v>
      </c>
      <c r="T43" t="s">
        <v>532</v>
      </c>
      <c r="U43">
        <v>202103</v>
      </c>
      <c r="V43" t="s">
        <v>506</v>
      </c>
      <c r="W43">
        <v>3156.78</v>
      </c>
      <c r="X43">
        <v>3156.78</v>
      </c>
      <c r="Y43" t="s">
        <v>562</v>
      </c>
      <c r="Z43">
        <v>941227</v>
      </c>
      <c r="AB43" t="s">
        <v>508</v>
      </c>
      <c r="AC43" t="s">
        <v>7</v>
      </c>
      <c r="AE43" t="s">
        <v>533</v>
      </c>
      <c r="AF43" t="s">
        <v>534</v>
      </c>
      <c r="AH43">
        <v>116516</v>
      </c>
      <c r="AI43" s="1">
        <v>44284</v>
      </c>
      <c r="AJ43" t="s">
        <v>510</v>
      </c>
    </row>
    <row r="44" spans="1:36" x14ac:dyDescent="0.35">
      <c r="A44" t="s">
        <v>3</v>
      </c>
      <c r="B44">
        <v>1</v>
      </c>
      <c r="C44">
        <v>20</v>
      </c>
      <c r="D44">
        <v>908</v>
      </c>
      <c r="E44" t="s">
        <v>502</v>
      </c>
      <c r="F44" t="s">
        <v>4</v>
      </c>
      <c r="G44">
        <v>20</v>
      </c>
      <c r="H44">
        <v>20</v>
      </c>
      <c r="I44" t="s">
        <v>503</v>
      </c>
      <c r="J44" t="s">
        <v>6</v>
      </c>
      <c r="K44" t="s">
        <v>504</v>
      </c>
      <c r="L44" t="s">
        <v>6</v>
      </c>
      <c r="M44">
        <v>1</v>
      </c>
      <c r="N44" t="s">
        <v>5</v>
      </c>
      <c r="O44" t="s">
        <v>8</v>
      </c>
      <c r="Q44" t="s">
        <v>2</v>
      </c>
      <c r="R44" t="s">
        <v>561</v>
      </c>
      <c r="S44">
        <v>4322818</v>
      </c>
      <c r="T44" t="s">
        <v>535</v>
      </c>
      <c r="U44">
        <v>202104</v>
      </c>
      <c r="V44" t="s">
        <v>506</v>
      </c>
      <c r="W44">
        <v>8233.2999999999993</v>
      </c>
      <c r="X44">
        <v>8233.2999999999993</v>
      </c>
      <c r="Y44" t="s">
        <v>562</v>
      </c>
      <c r="Z44">
        <v>941227</v>
      </c>
      <c r="AB44" t="s">
        <v>508</v>
      </c>
      <c r="AC44" t="s">
        <v>7</v>
      </c>
      <c r="AE44" t="s">
        <v>536</v>
      </c>
      <c r="AF44" t="s">
        <v>534</v>
      </c>
      <c r="AH44">
        <v>116516</v>
      </c>
      <c r="AI44" s="1">
        <v>44298</v>
      </c>
      <c r="AJ44" t="s">
        <v>510</v>
      </c>
    </row>
    <row r="45" spans="1:36" x14ac:dyDescent="0.35">
      <c r="A45" t="s">
        <v>3</v>
      </c>
      <c r="B45">
        <v>1</v>
      </c>
      <c r="C45">
        <v>20</v>
      </c>
      <c r="D45">
        <v>908</v>
      </c>
      <c r="E45" t="s">
        <v>502</v>
      </c>
      <c r="F45" t="s">
        <v>4</v>
      </c>
      <c r="G45">
        <v>20</v>
      </c>
      <c r="H45">
        <v>20</v>
      </c>
      <c r="I45" t="s">
        <v>503</v>
      </c>
      <c r="J45" t="s">
        <v>6</v>
      </c>
      <c r="K45" t="s">
        <v>504</v>
      </c>
      <c r="L45" t="s">
        <v>6</v>
      </c>
      <c r="M45">
        <v>1</v>
      </c>
      <c r="N45" t="s">
        <v>5</v>
      </c>
      <c r="O45" t="s">
        <v>8</v>
      </c>
      <c r="Q45" t="s">
        <v>2</v>
      </c>
      <c r="R45" t="s">
        <v>561</v>
      </c>
      <c r="S45">
        <v>4330222</v>
      </c>
      <c r="T45" t="s">
        <v>537</v>
      </c>
      <c r="U45">
        <v>202104</v>
      </c>
      <c r="V45" t="s">
        <v>506</v>
      </c>
      <c r="W45">
        <v>5512.13</v>
      </c>
      <c r="X45">
        <v>5512.13</v>
      </c>
      <c r="Y45" t="s">
        <v>562</v>
      </c>
      <c r="Z45">
        <v>941227</v>
      </c>
      <c r="AB45" t="s">
        <v>508</v>
      </c>
      <c r="AC45" t="s">
        <v>7</v>
      </c>
      <c r="AE45" t="s">
        <v>538</v>
      </c>
      <c r="AF45" t="s">
        <v>534</v>
      </c>
      <c r="AH45">
        <v>116516</v>
      </c>
      <c r="AI45" s="1">
        <v>44306</v>
      </c>
      <c r="AJ45" t="s">
        <v>510</v>
      </c>
    </row>
    <row r="46" spans="1:36" x14ac:dyDescent="0.35">
      <c r="A46" t="s">
        <v>3</v>
      </c>
      <c r="B46">
        <v>1</v>
      </c>
      <c r="C46">
        <v>20</v>
      </c>
      <c r="D46">
        <v>908</v>
      </c>
      <c r="E46" t="s">
        <v>502</v>
      </c>
      <c r="F46" t="s">
        <v>4</v>
      </c>
      <c r="G46">
        <v>20</v>
      </c>
      <c r="H46">
        <v>20</v>
      </c>
      <c r="I46" t="s">
        <v>503</v>
      </c>
      <c r="J46" t="s">
        <v>6</v>
      </c>
      <c r="K46" t="s">
        <v>504</v>
      </c>
      <c r="L46" t="s">
        <v>6</v>
      </c>
      <c r="M46">
        <v>1</v>
      </c>
      <c r="N46" t="s">
        <v>5</v>
      </c>
      <c r="O46" t="s">
        <v>8</v>
      </c>
      <c r="Q46" t="s">
        <v>2</v>
      </c>
      <c r="R46" t="s">
        <v>561</v>
      </c>
      <c r="S46">
        <v>4336028</v>
      </c>
      <c r="T46" t="s">
        <v>539</v>
      </c>
      <c r="U46">
        <v>202104</v>
      </c>
      <c r="V46" t="s">
        <v>506</v>
      </c>
      <c r="W46">
        <v>4986.2700000000004</v>
      </c>
      <c r="X46">
        <v>4986.2700000000004</v>
      </c>
      <c r="Y46" t="s">
        <v>562</v>
      </c>
      <c r="Z46">
        <v>941227</v>
      </c>
      <c r="AB46" t="s">
        <v>508</v>
      </c>
      <c r="AC46" t="s">
        <v>7</v>
      </c>
      <c r="AE46" t="s">
        <v>540</v>
      </c>
      <c r="AF46" t="s">
        <v>534</v>
      </c>
      <c r="AH46">
        <v>116516</v>
      </c>
      <c r="AI46" s="1">
        <v>44312</v>
      </c>
      <c r="AJ46" t="s">
        <v>510</v>
      </c>
    </row>
    <row r="47" spans="1:36" x14ac:dyDescent="0.35">
      <c r="A47" t="s">
        <v>3</v>
      </c>
      <c r="B47">
        <v>1</v>
      </c>
      <c r="C47">
        <v>20</v>
      </c>
      <c r="D47">
        <v>908</v>
      </c>
      <c r="E47" t="s">
        <v>502</v>
      </c>
      <c r="F47" t="s">
        <v>4</v>
      </c>
      <c r="G47">
        <v>20</v>
      </c>
      <c r="H47">
        <v>20</v>
      </c>
      <c r="I47" t="s">
        <v>503</v>
      </c>
      <c r="J47" t="s">
        <v>6</v>
      </c>
      <c r="K47" t="s">
        <v>504</v>
      </c>
      <c r="L47" t="s">
        <v>6</v>
      </c>
      <c r="M47">
        <v>1</v>
      </c>
      <c r="N47" t="s">
        <v>5</v>
      </c>
      <c r="O47" t="s">
        <v>8</v>
      </c>
      <c r="Q47" t="s">
        <v>2</v>
      </c>
      <c r="R47" t="s">
        <v>561</v>
      </c>
      <c r="S47">
        <v>4345755</v>
      </c>
      <c r="T47" t="s">
        <v>541</v>
      </c>
      <c r="U47">
        <v>202105</v>
      </c>
      <c r="V47" t="s">
        <v>506</v>
      </c>
      <c r="W47">
        <v>10802.64</v>
      </c>
      <c r="X47">
        <v>10802.64</v>
      </c>
      <c r="Y47" t="s">
        <v>562</v>
      </c>
      <c r="Z47">
        <v>941227</v>
      </c>
      <c r="AB47" t="s">
        <v>508</v>
      </c>
      <c r="AC47" t="s">
        <v>7</v>
      </c>
      <c r="AE47" t="s">
        <v>542</v>
      </c>
      <c r="AF47" t="s">
        <v>534</v>
      </c>
      <c r="AH47">
        <v>116516</v>
      </c>
      <c r="AI47" s="1">
        <v>44321</v>
      </c>
      <c r="AJ47" t="s">
        <v>510</v>
      </c>
    </row>
    <row r="48" spans="1:36" x14ac:dyDescent="0.35">
      <c r="A48" t="s">
        <v>3</v>
      </c>
      <c r="B48">
        <v>1</v>
      </c>
      <c r="C48">
        <v>20</v>
      </c>
      <c r="D48">
        <v>908</v>
      </c>
      <c r="E48" t="s">
        <v>502</v>
      </c>
      <c r="F48" t="s">
        <v>4</v>
      </c>
      <c r="G48">
        <v>20</v>
      </c>
      <c r="H48">
        <v>20</v>
      </c>
      <c r="I48" t="s">
        <v>503</v>
      </c>
      <c r="J48" t="s">
        <v>6</v>
      </c>
      <c r="K48" t="s">
        <v>504</v>
      </c>
      <c r="L48" t="s">
        <v>6</v>
      </c>
      <c r="M48">
        <v>1</v>
      </c>
      <c r="N48" t="s">
        <v>5</v>
      </c>
      <c r="O48" t="s">
        <v>8</v>
      </c>
      <c r="Q48" t="s">
        <v>2</v>
      </c>
      <c r="R48" t="s">
        <v>561</v>
      </c>
      <c r="S48">
        <v>4356359</v>
      </c>
      <c r="T48" t="s">
        <v>543</v>
      </c>
      <c r="U48">
        <v>202105</v>
      </c>
      <c r="V48" t="s">
        <v>506</v>
      </c>
      <c r="W48">
        <v>12484.96</v>
      </c>
      <c r="X48">
        <v>12484.96</v>
      </c>
      <c r="Y48" t="s">
        <v>562</v>
      </c>
      <c r="Z48">
        <v>941227</v>
      </c>
      <c r="AB48" t="s">
        <v>508</v>
      </c>
      <c r="AC48" t="s">
        <v>7</v>
      </c>
      <c r="AE48" t="s">
        <v>544</v>
      </c>
      <c r="AF48" t="s">
        <v>534</v>
      </c>
      <c r="AH48">
        <v>116516</v>
      </c>
      <c r="AI48" s="1">
        <v>44333</v>
      </c>
      <c r="AJ48" t="s">
        <v>510</v>
      </c>
    </row>
    <row r="49" spans="1:36" x14ac:dyDescent="0.35">
      <c r="A49" t="s">
        <v>3</v>
      </c>
      <c r="B49">
        <v>1</v>
      </c>
      <c r="C49">
        <v>20</v>
      </c>
      <c r="D49">
        <v>908</v>
      </c>
      <c r="E49" t="s">
        <v>502</v>
      </c>
      <c r="F49" t="s">
        <v>4</v>
      </c>
      <c r="G49">
        <v>20</v>
      </c>
      <c r="H49">
        <v>20</v>
      </c>
      <c r="I49" t="s">
        <v>503</v>
      </c>
      <c r="J49" t="s">
        <v>6</v>
      </c>
      <c r="K49" t="s">
        <v>504</v>
      </c>
      <c r="L49" t="s">
        <v>6</v>
      </c>
      <c r="M49">
        <v>1</v>
      </c>
      <c r="N49" t="s">
        <v>5</v>
      </c>
      <c r="O49" t="s">
        <v>8</v>
      </c>
      <c r="Q49" t="s">
        <v>2</v>
      </c>
      <c r="R49" t="s">
        <v>561</v>
      </c>
      <c r="S49">
        <v>4363836</v>
      </c>
      <c r="T49" t="s">
        <v>545</v>
      </c>
      <c r="U49">
        <v>202105</v>
      </c>
      <c r="V49" t="s">
        <v>506</v>
      </c>
      <c r="W49">
        <v>7738.41</v>
      </c>
      <c r="X49">
        <v>7738.41</v>
      </c>
      <c r="Y49" t="s">
        <v>562</v>
      </c>
      <c r="Z49">
        <v>941227</v>
      </c>
      <c r="AB49" t="s">
        <v>508</v>
      </c>
      <c r="AC49" t="s">
        <v>7</v>
      </c>
      <c r="AE49" t="s">
        <v>546</v>
      </c>
      <c r="AF49" t="s">
        <v>534</v>
      </c>
      <c r="AH49">
        <v>116516</v>
      </c>
      <c r="AI49" s="1">
        <v>44341</v>
      </c>
      <c r="AJ49" t="s">
        <v>510</v>
      </c>
    </row>
    <row r="50" spans="1:36" x14ac:dyDescent="0.35">
      <c r="A50" t="s">
        <v>3</v>
      </c>
      <c r="B50">
        <v>1</v>
      </c>
      <c r="C50">
        <v>20</v>
      </c>
      <c r="D50">
        <v>908</v>
      </c>
      <c r="E50" t="s">
        <v>502</v>
      </c>
      <c r="F50" t="s">
        <v>4</v>
      </c>
      <c r="G50">
        <v>20</v>
      </c>
      <c r="H50">
        <v>20</v>
      </c>
      <c r="I50" t="s">
        <v>503</v>
      </c>
      <c r="J50" t="s">
        <v>6</v>
      </c>
      <c r="K50" t="s">
        <v>504</v>
      </c>
      <c r="L50" t="s">
        <v>6</v>
      </c>
      <c r="M50">
        <v>1</v>
      </c>
      <c r="N50" t="s">
        <v>5</v>
      </c>
      <c r="O50" t="s">
        <v>8</v>
      </c>
      <c r="Q50" t="s">
        <v>2</v>
      </c>
      <c r="R50" t="s">
        <v>561</v>
      </c>
      <c r="S50">
        <v>4376370</v>
      </c>
      <c r="T50" t="s">
        <v>563</v>
      </c>
      <c r="U50">
        <v>202106</v>
      </c>
      <c r="V50" t="s">
        <v>506</v>
      </c>
      <c r="W50">
        <v>1912.94</v>
      </c>
      <c r="X50">
        <v>1912.94</v>
      </c>
      <c r="Y50" t="s">
        <v>562</v>
      </c>
      <c r="Z50">
        <v>941227</v>
      </c>
      <c r="AB50" t="s">
        <v>508</v>
      </c>
      <c r="AC50" t="s">
        <v>7</v>
      </c>
      <c r="AE50" t="s">
        <v>564</v>
      </c>
      <c r="AF50" t="s">
        <v>534</v>
      </c>
      <c r="AH50">
        <v>116516</v>
      </c>
      <c r="AI50" s="1">
        <v>44354</v>
      </c>
      <c r="AJ50" t="s">
        <v>510</v>
      </c>
    </row>
    <row r="51" spans="1:36" x14ac:dyDescent="0.35">
      <c r="A51" t="s">
        <v>3</v>
      </c>
      <c r="B51">
        <v>1</v>
      </c>
      <c r="C51">
        <v>20</v>
      </c>
      <c r="D51">
        <v>908</v>
      </c>
      <c r="E51" t="s">
        <v>502</v>
      </c>
      <c r="F51" t="s">
        <v>4</v>
      </c>
      <c r="G51">
        <v>20</v>
      </c>
      <c r="H51">
        <v>20</v>
      </c>
      <c r="I51" t="s">
        <v>503</v>
      </c>
      <c r="J51" t="s">
        <v>6</v>
      </c>
      <c r="K51" t="s">
        <v>504</v>
      </c>
      <c r="L51" t="s">
        <v>6</v>
      </c>
      <c r="M51">
        <v>1</v>
      </c>
      <c r="N51" t="s">
        <v>5</v>
      </c>
      <c r="O51" t="s">
        <v>8</v>
      </c>
      <c r="Q51" t="s">
        <v>2</v>
      </c>
      <c r="R51" t="s">
        <v>561</v>
      </c>
      <c r="S51">
        <v>4406865</v>
      </c>
      <c r="T51" t="s">
        <v>565</v>
      </c>
      <c r="U51">
        <v>202107</v>
      </c>
      <c r="V51" t="s">
        <v>506</v>
      </c>
      <c r="W51">
        <v>1157.5999999999999</v>
      </c>
      <c r="X51">
        <v>1157.5999999999999</v>
      </c>
      <c r="Y51" t="s">
        <v>562</v>
      </c>
      <c r="Z51">
        <v>941227</v>
      </c>
      <c r="AB51" t="s">
        <v>508</v>
      </c>
      <c r="AC51" t="s">
        <v>7</v>
      </c>
      <c r="AE51" t="s">
        <v>566</v>
      </c>
      <c r="AF51" t="s">
        <v>534</v>
      </c>
      <c r="AH51">
        <v>116516</v>
      </c>
      <c r="AI51" s="1">
        <v>44385</v>
      </c>
      <c r="AJ51" t="s">
        <v>510</v>
      </c>
    </row>
    <row r="52" spans="1:36" x14ac:dyDescent="0.35">
      <c r="A52" t="s">
        <v>3</v>
      </c>
      <c r="B52">
        <v>1</v>
      </c>
      <c r="C52">
        <v>20</v>
      </c>
      <c r="D52">
        <v>908</v>
      </c>
      <c r="E52" t="s">
        <v>502</v>
      </c>
      <c r="F52" t="s">
        <v>4</v>
      </c>
      <c r="G52">
        <v>20</v>
      </c>
      <c r="H52">
        <v>20</v>
      </c>
      <c r="I52" t="s">
        <v>503</v>
      </c>
      <c r="J52" t="s">
        <v>6</v>
      </c>
      <c r="K52" t="s">
        <v>504</v>
      </c>
      <c r="L52" t="s">
        <v>6</v>
      </c>
      <c r="M52">
        <v>1</v>
      </c>
      <c r="N52" t="s">
        <v>5</v>
      </c>
      <c r="O52" t="s">
        <v>8</v>
      </c>
      <c r="Q52" t="s">
        <v>2</v>
      </c>
      <c r="R52" t="s">
        <v>561</v>
      </c>
      <c r="S52">
        <v>4411150</v>
      </c>
      <c r="T52" t="s">
        <v>567</v>
      </c>
      <c r="U52">
        <v>202107</v>
      </c>
      <c r="V52" t="s">
        <v>506</v>
      </c>
      <c r="W52">
        <v>11667.44</v>
      </c>
      <c r="X52">
        <v>11667.44</v>
      </c>
      <c r="Y52" t="s">
        <v>562</v>
      </c>
      <c r="Z52">
        <v>941227</v>
      </c>
      <c r="AB52" t="s">
        <v>508</v>
      </c>
      <c r="AC52" t="s">
        <v>7</v>
      </c>
      <c r="AE52" t="s">
        <v>568</v>
      </c>
      <c r="AF52" t="s">
        <v>534</v>
      </c>
      <c r="AH52">
        <v>116516</v>
      </c>
      <c r="AI52" s="1">
        <v>44390</v>
      </c>
      <c r="AJ52" t="s">
        <v>510</v>
      </c>
    </row>
    <row r="53" spans="1:36" x14ac:dyDescent="0.35">
      <c r="A53" t="s">
        <v>3</v>
      </c>
      <c r="B53">
        <v>1</v>
      </c>
      <c r="C53">
        <v>20</v>
      </c>
      <c r="D53">
        <v>908</v>
      </c>
      <c r="E53" t="s">
        <v>502</v>
      </c>
      <c r="F53" t="s">
        <v>4</v>
      </c>
      <c r="G53">
        <v>20</v>
      </c>
      <c r="H53">
        <v>20</v>
      </c>
      <c r="I53" t="s">
        <v>503</v>
      </c>
      <c r="J53" t="s">
        <v>6</v>
      </c>
      <c r="K53" t="s">
        <v>504</v>
      </c>
      <c r="L53" t="s">
        <v>6</v>
      </c>
      <c r="M53">
        <v>1</v>
      </c>
      <c r="N53" t="s">
        <v>5</v>
      </c>
      <c r="O53" t="s">
        <v>8</v>
      </c>
      <c r="Q53" t="s">
        <v>2</v>
      </c>
      <c r="R53" t="s">
        <v>561</v>
      </c>
      <c r="S53">
        <v>4417969</v>
      </c>
      <c r="T53" t="s">
        <v>569</v>
      </c>
      <c r="U53">
        <v>202107</v>
      </c>
      <c r="V53" t="s">
        <v>506</v>
      </c>
      <c r="W53">
        <v>1816.75</v>
      </c>
      <c r="X53">
        <v>1816.75</v>
      </c>
      <c r="Y53" t="s">
        <v>562</v>
      </c>
      <c r="Z53">
        <v>941227</v>
      </c>
      <c r="AB53" t="s">
        <v>508</v>
      </c>
      <c r="AC53" t="s">
        <v>7</v>
      </c>
      <c r="AE53" t="s">
        <v>570</v>
      </c>
      <c r="AF53" t="s">
        <v>534</v>
      </c>
      <c r="AH53">
        <v>116516</v>
      </c>
      <c r="AI53" s="1">
        <v>44397</v>
      </c>
      <c r="AJ53" t="s">
        <v>510</v>
      </c>
    </row>
    <row r="54" spans="1:36" x14ac:dyDescent="0.35">
      <c r="A54" t="s">
        <v>3</v>
      </c>
      <c r="B54">
        <v>1</v>
      </c>
      <c r="C54">
        <v>20</v>
      </c>
      <c r="D54">
        <v>908</v>
      </c>
      <c r="E54" t="s">
        <v>502</v>
      </c>
      <c r="F54" t="s">
        <v>4</v>
      </c>
      <c r="G54">
        <v>20</v>
      </c>
      <c r="H54">
        <v>20</v>
      </c>
      <c r="I54" t="s">
        <v>503</v>
      </c>
      <c r="J54" t="s">
        <v>6</v>
      </c>
      <c r="K54" t="s">
        <v>504</v>
      </c>
      <c r="L54" t="s">
        <v>6</v>
      </c>
      <c r="M54">
        <v>1</v>
      </c>
      <c r="N54" t="s">
        <v>5</v>
      </c>
      <c r="O54" t="s">
        <v>8</v>
      </c>
      <c r="Q54" t="s">
        <v>2</v>
      </c>
      <c r="R54" t="s">
        <v>561</v>
      </c>
      <c r="S54">
        <v>4430370</v>
      </c>
      <c r="T54" t="s">
        <v>571</v>
      </c>
      <c r="U54">
        <v>202108</v>
      </c>
      <c r="V54" t="s">
        <v>506</v>
      </c>
      <c r="W54">
        <v>7972.24</v>
      </c>
      <c r="X54">
        <v>7972.24</v>
      </c>
      <c r="Y54" t="s">
        <v>562</v>
      </c>
      <c r="Z54">
        <v>941227</v>
      </c>
      <c r="AB54" t="s">
        <v>508</v>
      </c>
      <c r="AC54" t="s">
        <v>7</v>
      </c>
      <c r="AE54" t="s">
        <v>572</v>
      </c>
      <c r="AF54" t="s">
        <v>534</v>
      </c>
      <c r="AH54">
        <v>116516</v>
      </c>
      <c r="AI54" s="1">
        <v>44411</v>
      </c>
      <c r="AJ54" t="s">
        <v>510</v>
      </c>
    </row>
    <row r="55" spans="1:36" x14ac:dyDescent="0.35">
      <c r="A55" t="s">
        <v>3</v>
      </c>
      <c r="B55">
        <v>1</v>
      </c>
      <c r="C55">
        <v>20</v>
      </c>
      <c r="D55">
        <v>908</v>
      </c>
      <c r="E55" t="s">
        <v>502</v>
      </c>
      <c r="F55" t="s">
        <v>4</v>
      </c>
      <c r="G55">
        <v>20</v>
      </c>
      <c r="H55">
        <v>20</v>
      </c>
      <c r="I55" t="s">
        <v>503</v>
      </c>
      <c r="J55" t="s">
        <v>6</v>
      </c>
      <c r="K55" t="s">
        <v>504</v>
      </c>
      <c r="L55" t="s">
        <v>6</v>
      </c>
      <c r="M55">
        <v>1</v>
      </c>
      <c r="N55" t="s">
        <v>5</v>
      </c>
      <c r="O55" t="s">
        <v>8</v>
      </c>
      <c r="Q55" t="s">
        <v>2</v>
      </c>
      <c r="R55" t="s">
        <v>561</v>
      </c>
      <c r="S55">
        <v>4433897</v>
      </c>
      <c r="T55" t="s">
        <v>573</v>
      </c>
      <c r="U55">
        <v>202108</v>
      </c>
      <c r="V55" t="s">
        <v>506</v>
      </c>
      <c r="W55">
        <v>12467.34</v>
      </c>
      <c r="X55">
        <v>12467.34</v>
      </c>
      <c r="Y55" t="s">
        <v>562</v>
      </c>
      <c r="Z55">
        <v>941227</v>
      </c>
      <c r="AB55" t="s">
        <v>508</v>
      </c>
      <c r="AC55" t="s">
        <v>7</v>
      </c>
      <c r="AE55" t="s">
        <v>574</v>
      </c>
      <c r="AF55" t="s">
        <v>534</v>
      </c>
      <c r="AH55">
        <v>116516</v>
      </c>
      <c r="AI55" s="1">
        <v>44413</v>
      </c>
      <c r="AJ55" t="s">
        <v>510</v>
      </c>
    </row>
    <row r="56" spans="1:36" x14ac:dyDescent="0.35">
      <c r="A56" t="s">
        <v>3</v>
      </c>
      <c r="B56">
        <v>1</v>
      </c>
      <c r="C56">
        <v>20</v>
      </c>
      <c r="D56">
        <v>908</v>
      </c>
      <c r="E56" t="s">
        <v>502</v>
      </c>
      <c r="F56" t="s">
        <v>4</v>
      </c>
      <c r="G56">
        <v>20</v>
      </c>
      <c r="H56">
        <v>20</v>
      </c>
      <c r="I56" t="s">
        <v>503</v>
      </c>
      <c r="J56" t="s">
        <v>6</v>
      </c>
      <c r="K56" t="s">
        <v>504</v>
      </c>
      <c r="L56" t="s">
        <v>6</v>
      </c>
      <c r="M56">
        <v>1</v>
      </c>
      <c r="N56" t="s">
        <v>5</v>
      </c>
      <c r="O56" t="s">
        <v>8</v>
      </c>
      <c r="Q56" t="s">
        <v>2</v>
      </c>
      <c r="R56" t="s">
        <v>561</v>
      </c>
      <c r="S56">
        <v>4437899</v>
      </c>
      <c r="T56" t="s">
        <v>575</v>
      </c>
      <c r="U56">
        <v>202108</v>
      </c>
      <c r="V56" t="s">
        <v>506</v>
      </c>
      <c r="W56">
        <v>6321.98</v>
      </c>
      <c r="X56">
        <v>6321.98</v>
      </c>
      <c r="Y56" t="s">
        <v>562</v>
      </c>
      <c r="Z56">
        <v>941227</v>
      </c>
      <c r="AB56" t="s">
        <v>508</v>
      </c>
      <c r="AC56" t="s">
        <v>7</v>
      </c>
      <c r="AE56" t="s">
        <v>576</v>
      </c>
      <c r="AF56" t="s">
        <v>534</v>
      </c>
      <c r="AH56">
        <v>116516</v>
      </c>
      <c r="AI56" s="1">
        <v>44418</v>
      </c>
      <c r="AJ56" t="s">
        <v>510</v>
      </c>
    </row>
    <row r="57" spans="1:36" x14ac:dyDescent="0.35">
      <c r="A57" t="s">
        <v>3</v>
      </c>
      <c r="B57">
        <v>1</v>
      </c>
      <c r="C57">
        <v>20</v>
      </c>
      <c r="D57">
        <v>908</v>
      </c>
      <c r="E57" t="s">
        <v>502</v>
      </c>
      <c r="F57" t="s">
        <v>4</v>
      </c>
      <c r="G57">
        <v>20</v>
      </c>
      <c r="H57">
        <v>20</v>
      </c>
      <c r="I57" t="s">
        <v>503</v>
      </c>
      <c r="J57" t="s">
        <v>6</v>
      </c>
      <c r="K57" t="s">
        <v>504</v>
      </c>
      <c r="L57" t="s">
        <v>6</v>
      </c>
      <c r="M57">
        <v>1</v>
      </c>
      <c r="N57" t="s">
        <v>5</v>
      </c>
      <c r="O57" t="s">
        <v>8</v>
      </c>
      <c r="Q57" t="s">
        <v>2</v>
      </c>
      <c r="R57" t="s">
        <v>561</v>
      </c>
      <c r="S57">
        <v>4446139</v>
      </c>
      <c r="T57" t="s">
        <v>577</v>
      </c>
      <c r="U57">
        <v>202108</v>
      </c>
      <c r="V57" t="s">
        <v>506</v>
      </c>
      <c r="W57">
        <v>6115.94</v>
      </c>
      <c r="X57">
        <v>6115.94</v>
      </c>
      <c r="Y57" t="s">
        <v>562</v>
      </c>
      <c r="Z57">
        <v>941227</v>
      </c>
      <c r="AB57" t="s">
        <v>508</v>
      </c>
      <c r="AC57" t="s">
        <v>7</v>
      </c>
      <c r="AE57" t="s">
        <v>578</v>
      </c>
      <c r="AF57" t="s">
        <v>534</v>
      </c>
      <c r="AH57">
        <v>116516</v>
      </c>
      <c r="AI57" s="1">
        <v>44426</v>
      </c>
      <c r="AJ57" t="s">
        <v>510</v>
      </c>
    </row>
    <row r="58" spans="1:36" x14ac:dyDescent="0.35">
      <c r="A58" t="s">
        <v>3</v>
      </c>
      <c r="B58">
        <v>1</v>
      </c>
      <c r="C58">
        <v>20</v>
      </c>
      <c r="D58">
        <v>908</v>
      </c>
      <c r="E58" t="s">
        <v>502</v>
      </c>
      <c r="F58" t="s">
        <v>4</v>
      </c>
      <c r="G58">
        <v>20</v>
      </c>
      <c r="H58">
        <v>20</v>
      </c>
      <c r="I58" t="s">
        <v>503</v>
      </c>
      <c r="J58" t="s">
        <v>6</v>
      </c>
      <c r="K58" t="s">
        <v>504</v>
      </c>
      <c r="L58" t="s">
        <v>6</v>
      </c>
      <c r="M58">
        <v>1</v>
      </c>
      <c r="N58" t="s">
        <v>5</v>
      </c>
      <c r="O58" t="s">
        <v>8</v>
      </c>
      <c r="Q58" t="s">
        <v>2</v>
      </c>
      <c r="R58" t="s">
        <v>561</v>
      </c>
      <c r="S58">
        <v>4452057</v>
      </c>
      <c r="T58" t="s">
        <v>579</v>
      </c>
      <c r="U58">
        <v>202108</v>
      </c>
      <c r="V58" t="s">
        <v>506</v>
      </c>
      <c r="W58">
        <v>13226.25</v>
      </c>
      <c r="X58">
        <v>13226.25</v>
      </c>
      <c r="Y58" t="s">
        <v>562</v>
      </c>
      <c r="Z58">
        <v>941227</v>
      </c>
      <c r="AB58" t="s">
        <v>508</v>
      </c>
      <c r="AC58" t="s">
        <v>7</v>
      </c>
      <c r="AE58" t="s">
        <v>580</v>
      </c>
      <c r="AF58" t="s">
        <v>534</v>
      </c>
      <c r="AH58">
        <v>116516</v>
      </c>
      <c r="AI58" s="1">
        <v>44432</v>
      </c>
      <c r="AJ58" t="s">
        <v>510</v>
      </c>
    </row>
    <row r="59" spans="1:36" x14ac:dyDescent="0.35">
      <c r="A59" t="s">
        <v>3</v>
      </c>
      <c r="B59">
        <v>1</v>
      </c>
      <c r="C59">
        <v>20</v>
      </c>
      <c r="D59">
        <v>908</v>
      </c>
      <c r="E59" t="s">
        <v>502</v>
      </c>
      <c r="F59" t="s">
        <v>4</v>
      </c>
      <c r="G59">
        <v>20</v>
      </c>
      <c r="H59">
        <v>20</v>
      </c>
      <c r="I59" t="s">
        <v>503</v>
      </c>
      <c r="J59" t="s">
        <v>6</v>
      </c>
      <c r="K59" t="s">
        <v>504</v>
      </c>
      <c r="L59" t="s">
        <v>6</v>
      </c>
      <c r="M59">
        <v>1</v>
      </c>
      <c r="N59" t="s">
        <v>5</v>
      </c>
      <c r="O59" t="s">
        <v>8</v>
      </c>
      <c r="Q59" t="s">
        <v>2</v>
      </c>
      <c r="R59" t="s">
        <v>561</v>
      </c>
      <c r="S59">
        <v>4457234</v>
      </c>
      <c r="T59" t="s">
        <v>581</v>
      </c>
      <c r="U59">
        <v>202108</v>
      </c>
      <c r="V59" t="s">
        <v>506</v>
      </c>
      <c r="W59">
        <v>3711.91</v>
      </c>
      <c r="X59">
        <v>3711.91</v>
      </c>
      <c r="Y59" t="s">
        <v>562</v>
      </c>
      <c r="Z59">
        <v>941227</v>
      </c>
      <c r="AB59" t="s">
        <v>508</v>
      </c>
      <c r="AC59" t="s">
        <v>7</v>
      </c>
      <c r="AE59" t="s">
        <v>582</v>
      </c>
      <c r="AF59" t="s">
        <v>534</v>
      </c>
      <c r="AH59">
        <v>116516</v>
      </c>
      <c r="AI59" s="1">
        <v>44438</v>
      </c>
      <c r="AJ59" t="s">
        <v>510</v>
      </c>
    </row>
    <row r="60" spans="1:36" x14ac:dyDescent="0.35">
      <c r="A60" t="s">
        <v>3</v>
      </c>
      <c r="B60">
        <v>1</v>
      </c>
      <c r="C60">
        <v>20</v>
      </c>
      <c r="D60">
        <v>908</v>
      </c>
      <c r="E60" t="s">
        <v>502</v>
      </c>
      <c r="F60" t="s">
        <v>4</v>
      </c>
      <c r="G60">
        <v>20</v>
      </c>
      <c r="H60">
        <v>20</v>
      </c>
      <c r="I60" t="s">
        <v>503</v>
      </c>
      <c r="J60" t="s">
        <v>6</v>
      </c>
      <c r="K60" t="s">
        <v>504</v>
      </c>
      <c r="L60" t="s">
        <v>6</v>
      </c>
      <c r="M60">
        <v>1</v>
      </c>
      <c r="N60" t="s">
        <v>5</v>
      </c>
      <c r="O60" t="s">
        <v>8</v>
      </c>
      <c r="Q60" t="s">
        <v>2</v>
      </c>
      <c r="R60" t="s">
        <v>561</v>
      </c>
      <c r="S60">
        <v>4464872</v>
      </c>
      <c r="T60" t="s">
        <v>583</v>
      </c>
      <c r="U60">
        <v>202109</v>
      </c>
      <c r="V60" t="s">
        <v>506</v>
      </c>
      <c r="W60">
        <v>23677.5</v>
      </c>
      <c r="X60">
        <v>23677.5</v>
      </c>
      <c r="Y60" t="s">
        <v>562</v>
      </c>
      <c r="Z60">
        <v>941227</v>
      </c>
      <c r="AB60" t="s">
        <v>508</v>
      </c>
      <c r="AC60" t="s">
        <v>7</v>
      </c>
      <c r="AE60" t="s">
        <v>584</v>
      </c>
      <c r="AF60" t="s">
        <v>534</v>
      </c>
      <c r="AH60">
        <v>116516</v>
      </c>
      <c r="AI60" s="1">
        <v>44447</v>
      </c>
      <c r="AJ60" t="s">
        <v>510</v>
      </c>
    </row>
    <row r="61" spans="1:36" x14ac:dyDescent="0.35">
      <c r="A61" t="s">
        <v>3</v>
      </c>
      <c r="B61">
        <v>1</v>
      </c>
      <c r="C61">
        <v>20</v>
      </c>
      <c r="D61">
        <v>908</v>
      </c>
      <c r="E61" t="s">
        <v>502</v>
      </c>
      <c r="F61" t="s">
        <v>4</v>
      </c>
      <c r="G61">
        <v>20</v>
      </c>
      <c r="H61">
        <v>20</v>
      </c>
      <c r="I61" t="s">
        <v>503</v>
      </c>
      <c r="J61" t="s">
        <v>6</v>
      </c>
      <c r="K61" t="s">
        <v>504</v>
      </c>
      <c r="L61" t="s">
        <v>6</v>
      </c>
      <c r="M61">
        <v>1</v>
      </c>
      <c r="N61" t="s">
        <v>5</v>
      </c>
      <c r="O61" t="s">
        <v>8</v>
      </c>
      <c r="Q61" t="s">
        <v>2</v>
      </c>
      <c r="R61" t="s">
        <v>561</v>
      </c>
      <c r="S61">
        <v>4470758</v>
      </c>
      <c r="T61" t="s">
        <v>585</v>
      </c>
      <c r="U61">
        <v>202109</v>
      </c>
      <c r="V61" t="s">
        <v>506</v>
      </c>
      <c r="W61">
        <v>7357.13</v>
      </c>
      <c r="X61">
        <v>7357.13</v>
      </c>
      <c r="Y61" t="s">
        <v>562</v>
      </c>
      <c r="Z61">
        <v>941227</v>
      </c>
      <c r="AB61" t="s">
        <v>508</v>
      </c>
      <c r="AC61" t="s">
        <v>7</v>
      </c>
      <c r="AE61" t="s">
        <v>586</v>
      </c>
      <c r="AF61" t="s">
        <v>534</v>
      </c>
      <c r="AH61">
        <v>116516</v>
      </c>
      <c r="AI61" s="1">
        <v>44453</v>
      </c>
      <c r="AJ61" t="s">
        <v>510</v>
      </c>
    </row>
    <row r="62" spans="1:36" x14ac:dyDescent="0.35">
      <c r="A62" t="s">
        <v>3</v>
      </c>
      <c r="B62">
        <v>1</v>
      </c>
      <c r="C62">
        <v>20</v>
      </c>
      <c r="D62">
        <v>908</v>
      </c>
      <c r="E62" t="s">
        <v>502</v>
      </c>
      <c r="F62" t="s">
        <v>4</v>
      </c>
      <c r="G62">
        <v>20</v>
      </c>
      <c r="H62">
        <v>20</v>
      </c>
      <c r="I62" t="s">
        <v>503</v>
      </c>
      <c r="J62" t="s">
        <v>6</v>
      </c>
      <c r="K62" t="s">
        <v>504</v>
      </c>
      <c r="L62" t="s">
        <v>6</v>
      </c>
      <c r="M62">
        <v>1</v>
      </c>
      <c r="N62" t="s">
        <v>5</v>
      </c>
      <c r="O62" t="s">
        <v>8</v>
      </c>
      <c r="Q62" t="s">
        <v>2</v>
      </c>
      <c r="R62" t="s">
        <v>561</v>
      </c>
      <c r="S62">
        <v>4478037</v>
      </c>
      <c r="T62" t="s">
        <v>587</v>
      </c>
      <c r="U62">
        <v>202109</v>
      </c>
      <c r="V62" t="s">
        <v>506</v>
      </c>
      <c r="W62">
        <v>31135.84</v>
      </c>
      <c r="X62">
        <v>31135.84</v>
      </c>
      <c r="Y62" t="s">
        <v>562</v>
      </c>
      <c r="Z62">
        <v>941227</v>
      </c>
      <c r="AB62" t="s">
        <v>508</v>
      </c>
      <c r="AC62" t="s">
        <v>7</v>
      </c>
      <c r="AE62" t="s">
        <v>588</v>
      </c>
      <c r="AF62" t="s">
        <v>534</v>
      </c>
      <c r="AH62">
        <v>116516</v>
      </c>
      <c r="AI62" s="1">
        <v>44460</v>
      </c>
      <c r="AJ62" t="s">
        <v>510</v>
      </c>
    </row>
    <row r="63" spans="1:36" x14ac:dyDescent="0.35">
      <c r="A63" t="s">
        <v>3</v>
      </c>
      <c r="B63">
        <v>1</v>
      </c>
      <c r="C63">
        <v>20</v>
      </c>
      <c r="D63">
        <v>908</v>
      </c>
      <c r="E63" t="s">
        <v>502</v>
      </c>
      <c r="F63" t="s">
        <v>4</v>
      </c>
      <c r="G63">
        <v>20</v>
      </c>
      <c r="H63">
        <v>20</v>
      </c>
      <c r="I63" t="s">
        <v>503</v>
      </c>
      <c r="J63" t="s">
        <v>6</v>
      </c>
      <c r="K63" t="s">
        <v>504</v>
      </c>
      <c r="L63" t="s">
        <v>6</v>
      </c>
      <c r="M63">
        <v>1</v>
      </c>
      <c r="N63" t="s">
        <v>5</v>
      </c>
      <c r="O63" t="s">
        <v>8</v>
      </c>
      <c r="Q63" t="s">
        <v>2</v>
      </c>
      <c r="R63" t="s">
        <v>561</v>
      </c>
      <c r="S63">
        <v>4485771</v>
      </c>
      <c r="T63" t="s">
        <v>589</v>
      </c>
      <c r="U63">
        <v>202109</v>
      </c>
      <c r="V63" t="s">
        <v>506</v>
      </c>
      <c r="W63">
        <v>4984.29</v>
      </c>
      <c r="X63">
        <v>4984.29</v>
      </c>
      <c r="Y63" t="s">
        <v>562</v>
      </c>
      <c r="Z63">
        <v>941227</v>
      </c>
      <c r="AB63" t="s">
        <v>508</v>
      </c>
      <c r="AC63" t="s">
        <v>7</v>
      </c>
      <c r="AE63" t="s">
        <v>590</v>
      </c>
      <c r="AF63" t="s">
        <v>534</v>
      </c>
      <c r="AH63">
        <v>116516</v>
      </c>
      <c r="AI63" s="1">
        <v>44467</v>
      </c>
      <c r="AJ63" t="s">
        <v>510</v>
      </c>
    </row>
    <row r="64" spans="1:36" x14ac:dyDescent="0.35">
      <c r="A64" t="s">
        <v>3</v>
      </c>
      <c r="B64">
        <v>1</v>
      </c>
      <c r="C64">
        <v>20</v>
      </c>
      <c r="D64">
        <v>908</v>
      </c>
      <c r="E64" t="s">
        <v>502</v>
      </c>
      <c r="F64" t="s">
        <v>4</v>
      </c>
      <c r="G64">
        <v>20</v>
      </c>
      <c r="H64">
        <v>20</v>
      </c>
      <c r="I64" t="s">
        <v>503</v>
      </c>
      <c r="J64" t="s">
        <v>6</v>
      </c>
      <c r="K64" t="s">
        <v>504</v>
      </c>
      <c r="L64" t="s">
        <v>6</v>
      </c>
      <c r="M64">
        <v>1</v>
      </c>
      <c r="N64" t="s">
        <v>5</v>
      </c>
      <c r="O64" t="s">
        <v>8</v>
      </c>
      <c r="Q64" t="s">
        <v>2</v>
      </c>
      <c r="R64" t="s">
        <v>561</v>
      </c>
      <c r="S64">
        <v>4492752</v>
      </c>
      <c r="T64" t="s">
        <v>591</v>
      </c>
      <c r="U64">
        <v>202110</v>
      </c>
      <c r="V64" t="s">
        <v>506</v>
      </c>
      <c r="W64">
        <v>30585.5</v>
      </c>
      <c r="X64">
        <v>30585.5</v>
      </c>
      <c r="Y64" t="s">
        <v>562</v>
      </c>
      <c r="Z64">
        <v>941227</v>
      </c>
      <c r="AB64" t="s">
        <v>508</v>
      </c>
      <c r="AC64" t="s">
        <v>7</v>
      </c>
      <c r="AE64" t="s">
        <v>592</v>
      </c>
      <c r="AF64" t="s">
        <v>534</v>
      </c>
      <c r="AH64">
        <v>116516</v>
      </c>
      <c r="AI64" s="1">
        <v>44474</v>
      </c>
      <c r="AJ64" t="s">
        <v>510</v>
      </c>
    </row>
    <row r="65" spans="1:36" x14ac:dyDescent="0.35">
      <c r="A65" t="s">
        <v>3</v>
      </c>
      <c r="B65">
        <v>1</v>
      </c>
      <c r="C65">
        <v>20</v>
      </c>
      <c r="D65">
        <v>908</v>
      </c>
      <c r="E65" t="s">
        <v>502</v>
      </c>
      <c r="F65" t="s">
        <v>4</v>
      </c>
      <c r="G65">
        <v>20</v>
      </c>
      <c r="H65">
        <v>20</v>
      </c>
      <c r="I65" t="s">
        <v>503</v>
      </c>
      <c r="J65" t="s">
        <v>6</v>
      </c>
      <c r="K65" t="s">
        <v>504</v>
      </c>
      <c r="L65" t="s">
        <v>6</v>
      </c>
      <c r="M65">
        <v>1</v>
      </c>
      <c r="N65" t="s">
        <v>5</v>
      </c>
      <c r="O65" t="s">
        <v>8</v>
      </c>
      <c r="Q65" t="s">
        <v>2</v>
      </c>
      <c r="R65" t="s">
        <v>561</v>
      </c>
      <c r="S65">
        <v>4499720</v>
      </c>
      <c r="T65" t="s">
        <v>593</v>
      </c>
      <c r="U65">
        <v>202110</v>
      </c>
      <c r="V65" t="s">
        <v>506</v>
      </c>
      <c r="W65">
        <v>18820.47</v>
      </c>
      <c r="X65">
        <v>18820.47</v>
      </c>
      <c r="Y65" t="s">
        <v>562</v>
      </c>
      <c r="Z65">
        <v>941227</v>
      </c>
      <c r="AB65" t="s">
        <v>508</v>
      </c>
      <c r="AC65" t="s">
        <v>7</v>
      </c>
      <c r="AE65" t="s">
        <v>594</v>
      </c>
      <c r="AF65" t="s">
        <v>534</v>
      </c>
      <c r="AH65">
        <v>116516</v>
      </c>
      <c r="AI65" s="1">
        <v>44481</v>
      </c>
      <c r="AJ65" t="s">
        <v>510</v>
      </c>
    </row>
    <row r="66" spans="1:36" x14ac:dyDescent="0.35">
      <c r="A66" t="s">
        <v>3</v>
      </c>
      <c r="B66">
        <v>1</v>
      </c>
      <c r="C66">
        <v>20</v>
      </c>
      <c r="D66">
        <v>908</v>
      </c>
      <c r="E66" t="s">
        <v>502</v>
      </c>
      <c r="F66" t="s">
        <v>4</v>
      </c>
      <c r="G66">
        <v>20</v>
      </c>
      <c r="H66">
        <v>20</v>
      </c>
      <c r="I66" t="s">
        <v>503</v>
      </c>
      <c r="J66" t="s">
        <v>6</v>
      </c>
      <c r="K66" t="s">
        <v>504</v>
      </c>
      <c r="L66" t="s">
        <v>6</v>
      </c>
      <c r="M66">
        <v>1</v>
      </c>
      <c r="N66" t="s">
        <v>5</v>
      </c>
      <c r="O66" t="s">
        <v>8</v>
      </c>
      <c r="Q66" t="s">
        <v>2</v>
      </c>
      <c r="R66" t="s">
        <v>561</v>
      </c>
      <c r="S66">
        <v>4507174</v>
      </c>
      <c r="T66" t="s">
        <v>595</v>
      </c>
      <c r="U66">
        <v>202110</v>
      </c>
      <c r="V66" t="s">
        <v>506</v>
      </c>
      <c r="W66">
        <v>2416.31</v>
      </c>
      <c r="X66">
        <v>2416.31</v>
      </c>
      <c r="Y66" t="s">
        <v>562</v>
      </c>
      <c r="Z66">
        <v>941227</v>
      </c>
      <c r="AB66" t="s">
        <v>508</v>
      </c>
      <c r="AC66" t="s">
        <v>7</v>
      </c>
      <c r="AE66" t="s">
        <v>596</v>
      </c>
      <c r="AF66" t="s">
        <v>534</v>
      </c>
      <c r="AH66">
        <v>116516</v>
      </c>
      <c r="AI66" s="1">
        <v>44488</v>
      </c>
      <c r="AJ66" t="s">
        <v>510</v>
      </c>
    </row>
    <row r="67" spans="1:36" x14ac:dyDescent="0.35">
      <c r="A67" t="s">
        <v>3</v>
      </c>
      <c r="B67">
        <v>1</v>
      </c>
      <c r="C67">
        <v>20</v>
      </c>
      <c r="D67">
        <v>908</v>
      </c>
      <c r="E67" t="s">
        <v>502</v>
      </c>
      <c r="F67" t="s">
        <v>4</v>
      </c>
      <c r="G67">
        <v>20</v>
      </c>
      <c r="H67">
        <v>20</v>
      </c>
      <c r="I67" t="s">
        <v>503</v>
      </c>
      <c r="J67" t="s">
        <v>6</v>
      </c>
      <c r="K67" t="s">
        <v>504</v>
      </c>
      <c r="L67" t="s">
        <v>6</v>
      </c>
      <c r="M67">
        <v>1</v>
      </c>
      <c r="N67" t="s">
        <v>5</v>
      </c>
      <c r="O67" t="s">
        <v>8</v>
      </c>
      <c r="Q67" t="s">
        <v>2</v>
      </c>
      <c r="R67" t="s">
        <v>561</v>
      </c>
      <c r="S67">
        <v>4515252</v>
      </c>
      <c r="T67" t="s">
        <v>597</v>
      </c>
      <c r="U67">
        <v>202110</v>
      </c>
      <c r="V67" t="s">
        <v>506</v>
      </c>
      <c r="W67">
        <v>29673.83</v>
      </c>
      <c r="X67">
        <v>29673.83</v>
      </c>
      <c r="Y67" t="s">
        <v>562</v>
      </c>
      <c r="Z67">
        <v>941227</v>
      </c>
      <c r="AB67" t="s">
        <v>508</v>
      </c>
      <c r="AC67" t="s">
        <v>7</v>
      </c>
      <c r="AE67" t="s">
        <v>598</v>
      </c>
      <c r="AF67" t="s">
        <v>534</v>
      </c>
      <c r="AH67">
        <v>116516</v>
      </c>
      <c r="AI67" s="1">
        <v>44495</v>
      </c>
      <c r="AJ67" t="s">
        <v>510</v>
      </c>
    </row>
    <row r="68" spans="1:36" x14ac:dyDescent="0.35">
      <c r="A68" t="s">
        <v>3</v>
      </c>
      <c r="B68">
        <v>1</v>
      </c>
      <c r="C68">
        <v>20</v>
      </c>
      <c r="D68">
        <v>908</v>
      </c>
      <c r="E68" t="s">
        <v>502</v>
      </c>
      <c r="F68" t="s">
        <v>4</v>
      </c>
      <c r="G68">
        <v>20</v>
      </c>
      <c r="H68">
        <v>20</v>
      </c>
      <c r="I68" t="s">
        <v>503</v>
      </c>
      <c r="J68" t="s">
        <v>6</v>
      </c>
      <c r="K68" t="s">
        <v>504</v>
      </c>
      <c r="L68" t="s">
        <v>6</v>
      </c>
      <c r="M68">
        <v>1</v>
      </c>
      <c r="N68" t="s">
        <v>5</v>
      </c>
      <c r="O68" t="s">
        <v>8</v>
      </c>
      <c r="Q68" t="s">
        <v>2</v>
      </c>
      <c r="R68" t="s">
        <v>561</v>
      </c>
      <c r="S68">
        <v>4524916</v>
      </c>
      <c r="T68" t="s">
        <v>599</v>
      </c>
      <c r="U68">
        <v>202111</v>
      </c>
      <c r="V68" t="s">
        <v>506</v>
      </c>
      <c r="W68">
        <v>7190</v>
      </c>
      <c r="X68">
        <v>7190</v>
      </c>
      <c r="Y68" t="s">
        <v>562</v>
      </c>
      <c r="Z68">
        <v>941227</v>
      </c>
      <c r="AB68" t="s">
        <v>508</v>
      </c>
      <c r="AC68" t="s">
        <v>7</v>
      </c>
      <c r="AE68" t="s">
        <v>600</v>
      </c>
      <c r="AF68" t="s">
        <v>534</v>
      </c>
      <c r="AH68">
        <v>116516</v>
      </c>
      <c r="AI68" s="1">
        <v>44503</v>
      </c>
      <c r="AJ68" t="s">
        <v>510</v>
      </c>
    </row>
    <row r="69" spans="1:36" x14ac:dyDescent="0.35">
      <c r="A69" t="s">
        <v>3</v>
      </c>
      <c r="B69">
        <v>1</v>
      </c>
      <c r="C69">
        <v>20</v>
      </c>
      <c r="D69">
        <v>908</v>
      </c>
      <c r="E69" t="s">
        <v>502</v>
      </c>
      <c r="F69" t="s">
        <v>4</v>
      </c>
      <c r="G69">
        <v>20</v>
      </c>
      <c r="H69">
        <v>20</v>
      </c>
      <c r="I69" t="s">
        <v>503</v>
      </c>
      <c r="J69" t="s">
        <v>6</v>
      </c>
      <c r="K69" t="s">
        <v>504</v>
      </c>
      <c r="L69" t="s">
        <v>6</v>
      </c>
      <c r="M69">
        <v>1</v>
      </c>
      <c r="N69" t="s">
        <v>5</v>
      </c>
      <c r="O69" t="s">
        <v>8</v>
      </c>
      <c r="Q69" t="s">
        <v>2</v>
      </c>
      <c r="R69" t="s">
        <v>561</v>
      </c>
      <c r="S69">
        <v>4529766</v>
      </c>
      <c r="T69" t="s">
        <v>601</v>
      </c>
      <c r="U69">
        <v>202111</v>
      </c>
      <c r="V69" t="s">
        <v>506</v>
      </c>
      <c r="W69">
        <v>16092.59</v>
      </c>
      <c r="X69">
        <v>16092.59</v>
      </c>
      <c r="Y69" t="s">
        <v>562</v>
      </c>
      <c r="Z69">
        <v>941227</v>
      </c>
      <c r="AB69" t="s">
        <v>508</v>
      </c>
      <c r="AC69" t="s">
        <v>7</v>
      </c>
      <c r="AE69" t="s">
        <v>602</v>
      </c>
      <c r="AF69" t="s">
        <v>534</v>
      </c>
      <c r="AH69">
        <v>116516</v>
      </c>
      <c r="AI69" s="1">
        <v>44509</v>
      </c>
      <c r="AJ69" t="s">
        <v>510</v>
      </c>
    </row>
    <row r="70" spans="1:36" x14ac:dyDescent="0.35">
      <c r="A70" t="s">
        <v>3</v>
      </c>
      <c r="B70">
        <v>1</v>
      </c>
      <c r="C70">
        <v>20</v>
      </c>
      <c r="D70">
        <v>908</v>
      </c>
      <c r="E70" t="s">
        <v>502</v>
      </c>
      <c r="F70" t="s">
        <v>4</v>
      </c>
      <c r="G70">
        <v>20</v>
      </c>
      <c r="H70">
        <v>20</v>
      </c>
      <c r="I70" t="s">
        <v>503</v>
      </c>
      <c r="J70" t="s">
        <v>6</v>
      </c>
      <c r="K70" t="s">
        <v>504</v>
      </c>
      <c r="L70" t="s">
        <v>6</v>
      </c>
      <c r="M70">
        <v>1</v>
      </c>
      <c r="N70" t="s">
        <v>5</v>
      </c>
      <c r="O70" t="s">
        <v>8</v>
      </c>
      <c r="Q70" t="s">
        <v>2</v>
      </c>
      <c r="R70" t="s">
        <v>561</v>
      </c>
      <c r="S70">
        <v>4536854</v>
      </c>
      <c r="T70" t="s">
        <v>603</v>
      </c>
      <c r="U70">
        <v>202111</v>
      </c>
      <c r="V70" t="s">
        <v>506</v>
      </c>
      <c r="W70">
        <v>8870.73</v>
      </c>
      <c r="X70">
        <v>8870.73</v>
      </c>
      <c r="Y70" t="s">
        <v>562</v>
      </c>
      <c r="Z70">
        <v>941227</v>
      </c>
      <c r="AB70" t="s">
        <v>508</v>
      </c>
      <c r="AC70" t="s">
        <v>7</v>
      </c>
      <c r="AE70" t="s">
        <v>604</v>
      </c>
      <c r="AF70" t="s">
        <v>534</v>
      </c>
      <c r="AH70">
        <v>116516</v>
      </c>
      <c r="AI70" s="1">
        <v>44516</v>
      </c>
      <c r="AJ70" t="s">
        <v>510</v>
      </c>
    </row>
    <row r="71" spans="1:36" x14ac:dyDescent="0.35">
      <c r="A71" t="s">
        <v>3</v>
      </c>
      <c r="B71">
        <v>1</v>
      </c>
      <c r="C71">
        <v>20</v>
      </c>
      <c r="D71">
        <v>908</v>
      </c>
      <c r="E71" t="s">
        <v>502</v>
      </c>
      <c r="F71" t="s">
        <v>4</v>
      </c>
      <c r="G71">
        <v>20</v>
      </c>
      <c r="H71">
        <v>20</v>
      </c>
      <c r="I71" t="s">
        <v>503</v>
      </c>
      <c r="J71" t="s">
        <v>6</v>
      </c>
      <c r="K71" t="s">
        <v>504</v>
      </c>
      <c r="L71" t="s">
        <v>6</v>
      </c>
      <c r="M71">
        <v>1</v>
      </c>
      <c r="N71" t="s">
        <v>5</v>
      </c>
      <c r="O71" t="s">
        <v>8</v>
      </c>
      <c r="Q71" t="s">
        <v>2</v>
      </c>
      <c r="R71" t="s">
        <v>561</v>
      </c>
      <c r="S71">
        <v>4543497</v>
      </c>
      <c r="T71" t="s">
        <v>605</v>
      </c>
      <c r="U71">
        <v>202111</v>
      </c>
      <c r="V71" t="s">
        <v>506</v>
      </c>
      <c r="W71">
        <v>14193.75</v>
      </c>
      <c r="X71">
        <v>14193.75</v>
      </c>
      <c r="Y71" t="s">
        <v>562</v>
      </c>
      <c r="Z71">
        <v>941227</v>
      </c>
      <c r="AB71" t="s">
        <v>508</v>
      </c>
      <c r="AC71" t="s">
        <v>7</v>
      </c>
      <c r="AE71" t="s">
        <v>606</v>
      </c>
      <c r="AF71" t="s">
        <v>534</v>
      </c>
      <c r="AH71">
        <v>116516</v>
      </c>
      <c r="AI71" s="1">
        <v>44522</v>
      </c>
      <c r="AJ71" t="s">
        <v>510</v>
      </c>
    </row>
    <row r="72" spans="1:36" x14ac:dyDescent="0.35">
      <c r="A72" t="s">
        <v>3</v>
      </c>
      <c r="B72">
        <v>1</v>
      </c>
      <c r="C72">
        <v>20</v>
      </c>
      <c r="D72">
        <v>908</v>
      </c>
      <c r="E72" t="s">
        <v>502</v>
      </c>
      <c r="F72" t="s">
        <v>4</v>
      </c>
      <c r="G72">
        <v>20</v>
      </c>
      <c r="H72">
        <v>20</v>
      </c>
      <c r="I72" t="s">
        <v>503</v>
      </c>
      <c r="J72" t="s">
        <v>6</v>
      </c>
      <c r="K72" t="s">
        <v>504</v>
      </c>
      <c r="L72" t="s">
        <v>6</v>
      </c>
      <c r="M72">
        <v>1</v>
      </c>
      <c r="N72" t="s">
        <v>5</v>
      </c>
      <c r="O72" t="s">
        <v>8</v>
      </c>
      <c r="Q72" t="s">
        <v>2</v>
      </c>
      <c r="R72" t="s">
        <v>561</v>
      </c>
      <c r="S72">
        <v>4550230</v>
      </c>
      <c r="T72" t="s">
        <v>607</v>
      </c>
      <c r="U72">
        <v>202111</v>
      </c>
      <c r="V72" t="s">
        <v>506</v>
      </c>
      <c r="W72">
        <v>5865</v>
      </c>
      <c r="X72">
        <v>5865</v>
      </c>
      <c r="Y72" t="s">
        <v>562</v>
      </c>
      <c r="Z72">
        <v>941227</v>
      </c>
      <c r="AB72" t="s">
        <v>508</v>
      </c>
      <c r="AC72" t="s">
        <v>7</v>
      </c>
      <c r="AE72" t="s">
        <v>608</v>
      </c>
      <c r="AF72" t="s">
        <v>534</v>
      </c>
      <c r="AH72">
        <v>116516</v>
      </c>
      <c r="AI72" s="1">
        <v>44530</v>
      </c>
      <c r="AJ72" t="s">
        <v>510</v>
      </c>
    </row>
    <row r="73" spans="1:36" x14ac:dyDescent="0.35">
      <c r="A73" t="s">
        <v>3</v>
      </c>
      <c r="B73">
        <v>1</v>
      </c>
      <c r="C73">
        <v>20</v>
      </c>
      <c r="D73">
        <v>908</v>
      </c>
      <c r="E73" t="s">
        <v>502</v>
      </c>
      <c r="F73" t="s">
        <v>4</v>
      </c>
      <c r="G73">
        <v>20</v>
      </c>
      <c r="H73">
        <v>20</v>
      </c>
      <c r="I73" t="s">
        <v>503</v>
      </c>
      <c r="J73" t="s">
        <v>6</v>
      </c>
      <c r="K73" t="s">
        <v>504</v>
      </c>
      <c r="L73" t="s">
        <v>6</v>
      </c>
      <c r="M73">
        <v>1</v>
      </c>
      <c r="N73" t="s">
        <v>5</v>
      </c>
      <c r="O73" t="s">
        <v>8</v>
      </c>
      <c r="Q73" t="s">
        <v>2</v>
      </c>
      <c r="R73" t="s">
        <v>561</v>
      </c>
      <c r="S73">
        <v>4557805</v>
      </c>
      <c r="T73" t="s">
        <v>609</v>
      </c>
      <c r="U73">
        <v>202112</v>
      </c>
      <c r="V73" t="s">
        <v>506</v>
      </c>
      <c r="W73">
        <v>2490.4699999999998</v>
      </c>
      <c r="X73">
        <v>2490.4699999999998</v>
      </c>
      <c r="Y73" t="s">
        <v>562</v>
      </c>
      <c r="Z73">
        <v>941227</v>
      </c>
      <c r="AB73" t="s">
        <v>508</v>
      </c>
      <c r="AC73" t="s">
        <v>7</v>
      </c>
      <c r="AE73" t="s">
        <v>610</v>
      </c>
      <c r="AF73" t="s">
        <v>534</v>
      </c>
      <c r="AH73">
        <v>116516</v>
      </c>
      <c r="AI73" s="1">
        <v>44537</v>
      </c>
      <c r="AJ73" t="s">
        <v>510</v>
      </c>
    </row>
    <row r="74" spans="1:36" x14ac:dyDescent="0.35">
      <c r="A74" t="s">
        <v>3</v>
      </c>
      <c r="B74">
        <v>1</v>
      </c>
      <c r="C74">
        <v>20</v>
      </c>
      <c r="D74">
        <v>908</v>
      </c>
      <c r="E74" t="s">
        <v>502</v>
      </c>
      <c r="F74" t="s">
        <v>4</v>
      </c>
      <c r="G74">
        <v>20</v>
      </c>
      <c r="H74">
        <v>20</v>
      </c>
      <c r="I74" t="s">
        <v>503</v>
      </c>
      <c r="J74" t="s">
        <v>6</v>
      </c>
      <c r="K74" t="s">
        <v>504</v>
      </c>
      <c r="L74" t="s">
        <v>6</v>
      </c>
      <c r="M74">
        <v>1</v>
      </c>
      <c r="N74" t="s">
        <v>5</v>
      </c>
      <c r="O74" t="s">
        <v>8</v>
      </c>
      <c r="Q74" t="s">
        <v>2</v>
      </c>
      <c r="R74" t="s">
        <v>561</v>
      </c>
      <c r="S74">
        <v>4565208</v>
      </c>
      <c r="T74" t="s">
        <v>611</v>
      </c>
      <c r="U74">
        <v>202112</v>
      </c>
      <c r="V74" t="s">
        <v>506</v>
      </c>
      <c r="W74">
        <v>6600.88</v>
      </c>
      <c r="X74">
        <v>6600.88</v>
      </c>
      <c r="Y74" t="s">
        <v>562</v>
      </c>
      <c r="Z74">
        <v>941227</v>
      </c>
      <c r="AB74" t="s">
        <v>508</v>
      </c>
      <c r="AC74" t="s">
        <v>7</v>
      </c>
      <c r="AE74" t="s">
        <v>612</v>
      </c>
      <c r="AF74" t="s">
        <v>534</v>
      </c>
      <c r="AH74">
        <v>116516</v>
      </c>
      <c r="AI74" s="1">
        <v>44544</v>
      </c>
      <c r="AJ74" t="s">
        <v>510</v>
      </c>
    </row>
    <row r="75" spans="1:36" x14ac:dyDescent="0.35">
      <c r="A75" t="s">
        <v>3</v>
      </c>
      <c r="B75">
        <v>1</v>
      </c>
      <c r="C75">
        <v>20</v>
      </c>
      <c r="D75">
        <v>908</v>
      </c>
      <c r="E75" t="s">
        <v>502</v>
      </c>
      <c r="F75" t="s">
        <v>4</v>
      </c>
      <c r="G75">
        <v>20</v>
      </c>
      <c r="H75">
        <v>20</v>
      </c>
      <c r="I75" t="s">
        <v>503</v>
      </c>
      <c r="J75" t="s">
        <v>6</v>
      </c>
      <c r="K75" t="s">
        <v>504</v>
      </c>
      <c r="L75" t="s">
        <v>6</v>
      </c>
      <c r="M75">
        <v>1</v>
      </c>
      <c r="N75" t="s">
        <v>5</v>
      </c>
      <c r="O75" t="s">
        <v>8</v>
      </c>
      <c r="Q75" t="s">
        <v>2</v>
      </c>
      <c r="R75" t="s">
        <v>561</v>
      </c>
      <c r="S75">
        <v>4574160</v>
      </c>
      <c r="T75" t="s">
        <v>613</v>
      </c>
      <c r="U75">
        <v>202112</v>
      </c>
      <c r="V75" t="s">
        <v>506</v>
      </c>
      <c r="W75">
        <v>685.4</v>
      </c>
      <c r="X75">
        <v>685.4</v>
      </c>
      <c r="Y75" t="s">
        <v>562</v>
      </c>
      <c r="Z75">
        <v>941227</v>
      </c>
      <c r="AB75" t="s">
        <v>508</v>
      </c>
      <c r="AC75" t="s">
        <v>7</v>
      </c>
      <c r="AE75" t="s">
        <v>614</v>
      </c>
      <c r="AF75" t="s">
        <v>534</v>
      </c>
      <c r="AH75">
        <v>116516</v>
      </c>
      <c r="AI75" s="1">
        <v>44551</v>
      </c>
      <c r="AJ75" t="s">
        <v>510</v>
      </c>
    </row>
    <row r="76" spans="1:36" x14ac:dyDescent="0.35">
      <c r="A76" t="s">
        <v>3</v>
      </c>
      <c r="B76">
        <v>1</v>
      </c>
      <c r="C76">
        <v>20</v>
      </c>
      <c r="D76">
        <v>908</v>
      </c>
      <c r="E76" t="s">
        <v>502</v>
      </c>
      <c r="F76" t="s">
        <v>4</v>
      </c>
      <c r="G76">
        <v>20</v>
      </c>
      <c r="H76">
        <v>20</v>
      </c>
      <c r="I76" t="s">
        <v>503</v>
      </c>
      <c r="J76" t="s">
        <v>6</v>
      </c>
      <c r="K76" t="s">
        <v>504</v>
      </c>
      <c r="L76" t="s">
        <v>6</v>
      </c>
      <c r="M76">
        <v>1</v>
      </c>
      <c r="N76" t="s">
        <v>5</v>
      </c>
      <c r="O76" t="s">
        <v>8</v>
      </c>
      <c r="Q76" t="s">
        <v>2</v>
      </c>
      <c r="R76" t="s">
        <v>561</v>
      </c>
      <c r="S76">
        <v>4579811</v>
      </c>
      <c r="T76" t="s">
        <v>615</v>
      </c>
      <c r="U76">
        <v>202112</v>
      </c>
      <c r="V76" t="s">
        <v>506</v>
      </c>
      <c r="W76">
        <v>7492.5</v>
      </c>
      <c r="X76">
        <v>7492.5</v>
      </c>
      <c r="Y76" t="s">
        <v>562</v>
      </c>
      <c r="Z76">
        <v>941227</v>
      </c>
      <c r="AB76" t="s">
        <v>508</v>
      </c>
      <c r="AC76" t="s">
        <v>7</v>
      </c>
      <c r="AE76" t="s">
        <v>616</v>
      </c>
      <c r="AF76" t="s">
        <v>534</v>
      </c>
      <c r="AH76">
        <v>116516</v>
      </c>
      <c r="AI76" s="1">
        <v>44558</v>
      </c>
      <c r="AJ76" t="s">
        <v>510</v>
      </c>
    </row>
    <row r="77" spans="1:36" x14ac:dyDescent="0.35">
      <c r="A77" t="s">
        <v>3</v>
      </c>
      <c r="B77">
        <v>1</v>
      </c>
      <c r="C77">
        <v>20</v>
      </c>
      <c r="D77">
        <v>908</v>
      </c>
      <c r="E77" t="s">
        <v>502</v>
      </c>
      <c r="F77" t="s">
        <v>4</v>
      </c>
      <c r="G77">
        <v>20</v>
      </c>
      <c r="H77">
        <v>20</v>
      </c>
      <c r="I77" t="s">
        <v>503</v>
      </c>
      <c r="J77" t="s">
        <v>6</v>
      </c>
      <c r="K77" t="s">
        <v>504</v>
      </c>
      <c r="L77" t="s">
        <v>6</v>
      </c>
      <c r="M77">
        <v>1</v>
      </c>
      <c r="N77" t="s">
        <v>5</v>
      </c>
      <c r="O77" t="s">
        <v>8</v>
      </c>
      <c r="Q77" t="s">
        <v>2</v>
      </c>
      <c r="R77" t="s">
        <v>561</v>
      </c>
      <c r="S77">
        <v>4590718</v>
      </c>
      <c r="T77" t="s">
        <v>617</v>
      </c>
      <c r="U77">
        <v>202201</v>
      </c>
      <c r="V77" t="s">
        <v>506</v>
      </c>
      <c r="W77">
        <v>1678.19</v>
      </c>
      <c r="X77">
        <v>1678.19</v>
      </c>
      <c r="Y77" t="s">
        <v>562</v>
      </c>
      <c r="Z77">
        <v>941227</v>
      </c>
      <c r="AB77" t="s">
        <v>508</v>
      </c>
      <c r="AC77" t="s">
        <v>7</v>
      </c>
      <c r="AE77" t="s">
        <v>618</v>
      </c>
      <c r="AF77" t="s">
        <v>534</v>
      </c>
      <c r="AH77">
        <v>116516</v>
      </c>
      <c r="AI77" s="1">
        <v>44571</v>
      </c>
      <c r="AJ77" t="s">
        <v>510</v>
      </c>
    </row>
    <row r="78" spans="1:36" x14ac:dyDescent="0.35">
      <c r="A78" t="s">
        <v>3</v>
      </c>
      <c r="B78">
        <v>1</v>
      </c>
      <c r="C78">
        <v>20</v>
      </c>
      <c r="D78">
        <v>908</v>
      </c>
      <c r="E78" t="s">
        <v>502</v>
      </c>
      <c r="F78" t="s">
        <v>4</v>
      </c>
      <c r="G78">
        <v>20</v>
      </c>
      <c r="H78">
        <v>20</v>
      </c>
      <c r="I78" t="s">
        <v>503</v>
      </c>
      <c r="J78" t="s">
        <v>6</v>
      </c>
      <c r="K78" t="s">
        <v>504</v>
      </c>
      <c r="L78" t="s">
        <v>6</v>
      </c>
      <c r="M78">
        <v>1</v>
      </c>
      <c r="N78" t="s">
        <v>5</v>
      </c>
      <c r="O78" t="s">
        <v>8</v>
      </c>
      <c r="Q78" t="s">
        <v>2</v>
      </c>
      <c r="R78" t="s">
        <v>561</v>
      </c>
      <c r="S78">
        <v>4590728</v>
      </c>
      <c r="T78" t="s">
        <v>619</v>
      </c>
      <c r="U78">
        <v>202201</v>
      </c>
      <c r="V78" t="s">
        <v>506</v>
      </c>
      <c r="W78">
        <v>7390.15</v>
      </c>
      <c r="X78">
        <v>7390.15</v>
      </c>
      <c r="Y78" t="s">
        <v>562</v>
      </c>
      <c r="Z78">
        <v>941227</v>
      </c>
      <c r="AB78" t="s">
        <v>508</v>
      </c>
      <c r="AC78" t="s">
        <v>7</v>
      </c>
      <c r="AE78" t="s">
        <v>618</v>
      </c>
      <c r="AF78" t="s">
        <v>534</v>
      </c>
      <c r="AH78">
        <v>116516</v>
      </c>
      <c r="AI78" s="1">
        <v>44571</v>
      </c>
      <c r="AJ78" t="s">
        <v>510</v>
      </c>
    </row>
    <row r="79" spans="1:36" x14ac:dyDescent="0.35">
      <c r="A79" t="s">
        <v>3</v>
      </c>
      <c r="B79">
        <v>1</v>
      </c>
      <c r="C79">
        <v>20</v>
      </c>
      <c r="D79">
        <v>908</v>
      </c>
      <c r="E79" t="s">
        <v>502</v>
      </c>
      <c r="F79" t="s">
        <v>4</v>
      </c>
      <c r="G79">
        <v>20</v>
      </c>
      <c r="H79">
        <v>20</v>
      </c>
      <c r="I79" t="s">
        <v>503</v>
      </c>
      <c r="J79" t="s">
        <v>6</v>
      </c>
      <c r="K79" t="s">
        <v>504</v>
      </c>
      <c r="L79" t="s">
        <v>6</v>
      </c>
      <c r="M79">
        <v>1</v>
      </c>
      <c r="N79" t="s">
        <v>5</v>
      </c>
      <c r="O79" t="s">
        <v>8</v>
      </c>
      <c r="Q79" t="s">
        <v>2</v>
      </c>
      <c r="R79" t="s">
        <v>561</v>
      </c>
      <c r="S79">
        <v>4598487</v>
      </c>
      <c r="T79" t="s">
        <v>620</v>
      </c>
      <c r="U79">
        <v>202201</v>
      </c>
      <c r="V79" t="s">
        <v>506</v>
      </c>
      <c r="W79">
        <v>7030</v>
      </c>
      <c r="X79">
        <v>7030</v>
      </c>
      <c r="Y79" t="s">
        <v>562</v>
      </c>
      <c r="Z79">
        <v>941227</v>
      </c>
      <c r="AB79" t="s">
        <v>508</v>
      </c>
      <c r="AC79" t="s">
        <v>7</v>
      </c>
      <c r="AE79" t="s">
        <v>621</v>
      </c>
      <c r="AF79" t="s">
        <v>534</v>
      </c>
      <c r="AH79">
        <v>116516</v>
      </c>
      <c r="AI79" s="1">
        <v>44579</v>
      </c>
      <c r="AJ79" t="s">
        <v>510</v>
      </c>
    </row>
    <row r="80" spans="1:36" x14ac:dyDescent="0.35">
      <c r="A80" t="s">
        <v>3</v>
      </c>
      <c r="B80">
        <v>1</v>
      </c>
      <c r="C80">
        <v>20</v>
      </c>
      <c r="D80">
        <v>908</v>
      </c>
      <c r="E80" t="s">
        <v>502</v>
      </c>
      <c r="F80" t="s">
        <v>4</v>
      </c>
      <c r="G80">
        <v>20</v>
      </c>
      <c r="H80">
        <v>20</v>
      </c>
      <c r="I80" t="s">
        <v>503</v>
      </c>
      <c r="J80" t="s">
        <v>6</v>
      </c>
      <c r="K80" t="s">
        <v>504</v>
      </c>
      <c r="L80" t="s">
        <v>6</v>
      </c>
      <c r="M80">
        <v>1</v>
      </c>
      <c r="N80" t="s">
        <v>5</v>
      </c>
      <c r="O80" t="s">
        <v>8</v>
      </c>
      <c r="Q80" t="s">
        <v>2</v>
      </c>
      <c r="R80" t="s">
        <v>561</v>
      </c>
      <c r="S80">
        <v>4605784</v>
      </c>
      <c r="T80" t="s">
        <v>622</v>
      </c>
      <c r="U80">
        <v>202201</v>
      </c>
      <c r="V80" t="s">
        <v>506</v>
      </c>
      <c r="W80">
        <v>24459.21</v>
      </c>
      <c r="X80">
        <v>24459.21</v>
      </c>
      <c r="Y80" t="s">
        <v>562</v>
      </c>
      <c r="Z80">
        <v>941227</v>
      </c>
      <c r="AB80" t="s">
        <v>508</v>
      </c>
      <c r="AC80" t="s">
        <v>7</v>
      </c>
      <c r="AE80" t="s">
        <v>623</v>
      </c>
      <c r="AF80" t="s">
        <v>534</v>
      </c>
      <c r="AH80">
        <v>116516</v>
      </c>
      <c r="AI80" s="1">
        <v>44586</v>
      </c>
      <c r="AJ80" t="s">
        <v>510</v>
      </c>
    </row>
    <row r="81" spans="1:36" x14ac:dyDescent="0.35">
      <c r="A81" t="s">
        <v>3</v>
      </c>
      <c r="B81">
        <v>1</v>
      </c>
      <c r="C81">
        <v>20</v>
      </c>
      <c r="D81">
        <v>908</v>
      </c>
      <c r="E81" t="s">
        <v>502</v>
      </c>
      <c r="F81" t="s">
        <v>4</v>
      </c>
      <c r="G81">
        <v>20</v>
      </c>
      <c r="H81">
        <v>20</v>
      </c>
      <c r="I81" t="s">
        <v>503</v>
      </c>
      <c r="J81" t="s">
        <v>6</v>
      </c>
      <c r="K81" t="s">
        <v>504</v>
      </c>
      <c r="L81" t="s">
        <v>6</v>
      </c>
      <c r="M81">
        <v>1</v>
      </c>
      <c r="N81" t="s">
        <v>5</v>
      </c>
      <c r="O81" t="s">
        <v>8</v>
      </c>
      <c r="Q81" t="s">
        <v>2</v>
      </c>
      <c r="R81" t="s">
        <v>561</v>
      </c>
      <c r="S81">
        <v>4648261</v>
      </c>
      <c r="T81" t="s">
        <v>624</v>
      </c>
      <c r="U81">
        <v>202203</v>
      </c>
      <c r="V81" t="s">
        <v>506</v>
      </c>
      <c r="W81">
        <v>7913.73</v>
      </c>
      <c r="X81">
        <v>7913.73</v>
      </c>
      <c r="Y81" t="s">
        <v>562</v>
      </c>
      <c r="Z81">
        <v>941227</v>
      </c>
      <c r="AB81" t="s">
        <v>508</v>
      </c>
      <c r="AC81" t="s">
        <v>7</v>
      </c>
      <c r="AE81" t="s">
        <v>625</v>
      </c>
      <c r="AF81" t="s">
        <v>534</v>
      </c>
      <c r="AH81">
        <v>116516</v>
      </c>
      <c r="AI81" s="1">
        <v>44629</v>
      </c>
      <c r="AJ81" t="s">
        <v>510</v>
      </c>
    </row>
    <row r="82" spans="1:36" x14ac:dyDescent="0.35">
      <c r="A82" t="s">
        <v>3</v>
      </c>
      <c r="B82">
        <v>1</v>
      </c>
      <c r="C82">
        <v>20</v>
      </c>
      <c r="D82">
        <v>908</v>
      </c>
      <c r="E82" t="s">
        <v>502</v>
      </c>
      <c r="F82" t="s">
        <v>4</v>
      </c>
      <c r="G82">
        <v>20</v>
      </c>
      <c r="H82">
        <v>20</v>
      </c>
      <c r="I82" t="s">
        <v>503</v>
      </c>
      <c r="J82" t="s">
        <v>6</v>
      </c>
      <c r="K82" t="s">
        <v>504</v>
      </c>
      <c r="L82" t="s">
        <v>6</v>
      </c>
      <c r="M82">
        <v>1</v>
      </c>
      <c r="N82" t="s">
        <v>5</v>
      </c>
      <c r="O82" t="s">
        <v>8</v>
      </c>
      <c r="Q82" t="s">
        <v>2</v>
      </c>
      <c r="R82" t="s">
        <v>561</v>
      </c>
      <c r="S82">
        <v>4650659</v>
      </c>
      <c r="T82" t="s">
        <v>626</v>
      </c>
      <c r="U82">
        <v>202203</v>
      </c>
      <c r="V82" t="s">
        <v>506</v>
      </c>
      <c r="W82">
        <v>19297.330000000002</v>
      </c>
      <c r="X82">
        <v>19297.330000000002</v>
      </c>
      <c r="Y82" t="s">
        <v>562</v>
      </c>
      <c r="Z82">
        <v>941227</v>
      </c>
      <c r="AB82" t="s">
        <v>508</v>
      </c>
      <c r="AC82" t="s">
        <v>7</v>
      </c>
      <c r="AE82" t="s">
        <v>627</v>
      </c>
      <c r="AF82" t="s">
        <v>534</v>
      </c>
      <c r="AH82">
        <v>116516</v>
      </c>
      <c r="AI82" s="1">
        <v>44631</v>
      </c>
      <c r="AJ82" t="s">
        <v>510</v>
      </c>
    </row>
    <row r="83" spans="1:36" x14ac:dyDescent="0.35">
      <c r="A83" t="s">
        <v>3</v>
      </c>
      <c r="B83">
        <v>1</v>
      </c>
      <c r="C83">
        <v>20</v>
      </c>
      <c r="D83">
        <v>908</v>
      </c>
      <c r="E83" t="s">
        <v>502</v>
      </c>
      <c r="F83" t="s">
        <v>4</v>
      </c>
      <c r="G83">
        <v>20</v>
      </c>
      <c r="H83">
        <v>20</v>
      </c>
      <c r="I83" t="s">
        <v>503</v>
      </c>
      <c r="J83" t="s">
        <v>6</v>
      </c>
      <c r="K83" t="s">
        <v>504</v>
      </c>
      <c r="L83" t="s">
        <v>6</v>
      </c>
      <c r="M83">
        <v>1</v>
      </c>
      <c r="N83" t="s">
        <v>5</v>
      </c>
      <c r="O83" t="s">
        <v>8</v>
      </c>
      <c r="Q83" t="s">
        <v>2</v>
      </c>
      <c r="R83" t="s">
        <v>561</v>
      </c>
      <c r="S83">
        <v>4660119</v>
      </c>
      <c r="T83" t="s">
        <v>628</v>
      </c>
      <c r="U83">
        <v>202203</v>
      </c>
      <c r="V83" t="s">
        <v>506</v>
      </c>
      <c r="W83">
        <v>15684.03</v>
      </c>
      <c r="X83">
        <v>15684.03</v>
      </c>
      <c r="Y83" t="s">
        <v>562</v>
      </c>
      <c r="Z83">
        <v>941227</v>
      </c>
      <c r="AB83" t="s">
        <v>508</v>
      </c>
      <c r="AC83" t="s">
        <v>7</v>
      </c>
      <c r="AE83" t="s">
        <v>629</v>
      </c>
      <c r="AF83" t="s">
        <v>534</v>
      </c>
      <c r="AH83">
        <v>116516</v>
      </c>
      <c r="AI83" s="1">
        <v>44642</v>
      </c>
      <c r="AJ83" t="s">
        <v>510</v>
      </c>
    </row>
    <row r="84" spans="1:36" x14ac:dyDescent="0.35">
      <c r="A84" t="s">
        <v>3</v>
      </c>
      <c r="B84">
        <v>1</v>
      </c>
      <c r="C84">
        <v>20</v>
      </c>
      <c r="D84">
        <v>908</v>
      </c>
      <c r="E84" t="s">
        <v>502</v>
      </c>
      <c r="F84" t="s">
        <v>4</v>
      </c>
      <c r="G84">
        <v>20</v>
      </c>
      <c r="H84">
        <v>20</v>
      </c>
      <c r="I84" t="s">
        <v>503</v>
      </c>
      <c r="J84" t="s">
        <v>6</v>
      </c>
      <c r="K84" t="s">
        <v>504</v>
      </c>
      <c r="L84" t="s">
        <v>6</v>
      </c>
      <c r="M84">
        <v>1</v>
      </c>
      <c r="N84" t="s">
        <v>5</v>
      </c>
      <c r="O84" t="s">
        <v>8</v>
      </c>
      <c r="Q84" t="s">
        <v>2</v>
      </c>
      <c r="R84" t="s">
        <v>561</v>
      </c>
      <c r="S84">
        <v>4676262</v>
      </c>
      <c r="T84" t="s">
        <v>630</v>
      </c>
      <c r="U84">
        <v>202204</v>
      </c>
      <c r="V84" t="s">
        <v>506</v>
      </c>
      <c r="W84">
        <v>49848.71</v>
      </c>
      <c r="X84">
        <v>49848.71</v>
      </c>
      <c r="Y84" t="s">
        <v>562</v>
      </c>
      <c r="Z84">
        <v>941227</v>
      </c>
      <c r="AB84" t="s">
        <v>508</v>
      </c>
      <c r="AC84" t="s">
        <v>7</v>
      </c>
      <c r="AE84" t="s">
        <v>631</v>
      </c>
      <c r="AF84" t="s">
        <v>534</v>
      </c>
      <c r="AH84">
        <v>116516</v>
      </c>
      <c r="AI84" s="1">
        <v>44657</v>
      </c>
      <c r="AJ84" t="s">
        <v>510</v>
      </c>
    </row>
    <row r="85" spans="1:36" x14ac:dyDescent="0.35">
      <c r="A85" t="s">
        <v>3</v>
      </c>
      <c r="B85">
        <v>1</v>
      </c>
      <c r="C85">
        <v>20</v>
      </c>
      <c r="D85">
        <v>908</v>
      </c>
      <c r="E85" t="s">
        <v>502</v>
      </c>
      <c r="F85" t="s">
        <v>4</v>
      </c>
      <c r="G85">
        <v>20</v>
      </c>
      <c r="H85">
        <v>20</v>
      </c>
      <c r="I85" t="s">
        <v>503</v>
      </c>
      <c r="J85" t="s">
        <v>6</v>
      </c>
      <c r="K85" t="s">
        <v>504</v>
      </c>
      <c r="L85" t="s">
        <v>6</v>
      </c>
      <c r="M85">
        <v>1</v>
      </c>
      <c r="N85" t="s">
        <v>5</v>
      </c>
      <c r="O85" t="s">
        <v>8</v>
      </c>
      <c r="Q85" t="s">
        <v>2</v>
      </c>
      <c r="R85" t="s">
        <v>561</v>
      </c>
      <c r="S85">
        <v>4683011</v>
      </c>
      <c r="T85" t="s">
        <v>632</v>
      </c>
      <c r="U85">
        <v>202204</v>
      </c>
      <c r="V85" t="s">
        <v>506</v>
      </c>
      <c r="W85">
        <v>46875.23</v>
      </c>
      <c r="X85">
        <v>46875.23</v>
      </c>
      <c r="Y85" t="s">
        <v>562</v>
      </c>
      <c r="Z85">
        <v>941227</v>
      </c>
      <c r="AB85" t="s">
        <v>508</v>
      </c>
      <c r="AC85" t="s">
        <v>7</v>
      </c>
      <c r="AE85" t="s">
        <v>633</v>
      </c>
      <c r="AF85" t="s">
        <v>534</v>
      </c>
      <c r="AH85">
        <v>116516</v>
      </c>
      <c r="AI85" s="1">
        <v>44663</v>
      </c>
      <c r="AJ85" t="s">
        <v>510</v>
      </c>
    </row>
    <row r="86" spans="1:36" x14ac:dyDescent="0.35">
      <c r="A86" t="s">
        <v>3</v>
      </c>
      <c r="B86">
        <v>1</v>
      </c>
      <c r="C86">
        <v>20</v>
      </c>
      <c r="D86">
        <v>908</v>
      </c>
      <c r="E86" t="s">
        <v>502</v>
      </c>
      <c r="F86" t="s">
        <v>4</v>
      </c>
      <c r="G86">
        <v>20</v>
      </c>
      <c r="H86">
        <v>20</v>
      </c>
      <c r="I86" t="s">
        <v>503</v>
      </c>
      <c r="J86" t="s">
        <v>6</v>
      </c>
      <c r="K86" t="s">
        <v>504</v>
      </c>
      <c r="L86" t="s">
        <v>6</v>
      </c>
      <c r="M86">
        <v>1</v>
      </c>
      <c r="N86" t="s">
        <v>5</v>
      </c>
      <c r="O86" t="s">
        <v>8</v>
      </c>
      <c r="Q86" t="s">
        <v>2</v>
      </c>
      <c r="R86" t="s">
        <v>561</v>
      </c>
      <c r="S86">
        <v>4688728</v>
      </c>
      <c r="T86" t="s">
        <v>634</v>
      </c>
      <c r="U86">
        <v>202204</v>
      </c>
      <c r="V86" t="s">
        <v>506</v>
      </c>
      <c r="W86">
        <v>10511.88</v>
      </c>
      <c r="X86">
        <v>10511.88</v>
      </c>
      <c r="Y86" t="s">
        <v>562</v>
      </c>
      <c r="Z86">
        <v>941227</v>
      </c>
      <c r="AB86" t="s">
        <v>508</v>
      </c>
      <c r="AC86" t="s">
        <v>7</v>
      </c>
      <c r="AE86" t="s">
        <v>635</v>
      </c>
      <c r="AF86" t="s">
        <v>534</v>
      </c>
      <c r="AH86">
        <v>116516</v>
      </c>
      <c r="AI86" s="1">
        <v>44670</v>
      </c>
      <c r="AJ86" t="s">
        <v>510</v>
      </c>
    </row>
    <row r="87" spans="1:36" x14ac:dyDescent="0.35">
      <c r="A87" t="s">
        <v>3</v>
      </c>
      <c r="B87">
        <v>1</v>
      </c>
      <c r="C87">
        <v>20</v>
      </c>
      <c r="D87">
        <v>908</v>
      </c>
      <c r="E87" t="s">
        <v>502</v>
      </c>
      <c r="F87" t="s">
        <v>4</v>
      </c>
      <c r="G87">
        <v>20</v>
      </c>
      <c r="H87">
        <v>20</v>
      </c>
      <c r="I87" t="s">
        <v>503</v>
      </c>
      <c r="J87" t="s">
        <v>6</v>
      </c>
      <c r="K87" t="s">
        <v>504</v>
      </c>
      <c r="L87" t="s">
        <v>6</v>
      </c>
      <c r="M87">
        <v>1</v>
      </c>
      <c r="N87" t="s">
        <v>5</v>
      </c>
      <c r="O87" t="s">
        <v>8</v>
      </c>
      <c r="Q87" t="s">
        <v>2</v>
      </c>
      <c r="R87" t="s">
        <v>561</v>
      </c>
      <c r="S87">
        <v>4715280</v>
      </c>
      <c r="T87" t="s">
        <v>636</v>
      </c>
      <c r="U87">
        <v>202205</v>
      </c>
      <c r="V87" t="s">
        <v>506</v>
      </c>
      <c r="W87">
        <v>23561.22</v>
      </c>
      <c r="X87">
        <v>23561.22</v>
      </c>
      <c r="Y87" t="s">
        <v>562</v>
      </c>
      <c r="Z87">
        <v>941227</v>
      </c>
      <c r="AB87" t="s">
        <v>508</v>
      </c>
      <c r="AC87" t="s">
        <v>7</v>
      </c>
      <c r="AE87" t="s">
        <v>637</v>
      </c>
      <c r="AF87" t="s">
        <v>534</v>
      </c>
      <c r="AH87">
        <v>116516</v>
      </c>
      <c r="AI87" s="1">
        <v>44693</v>
      </c>
      <c r="AJ87" t="s">
        <v>510</v>
      </c>
    </row>
    <row r="88" spans="1:36" x14ac:dyDescent="0.35">
      <c r="A88" t="s">
        <v>3</v>
      </c>
      <c r="B88">
        <v>1</v>
      </c>
      <c r="C88">
        <v>20</v>
      </c>
      <c r="D88">
        <v>908</v>
      </c>
      <c r="E88" t="s">
        <v>502</v>
      </c>
      <c r="F88" t="s">
        <v>4</v>
      </c>
      <c r="G88">
        <v>20</v>
      </c>
      <c r="H88">
        <v>20</v>
      </c>
      <c r="I88" t="s">
        <v>503</v>
      </c>
      <c r="J88" t="s">
        <v>6</v>
      </c>
      <c r="K88" t="s">
        <v>504</v>
      </c>
      <c r="L88" t="s">
        <v>6</v>
      </c>
      <c r="M88">
        <v>1</v>
      </c>
      <c r="N88" t="s">
        <v>5</v>
      </c>
      <c r="O88" t="s">
        <v>8</v>
      </c>
      <c r="Q88" t="s">
        <v>2</v>
      </c>
      <c r="R88" t="s">
        <v>561</v>
      </c>
      <c r="S88">
        <v>4716665</v>
      </c>
      <c r="T88" t="s">
        <v>638</v>
      </c>
      <c r="U88">
        <v>202205</v>
      </c>
      <c r="V88" t="s">
        <v>506</v>
      </c>
      <c r="W88">
        <v>33410.5</v>
      </c>
      <c r="X88">
        <v>33410.5</v>
      </c>
      <c r="Y88" t="s">
        <v>562</v>
      </c>
      <c r="Z88">
        <v>941227</v>
      </c>
      <c r="AB88" t="s">
        <v>508</v>
      </c>
      <c r="AC88" t="s">
        <v>7</v>
      </c>
      <c r="AE88" t="s">
        <v>639</v>
      </c>
      <c r="AF88" t="s">
        <v>534</v>
      </c>
      <c r="AH88">
        <v>116516</v>
      </c>
      <c r="AI88" s="1">
        <v>44694</v>
      </c>
      <c r="AJ88" t="s">
        <v>510</v>
      </c>
    </row>
    <row r="89" spans="1:36" x14ac:dyDescent="0.35">
      <c r="A89" t="s">
        <v>3</v>
      </c>
      <c r="B89">
        <v>1</v>
      </c>
      <c r="C89">
        <v>20</v>
      </c>
      <c r="D89">
        <v>908</v>
      </c>
      <c r="E89" t="s">
        <v>502</v>
      </c>
      <c r="F89" t="s">
        <v>4</v>
      </c>
      <c r="G89">
        <v>20</v>
      </c>
      <c r="H89">
        <v>20</v>
      </c>
      <c r="I89" t="s">
        <v>503</v>
      </c>
      <c r="J89" t="s">
        <v>6</v>
      </c>
      <c r="K89" t="s">
        <v>504</v>
      </c>
      <c r="L89" t="s">
        <v>6</v>
      </c>
      <c r="M89">
        <v>1</v>
      </c>
      <c r="N89" t="s">
        <v>5</v>
      </c>
      <c r="O89" t="s">
        <v>8</v>
      </c>
      <c r="Q89" t="s">
        <v>2</v>
      </c>
      <c r="R89" t="s">
        <v>561</v>
      </c>
      <c r="S89">
        <v>4718220</v>
      </c>
      <c r="T89" t="s">
        <v>547</v>
      </c>
      <c r="U89">
        <v>202205</v>
      </c>
      <c r="V89" t="s">
        <v>548</v>
      </c>
      <c r="W89">
        <v>-23561.22</v>
      </c>
      <c r="X89">
        <v>-23561.22</v>
      </c>
      <c r="Y89" t="s">
        <v>562</v>
      </c>
      <c r="Z89">
        <v>941227</v>
      </c>
      <c r="AB89" t="s">
        <v>508</v>
      </c>
      <c r="AC89" t="s">
        <v>7</v>
      </c>
      <c r="AE89" t="s">
        <v>549</v>
      </c>
      <c r="AF89" t="s">
        <v>534</v>
      </c>
      <c r="AH89">
        <v>116516</v>
      </c>
      <c r="AI89" s="1">
        <v>44705</v>
      </c>
      <c r="AJ89" t="s">
        <v>510</v>
      </c>
    </row>
    <row r="90" spans="1:36" x14ac:dyDescent="0.35">
      <c r="A90" t="s">
        <v>3</v>
      </c>
      <c r="B90">
        <v>1</v>
      </c>
      <c r="C90">
        <v>20</v>
      </c>
      <c r="D90">
        <v>908</v>
      </c>
      <c r="E90" t="s">
        <v>502</v>
      </c>
      <c r="F90" t="s">
        <v>4</v>
      </c>
      <c r="G90">
        <v>20</v>
      </c>
      <c r="H90">
        <v>20</v>
      </c>
      <c r="I90" t="s">
        <v>503</v>
      </c>
      <c r="J90" t="s">
        <v>6</v>
      </c>
      <c r="K90" t="s">
        <v>504</v>
      </c>
      <c r="L90" t="s">
        <v>6</v>
      </c>
      <c r="M90">
        <v>1</v>
      </c>
      <c r="N90" t="s">
        <v>5</v>
      </c>
      <c r="O90" t="s">
        <v>8</v>
      </c>
      <c r="Q90" t="s">
        <v>2</v>
      </c>
      <c r="R90" t="s">
        <v>561</v>
      </c>
      <c r="S90">
        <v>4718220</v>
      </c>
      <c r="T90" t="s">
        <v>547</v>
      </c>
      <c r="U90">
        <v>202205</v>
      </c>
      <c r="V90" t="s">
        <v>506</v>
      </c>
      <c r="W90">
        <v>23561.22</v>
      </c>
      <c r="X90">
        <v>23561.22</v>
      </c>
      <c r="Y90" t="s">
        <v>562</v>
      </c>
      <c r="Z90">
        <v>941227</v>
      </c>
      <c r="AB90" t="s">
        <v>508</v>
      </c>
      <c r="AC90" t="s">
        <v>7</v>
      </c>
      <c r="AE90" t="s">
        <v>549</v>
      </c>
      <c r="AF90" t="s">
        <v>534</v>
      </c>
      <c r="AH90">
        <v>116516</v>
      </c>
      <c r="AI90" s="1">
        <v>44705</v>
      </c>
      <c r="AJ90" t="s">
        <v>510</v>
      </c>
    </row>
    <row r="91" spans="1:36" x14ac:dyDescent="0.35">
      <c r="A91" t="s">
        <v>3</v>
      </c>
      <c r="B91">
        <v>1</v>
      </c>
      <c r="C91">
        <v>20</v>
      </c>
      <c r="D91">
        <v>908</v>
      </c>
      <c r="E91" t="s">
        <v>502</v>
      </c>
      <c r="F91" t="s">
        <v>4</v>
      </c>
      <c r="G91">
        <v>20</v>
      </c>
      <c r="H91">
        <v>20</v>
      </c>
      <c r="I91" t="s">
        <v>503</v>
      </c>
      <c r="J91" t="s">
        <v>6</v>
      </c>
      <c r="K91" t="s">
        <v>504</v>
      </c>
      <c r="L91" t="s">
        <v>6</v>
      </c>
      <c r="M91">
        <v>1</v>
      </c>
      <c r="N91" t="s">
        <v>5</v>
      </c>
      <c r="O91" t="s">
        <v>8</v>
      </c>
      <c r="Q91" t="s">
        <v>2</v>
      </c>
      <c r="R91" t="s">
        <v>561</v>
      </c>
      <c r="S91">
        <v>4718223</v>
      </c>
      <c r="T91" t="s">
        <v>550</v>
      </c>
      <c r="U91">
        <v>202205</v>
      </c>
      <c r="V91" t="s">
        <v>548</v>
      </c>
      <c r="W91">
        <v>-33410.5</v>
      </c>
      <c r="X91">
        <v>-33410.5</v>
      </c>
      <c r="Y91" t="s">
        <v>562</v>
      </c>
      <c r="Z91">
        <v>941227</v>
      </c>
      <c r="AB91" t="s">
        <v>508</v>
      </c>
      <c r="AC91" t="s">
        <v>7</v>
      </c>
      <c r="AE91" t="s">
        <v>549</v>
      </c>
      <c r="AF91" t="s">
        <v>534</v>
      </c>
      <c r="AH91">
        <v>116516</v>
      </c>
      <c r="AI91" s="1">
        <v>44705</v>
      </c>
      <c r="AJ91" t="s">
        <v>510</v>
      </c>
    </row>
    <row r="92" spans="1:36" x14ac:dyDescent="0.35">
      <c r="A92" t="s">
        <v>3</v>
      </c>
      <c r="B92">
        <v>1</v>
      </c>
      <c r="C92">
        <v>20</v>
      </c>
      <c r="D92">
        <v>908</v>
      </c>
      <c r="E92" t="s">
        <v>502</v>
      </c>
      <c r="F92" t="s">
        <v>4</v>
      </c>
      <c r="G92">
        <v>20</v>
      </c>
      <c r="H92">
        <v>20</v>
      </c>
      <c r="I92" t="s">
        <v>503</v>
      </c>
      <c r="J92" t="s">
        <v>6</v>
      </c>
      <c r="K92" t="s">
        <v>504</v>
      </c>
      <c r="L92" t="s">
        <v>6</v>
      </c>
      <c r="M92">
        <v>1</v>
      </c>
      <c r="N92" t="s">
        <v>5</v>
      </c>
      <c r="O92" t="s">
        <v>8</v>
      </c>
      <c r="Q92" t="s">
        <v>2</v>
      </c>
      <c r="R92" t="s">
        <v>561</v>
      </c>
      <c r="S92">
        <v>4718223</v>
      </c>
      <c r="T92" t="s">
        <v>550</v>
      </c>
      <c r="U92">
        <v>202205</v>
      </c>
      <c r="V92" t="s">
        <v>506</v>
      </c>
      <c r="W92">
        <v>33410.5</v>
      </c>
      <c r="X92">
        <v>33410.5</v>
      </c>
      <c r="Y92" t="s">
        <v>562</v>
      </c>
      <c r="Z92">
        <v>941227</v>
      </c>
      <c r="AB92" t="s">
        <v>508</v>
      </c>
      <c r="AC92" t="s">
        <v>7</v>
      </c>
      <c r="AE92" t="s">
        <v>549</v>
      </c>
      <c r="AF92" t="s">
        <v>534</v>
      </c>
      <c r="AH92">
        <v>116516</v>
      </c>
      <c r="AI92" s="1">
        <v>44705</v>
      </c>
      <c r="AJ92" t="s">
        <v>510</v>
      </c>
    </row>
    <row r="93" spans="1:36" x14ac:dyDescent="0.35">
      <c r="A93" t="s">
        <v>3</v>
      </c>
      <c r="B93">
        <v>1</v>
      </c>
      <c r="C93">
        <v>20</v>
      </c>
      <c r="D93">
        <v>908</v>
      </c>
      <c r="E93" t="s">
        <v>502</v>
      </c>
      <c r="F93" t="s">
        <v>4</v>
      </c>
      <c r="G93">
        <v>20</v>
      </c>
      <c r="H93">
        <v>20</v>
      </c>
      <c r="I93" t="s">
        <v>503</v>
      </c>
      <c r="J93" t="s">
        <v>6</v>
      </c>
      <c r="K93" t="s">
        <v>504</v>
      </c>
      <c r="L93" t="s">
        <v>6</v>
      </c>
      <c r="M93">
        <v>1</v>
      </c>
      <c r="N93" t="s">
        <v>5</v>
      </c>
      <c r="O93" t="s">
        <v>8</v>
      </c>
      <c r="Q93" t="s">
        <v>2</v>
      </c>
      <c r="R93" t="s">
        <v>561</v>
      </c>
      <c r="S93">
        <v>4730240</v>
      </c>
      <c r="T93" t="s">
        <v>640</v>
      </c>
      <c r="U93">
        <v>202205</v>
      </c>
      <c r="V93" t="s">
        <v>506</v>
      </c>
      <c r="W93">
        <v>6763.31</v>
      </c>
      <c r="X93">
        <v>6763.31</v>
      </c>
      <c r="Y93" t="s">
        <v>562</v>
      </c>
      <c r="Z93">
        <v>941227</v>
      </c>
      <c r="AB93" t="s">
        <v>508</v>
      </c>
      <c r="AC93" t="s">
        <v>7</v>
      </c>
      <c r="AE93" t="s">
        <v>641</v>
      </c>
      <c r="AF93" t="s">
        <v>534</v>
      </c>
      <c r="AH93">
        <v>116516</v>
      </c>
      <c r="AI93" s="1">
        <v>44706</v>
      </c>
      <c r="AJ93" t="s">
        <v>510</v>
      </c>
    </row>
    <row r="94" spans="1:36" x14ac:dyDescent="0.35">
      <c r="A94" t="s">
        <v>3</v>
      </c>
      <c r="B94">
        <v>1</v>
      </c>
      <c r="C94">
        <v>20</v>
      </c>
      <c r="D94">
        <v>908</v>
      </c>
      <c r="E94" t="s">
        <v>502</v>
      </c>
      <c r="F94" t="s">
        <v>4</v>
      </c>
      <c r="G94">
        <v>20</v>
      </c>
      <c r="H94">
        <v>20</v>
      </c>
      <c r="I94" t="s">
        <v>503</v>
      </c>
      <c r="J94" t="s">
        <v>6</v>
      </c>
      <c r="K94" t="s">
        <v>504</v>
      </c>
      <c r="L94" t="s">
        <v>6</v>
      </c>
      <c r="M94">
        <v>1</v>
      </c>
      <c r="N94" t="s">
        <v>5</v>
      </c>
      <c r="O94" t="s">
        <v>8</v>
      </c>
      <c r="Q94" t="s">
        <v>2</v>
      </c>
      <c r="R94" t="s">
        <v>561</v>
      </c>
      <c r="S94">
        <v>4744775</v>
      </c>
      <c r="T94" t="s">
        <v>642</v>
      </c>
      <c r="U94">
        <v>202206</v>
      </c>
      <c r="V94" t="s">
        <v>506</v>
      </c>
      <c r="W94">
        <v>9003.76</v>
      </c>
      <c r="X94">
        <v>9003.76</v>
      </c>
      <c r="Y94" t="s">
        <v>562</v>
      </c>
      <c r="Z94">
        <v>941227</v>
      </c>
      <c r="AB94" t="s">
        <v>508</v>
      </c>
      <c r="AC94" t="s">
        <v>7</v>
      </c>
      <c r="AE94" t="s">
        <v>643</v>
      </c>
      <c r="AF94" t="s">
        <v>534</v>
      </c>
      <c r="AH94">
        <v>116516</v>
      </c>
      <c r="AI94" s="1">
        <v>44720</v>
      </c>
      <c r="AJ94" t="s">
        <v>510</v>
      </c>
    </row>
    <row r="95" spans="1:36" x14ac:dyDescent="0.35">
      <c r="A95" t="s">
        <v>3</v>
      </c>
      <c r="B95">
        <v>1</v>
      </c>
      <c r="C95">
        <v>20</v>
      </c>
      <c r="D95">
        <v>908</v>
      </c>
      <c r="E95" t="s">
        <v>502</v>
      </c>
      <c r="F95" t="s">
        <v>4</v>
      </c>
      <c r="G95">
        <v>20</v>
      </c>
      <c r="H95">
        <v>20</v>
      </c>
      <c r="I95" t="s">
        <v>503</v>
      </c>
      <c r="J95" t="s">
        <v>6</v>
      </c>
      <c r="K95" t="s">
        <v>504</v>
      </c>
      <c r="L95" t="s">
        <v>6</v>
      </c>
      <c r="M95">
        <v>1</v>
      </c>
      <c r="N95" t="s">
        <v>5</v>
      </c>
      <c r="O95" t="s">
        <v>8</v>
      </c>
      <c r="Q95" t="s">
        <v>2</v>
      </c>
      <c r="R95" t="s">
        <v>561</v>
      </c>
      <c r="S95">
        <v>4750797</v>
      </c>
      <c r="T95" t="s">
        <v>644</v>
      </c>
      <c r="U95">
        <v>202206</v>
      </c>
      <c r="V95" t="s">
        <v>506</v>
      </c>
      <c r="W95">
        <v>16964.61</v>
      </c>
      <c r="X95">
        <v>16964.61</v>
      </c>
      <c r="Y95" t="s">
        <v>562</v>
      </c>
      <c r="Z95">
        <v>941227</v>
      </c>
      <c r="AB95" t="s">
        <v>508</v>
      </c>
      <c r="AC95" t="s">
        <v>7</v>
      </c>
      <c r="AE95" t="s">
        <v>645</v>
      </c>
      <c r="AF95" t="s">
        <v>534</v>
      </c>
      <c r="AH95">
        <v>116516</v>
      </c>
      <c r="AI95" s="1">
        <v>44726</v>
      </c>
      <c r="AJ95" t="s">
        <v>510</v>
      </c>
    </row>
    <row r="96" spans="1:36" x14ac:dyDescent="0.35">
      <c r="A96" t="s">
        <v>3</v>
      </c>
      <c r="B96">
        <v>1</v>
      </c>
      <c r="C96">
        <v>20</v>
      </c>
      <c r="D96">
        <v>908</v>
      </c>
      <c r="E96" t="s">
        <v>502</v>
      </c>
      <c r="F96" t="s">
        <v>4</v>
      </c>
      <c r="G96">
        <v>20</v>
      </c>
      <c r="H96">
        <v>20</v>
      </c>
      <c r="I96" t="s">
        <v>503</v>
      </c>
      <c r="J96" t="s">
        <v>6</v>
      </c>
      <c r="K96" t="s">
        <v>504</v>
      </c>
      <c r="L96" t="s">
        <v>6</v>
      </c>
      <c r="M96">
        <v>1</v>
      </c>
      <c r="N96" t="s">
        <v>5</v>
      </c>
      <c r="O96" t="s">
        <v>8</v>
      </c>
      <c r="Q96" t="s">
        <v>2</v>
      </c>
      <c r="R96" t="s">
        <v>561</v>
      </c>
      <c r="S96">
        <v>4765058</v>
      </c>
      <c r="T96" t="s">
        <v>646</v>
      </c>
      <c r="U96">
        <v>202206</v>
      </c>
      <c r="V96" t="s">
        <v>506</v>
      </c>
      <c r="W96">
        <v>7469.09</v>
      </c>
      <c r="X96">
        <v>7469.09</v>
      </c>
      <c r="Y96" t="s">
        <v>562</v>
      </c>
      <c r="Z96">
        <v>941227</v>
      </c>
      <c r="AB96" t="s">
        <v>508</v>
      </c>
      <c r="AC96" t="s">
        <v>7</v>
      </c>
      <c r="AE96" t="s">
        <v>647</v>
      </c>
      <c r="AF96" t="s">
        <v>534</v>
      </c>
      <c r="AH96">
        <v>116516</v>
      </c>
      <c r="AI96" s="1">
        <v>44740</v>
      </c>
      <c r="AJ96" t="s">
        <v>510</v>
      </c>
    </row>
    <row r="97" spans="1:36" x14ac:dyDescent="0.35">
      <c r="A97" t="s">
        <v>3</v>
      </c>
      <c r="B97">
        <v>1</v>
      </c>
      <c r="C97">
        <v>20</v>
      </c>
      <c r="D97">
        <v>908</v>
      </c>
      <c r="E97" t="s">
        <v>502</v>
      </c>
      <c r="F97" t="s">
        <v>4</v>
      </c>
      <c r="G97">
        <v>20</v>
      </c>
      <c r="H97">
        <v>20</v>
      </c>
      <c r="I97" t="s">
        <v>503</v>
      </c>
      <c r="J97" t="s">
        <v>6</v>
      </c>
      <c r="K97" t="s">
        <v>504</v>
      </c>
      <c r="L97" t="s">
        <v>6</v>
      </c>
      <c r="M97">
        <v>1</v>
      </c>
      <c r="N97" t="s">
        <v>5</v>
      </c>
      <c r="O97" t="s">
        <v>8</v>
      </c>
      <c r="Q97" t="s">
        <v>2</v>
      </c>
      <c r="R97" t="s">
        <v>561</v>
      </c>
      <c r="S97">
        <v>4778842</v>
      </c>
      <c r="T97" t="s">
        <v>648</v>
      </c>
      <c r="U97">
        <v>202207</v>
      </c>
      <c r="V97" t="s">
        <v>506</v>
      </c>
      <c r="W97">
        <v>22754.67</v>
      </c>
      <c r="X97">
        <v>22754.67</v>
      </c>
      <c r="Y97" t="s">
        <v>562</v>
      </c>
      <c r="Z97">
        <v>941227</v>
      </c>
      <c r="AB97" t="s">
        <v>508</v>
      </c>
      <c r="AC97" t="s">
        <v>7</v>
      </c>
      <c r="AE97" t="s">
        <v>649</v>
      </c>
      <c r="AF97" t="s">
        <v>534</v>
      </c>
      <c r="AH97">
        <v>116516</v>
      </c>
      <c r="AI97" s="1">
        <v>44754</v>
      </c>
      <c r="AJ97" t="s">
        <v>510</v>
      </c>
    </row>
    <row r="98" spans="1:36" x14ac:dyDescent="0.35">
      <c r="A98" t="s">
        <v>3</v>
      </c>
      <c r="B98">
        <v>1</v>
      </c>
      <c r="C98">
        <v>20</v>
      </c>
      <c r="D98">
        <v>908</v>
      </c>
      <c r="E98" t="s">
        <v>502</v>
      </c>
      <c r="F98" t="s">
        <v>4</v>
      </c>
      <c r="G98">
        <v>20</v>
      </c>
      <c r="H98">
        <v>20</v>
      </c>
      <c r="I98" t="s">
        <v>503</v>
      </c>
      <c r="J98" t="s">
        <v>6</v>
      </c>
      <c r="K98" t="s">
        <v>504</v>
      </c>
      <c r="L98" t="s">
        <v>6</v>
      </c>
      <c r="M98">
        <v>1</v>
      </c>
      <c r="N98" t="s">
        <v>5</v>
      </c>
      <c r="O98" t="s">
        <v>8</v>
      </c>
      <c r="Q98" t="s">
        <v>2</v>
      </c>
      <c r="R98" t="s">
        <v>561</v>
      </c>
      <c r="S98">
        <v>4786849</v>
      </c>
      <c r="T98" t="s">
        <v>650</v>
      </c>
      <c r="U98">
        <v>202207</v>
      </c>
      <c r="V98" t="s">
        <v>506</v>
      </c>
      <c r="W98">
        <v>12373.41</v>
      </c>
      <c r="X98">
        <v>12373.41</v>
      </c>
      <c r="Y98" t="s">
        <v>562</v>
      </c>
      <c r="Z98">
        <v>941227</v>
      </c>
      <c r="AB98" t="s">
        <v>508</v>
      </c>
      <c r="AC98" t="s">
        <v>7</v>
      </c>
      <c r="AE98" t="s">
        <v>651</v>
      </c>
      <c r="AF98" t="s">
        <v>534</v>
      </c>
      <c r="AH98">
        <v>116516</v>
      </c>
      <c r="AI98" s="1">
        <v>44761</v>
      </c>
      <c r="AJ98" t="s">
        <v>510</v>
      </c>
    </row>
    <row r="99" spans="1:36" x14ac:dyDescent="0.35">
      <c r="A99" t="s">
        <v>3</v>
      </c>
      <c r="B99">
        <v>1</v>
      </c>
      <c r="C99">
        <v>20</v>
      </c>
      <c r="D99">
        <v>908</v>
      </c>
      <c r="E99" t="s">
        <v>502</v>
      </c>
      <c r="F99" t="s">
        <v>4</v>
      </c>
      <c r="G99">
        <v>20</v>
      </c>
      <c r="H99">
        <v>20</v>
      </c>
      <c r="I99" t="s">
        <v>503</v>
      </c>
      <c r="J99" t="s">
        <v>6</v>
      </c>
      <c r="K99" t="s">
        <v>504</v>
      </c>
      <c r="L99" t="s">
        <v>6</v>
      </c>
      <c r="M99">
        <v>1</v>
      </c>
      <c r="N99" t="s">
        <v>5</v>
      </c>
      <c r="O99" t="s">
        <v>8</v>
      </c>
      <c r="Q99" t="s">
        <v>2</v>
      </c>
      <c r="R99" t="s">
        <v>561</v>
      </c>
      <c r="S99">
        <v>4798172</v>
      </c>
      <c r="T99" t="s">
        <v>652</v>
      </c>
      <c r="U99">
        <v>202207</v>
      </c>
      <c r="V99" t="s">
        <v>506</v>
      </c>
      <c r="W99">
        <v>6447.05</v>
      </c>
      <c r="X99">
        <v>6447.05</v>
      </c>
      <c r="Y99" t="s">
        <v>562</v>
      </c>
      <c r="Z99">
        <v>941227</v>
      </c>
      <c r="AB99" t="s">
        <v>508</v>
      </c>
      <c r="AC99" t="s">
        <v>7</v>
      </c>
      <c r="AE99" t="s">
        <v>653</v>
      </c>
      <c r="AF99" t="s">
        <v>534</v>
      </c>
      <c r="AH99">
        <v>116516</v>
      </c>
      <c r="AI99" s="1">
        <v>44771</v>
      </c>
      <c r="AJ99" t="s">
        <v>510</v>
      </c>
    </row>
    <row r="100" spans="1:36" x14ac:dyDescent="0.35">
      <c r="A100" t="s">
        <v>3</v>
      </c>
      <c r="B100">
        <v>1</v>
      </c>
      <c r="C100">
        <v>20</v>
      </c>
      <c r="D100">
        <v>908</v>
      </c>
      <c r="E100" t="s">
        <v>502</v>
      </c>
      <c r="F100" t="s">
        <v>4</v>
      </c>
      <c r="G100">
        <v>20</v>
      </c>
      <c r="H100">
        <v>20</v>
      </c>
      <c r="I100" t="s">
        <v>503</v>
      </c>
      <c r="J100" t="s">
        <v>6</v>
      </c>
      <c r="K100" t="s">
        <v>504</v>
      </c>
      <c r="L100" t="s">
        <v>6</v>
      </c>
      <c r="M100">
        <v>1</v>
      </c>
      <c r="N100" t="s">
        <v>5</v>
      </c>
      <c r="O100" t="s">
        <v>8</v>
      </c>
      <c r="Q100" t="s">
        <v>2</v>
      </c>
      <c r="R100" t="s">
        <v>561</v>
      </c>
      <c r="S100">
        <v>4817833</v>
      </c>
      <c r="T100" t="s">
        <v>654</v>
      </c>
      <c r="U100">
        <v>202208</v>
      </c>
      <c r="V100" t="s">
        <v>506</v>
      </c>
      <c r="W100">
        <v>5655.72</v>
      </c>
      <c r="X100">
        <v>5655.72</v>
      </c>
      <c r="Y100" t="s">
        <v>562</v>
      </c>
      <c r="Z100">
        <v>941227</v>
      </c>
      <c r="AB100" t="s">
        <v>508</v>
      </c>
      <c r="AC100" t="s">
        <v>7</v>
      </c>
      <c r="AE100" t="s">
        <v>655</v>
      </c>
      <c r="AF100" t="s">
        <v>534</v>
      </c>
      <c r="AH100">
        <v>116516</v>
      </c>
      <c r="AI100" s="1">
        <v>44790</v>
      </c>
      <c r="AJ100" t="s">
        <v>510</v>
      </c>
    </row>
    <row r="101" spans="1:36" x14ac:dyDescent="0.35">
      <c r="A101" t="s">
        <v>3</v>
      </c>
      <c r="B101">
        <v>1</v>
      </c>
      <c r="C101">
        <v>20</v>
      </c>
      <c r="D101">
        <v>908</v>
      </c>
      <c r="E101" t="s">
        <v>502</v>
      </c>
      <c r="F101" t="s">
        <v>4</v>
      </c>
      <c r="G101">
        <v>20</v>
      </c>
      <c r="H101">
        <v>20</v>
      </c>
      <c r="I101" t="s">
        <v>503</v>
      </c>
      <c r="J101" t="s">
        <v>6</v>
      </c>
      <c r="K101" t="s">
        <v>504</v>
      </c>
      <c r="L101" t="s">
        <v>6</v>
      </c>
      <c r="M101">
        <v>1</v>
      </c>
      <c r="N101" t="s">
        <v>5</v>
      </c>
      <c r="O101" t="s">
        <v>8</v>
      </c>
      <c r="Q101" t="s">
        <v>2</v>
      </c>
      <c r="R101" t="s">
        <v>561</v>
      </c>
      <c r="S101">
        <v>4826735</v>
      </c>
      <c r="T101" t="s">
        <v>656</v>
      </c>
      <c r="U101">
        <v>202208</v>
      </c>
      <c r="V101" t="s">
        <v>506</v>
      </c>
      <c r="W101">
        <v>28780.27</v>
      </c>
      <c r="X101">
        <v>28780.27</v>
      </c>
      <c r="Y101" t="s">
        <v>562</v>
      </c>
      <c r="Z101">
        <v>941227</v>
      </c>
      <c r="AB101" t="s">
        <v>508</v>
      </c>
      <c r="AC101" t="s">
        <v>7</v>
      </c>
      <c r="AE101" t="s">
        <v>657</v>
      </c>
      <c r="AF101" t="s">
        <v>534</v>
      </c>
      <c r="AH101">
        <v>116516</v>
      </c>
      <c r="AI101" s="1">
        <v>44798</v>
      </c>
      <c r="AJ101" t="s">
        <v>510</v>
      </c>
    </row>
    <row r="102" spans="1:36" x14ac:dyDescent="0.35">
      <c r="A102" t="s">
        <v>3</v>
      </c>
      <c r="B102">
        <v>1</v>
      </c>
      <c r="C102">
        <v>20</v>
      </c>
      <c r="D102">
        <v>908</v>
      </c>
      <c r="E102" t="s">
        <v>502</v>
      </c>
      <c r="F102" t="s">
        <v>4</v>
      </c>
      <c r="G102">
        <v>20</v>
      </c>
      <c r="H102">
        <v>20</v>
      </c>
      <c r="I102" t="s">
        <v>503</v>
      </c>
      <c r="J102" t="s">
        <v>6</v>
      </c>
      <c r="K102" t="s">
        <v>504</v>
      </c>
      <c r="L102" t="s">
        <v>6</v>
      </c>
      <c r="M102">
        <v>1</v>
      </c>
      <c r="N102" t="s">
        <v>5</v>
      </c>
      <c r="O102" t="s">
        <v>8</v>
      </c>
      <c r="Q102" t="s">
        <v>2</v>
      </c>
      <c r="R102" t="s">
        <v>561</v>
      </c>
      <c r="S102">
        <v>4845758</v>
      </c>
      <c r="T102" t="s">
        <v>658</v>
      </c>
      <c r="U102">
        <v>202209</v>
      </c>
      <c r="V102" t="s">
        <v>506</v>
      </c>
      <c r="W102">
        <v>30750.97</v>
      </c>
      <c r="X102">
        <v>30750.97</v>
      </c>
      <c r="Y102" t="s">
        <v>562</v>
      </c>
      <c r="Z102">
        <v>941227</v>
      </c>
      <c r="AB102" t="s">
        <v>508</v>
      </c>
      <c r="AC102" t="s">
        <v>7</v>
      </c>
      <c r="AE102" t="s">
        <v>659</v>
      </c>
      <c r="AF102" t="s">
        <v>534</v>
      </c>
      <c r="AH102">
        <v>116516</v>
      </c>
      <c r="AI102" s="1">
        <v>44818</v>
      </c>
      <c r="AJ102" t="s">
        <v>510</v>
      </c>
    </row>
    <row r="103" spans="1:36" x14ac:dyDescent="0.35">
      <c r="A103" t="s">
        <v>3</v>
      </c>
      <c r="B103">
        <v>1</v>
      </c>
      <c r="C103">
        <v>20</v>
      </c>
      <c r="D103">
        <v>908</v>
      </c>
      <c r="E103" t="s">
        <v>502</v>
      </c>
      <c r="F103" t="s">
        <v>4</v>
      </c>
      <c r="G103">
        <v>20</v>
      </c>
      <c r="H103">
        <v>20</v>
      </c>
      <c r="I103" t="s">
        <v>503</v>
      </c>
      <c r="J103" t="s">
        <v>6</v>
      </c>
      <c r="K103" t="s">
        <v>504</v>
      </c>
      <c r="L103" t="s">
        <v>6</v>
      </c>
      <c r="M103">
        <v>1</v>
      </c>
      <c r="N103" t="s">
        <v>5</v>
      </c>
      <c r="O103" t="s">
        <v>8</v>
      </c>
      <c r="Q103" t="s">
        <v>2</v>
      </c>
      <c r="R103" t="s">
        <v>561</v>
      </c>
      <c r="S103">
        <v>4851994</v>
      </c>
      <c r="T103" t="s">
        <v>660</v>
      </c>
      <c r="U103">
        <v>202209</v>
      </c>
      <c r="V103" t="s">
        <v>506</v>
      </c>
      <c r="W103">
        <v>8012.7</v>
      </c>
      <c r="X103">
        <v>8012.7</v>
      </c>
      <c r="Y103" t="s">
        <v>562</v>
      </c>
      <c r="Z103">
        <v>941227</v>
      </c>
      <c r="AB103" t="s">
        <v>508</v>
      </c>
      <c r="AC103" t="s">
        <v>7</v>
      </c>
      <c r="AE103" t="s">
        <v>661</v>
      </c>
      <c r="AF103" t="s">
        <v>534</v>
      </c>
      <c r="AH103">
        <v>116516</v>
      </c>
      <c r="AI103" s="1">
        <v>44824</v>
      </c>
      <c r="AJ103" t="s">
        <v>510</v>
      </c>
    </row>
    <row r="104" spans="1:36" x14ac:dyDescent="0.35">
      <c r="A104" t="s">
        <v>3</v>
      </c>
      <c r="B104">
        <v>1</v>
      </c>
      <c r="C104">
        <v>20</v>
      </c>
      <c r="D104">
        <v>908</v>
      </c>
      <c r="E104" t="s">
        <v>502</v>
      </c>
      <c r="F104" t="s">
        <v>4</v>
      </c>
      <c r="G104">
        <v>20</v>
      </c>
      <c r="H104">
        <v>20</v>
      </c>
      <c r="I104" t="s">
        <v>503</v>
      </c>
      <c r="J104" t="s">
        <v>6</v>
      </c>
      <c r="K104" t="s">
        <v>504</v>
      </c>
      <c r="L104" t="s">
        <v>6</v>
      </c>
      <c r="M104">
        <v>1</v>
      </c>
      <c r="N104" t="s">
        <v>5</v>
      </c>
      <c r="O104" t="s">
        <v>8</v>
      </c>
      <c r="Q104" t="s">
        <v>2</v>
      </c>
      <c r="R104" t="s">
        <v>561</v>
      </c>
      <c r="S104">
        <v>4861802</v>
      </c>
      <c r="T104" t="s">
        <v>662</v>
      </c>
      <c r="U104">
        <v>202209</v>
      </c>
      <c r="V104" t="s">
        <v>506</v>
      </c>
      <c r="W104">
        <v>21813.13</v>
      </c>
      <c r="X104">
        <v>21813.13</v>
      </c>
      <c r="Y104" t="s">
        <v>562</v>
      </c>
      <c r="Z104">
        <v>941227</v>
      </c>
      <c r="AB104" t="s">
        <v>508</v>
      </c>
      <c r="AC104" t="s">
        <v>7</v>
      </c>
      <c r="AE104" t="s">
        <v>663</v>
      </c>
      <c r="AF104" t="s">
        <v>534</v>
      </c>
      <c r="AH104">
        <v>116516</v>
      </c>
      <c r="AI104" s="1">
        <v>44832</v>
      </c>
      <c r="AJ104" t="s">
        <v>510</v>
      </c>
    </row>
    <row r="105" spans="1:36" x14ac:dyDescent="0.35">
      <c r="A105" t="s">
        <v>3</v>
      </c>
      <c r="B105">
        <v>1</v>
      </c>
      <c r="C105">
        <v>20</v>
      </c>
      <c r="D105">
        <v>908</v>
      </c>
      <c r="E105" t="s">
        <v>502</v>
      </c>
      <c r="F105" t="s">
        <v>4</v>
      </c>
      <c r="G105">
        <v>20</v>
      </c>
      <c r="H105">
        <v>20</v>
      </c>
      <c r="I105" t="s">
        <v>503</v>
      </c>
      <c r="J105" t="s">
        <v>6</v>
      </c>
      <c r="K105" t="s">
        <v>504</v>
      </c>
      <c r="L105" t="s">
        <v>6</v>
      </c>
      <c r="M105">
        <v>1</v>
      </c>
      <c r="N105" t="s">
        <v>5</v>
      </c>
      <c r="O105" t="s">
        <v>8</v>
      </c>
      <c r="Q105" t="s">
        <v>2</v>
      </c>
      <c r="R105" t="s">
        <v>561</v>
      </c>
      <c r="S105">
        <v>4864544</v>
      </c>
      <c r="T105" t="s">
        <v>664</v>
      </c>
      <c r="U105">
        <v>202209</v>
      </c>
      <c r="V105" t="s">
        <v>506</v>
      </c>
      <c r="W105">
        <v>4348.3</v>
      </c>
      <c r="X105">
        <v>4348.3</v>
      </c>
      <c r="Y105" t="s">
        <v>562</v>
      </c>
      <c r="Z105">
        <v>941227</v>
      </c>
      <c r="AB105" t="s">
        <v>508</v>
      </c>
      <c r="AC105" t="s">
        <v>7</v>
      </c>
      <c r="AE105" t="s">
        <v>665</v>
      </c>
      <c r="AF105" t="s">
        <v>534</v>
      </c>
      <c r="AH105">
        <v>116516</v>
      </c>
      <c r="AI105" s="1">
        <v>44834</v>
      </c>
      <c r="AJ105" t="s">
        <v>510</v>
      </c>
    </row>
    <row r="106" spans="1:36" x14ac:dyDescent="0.35">
      <c r="A106" t="s">
        <v>3</v>
      </c>
      <c r="B106">
        <v>1</v>
      </c>
      <c r="C106">
        <v>20</v>
      </c>
      <c r="D106">
        <v>908</v>
      </c>
      <c r="E106" t="s">
        <v>502</v>
      </c>
      <c r="F106" t="s">
        <v>4</v>
      </c>
      <c r="G106">
        <v>20</v>
      </c>
      <c r="H106">
        <v>20</v>
      </c>
      <c r="I106" t="s">
        <v>503</v>
      </c>
      <c r="J106" t="s">
        <v>6</v>
      </c>
      <c r="K106" t="s">
        <v>504</v>
      </c>
      <c r="L106" t="s">
        <v>6</v>
      </c>
      <c r="M106">
        <v>1</v>
      </c>
      <c r="N106" t="s">
        <v>5</v>
      </c>
      <c r="O106" t="s">
        <v>8</v>
      </c>
      <c r="Q106" t="s">
        <v>2</v>
      </c>
      <c r="R106" t="s">
        <v>561</v>
      </c>
      <c r="S106">
        <v>4869250</v>
      </c>
      <c r="T106" t="s">
        <v>666</v>
      </c>
      <c r="U106">
        <v>202210</v>
      </c>
      <c r="V106" t="s">
        <v>506</v>
      </c>
      <c r="W106">
        <v>100.49</v>
      </c>
      <c r="X106">
        <v>100.49</v>
      </c>
      <c r="Y106" t="s">
        <v>562</v>
      </c>
      <c r="Z106">
        <v>941227</v>
      </c>
      <c r="AB106" t="s">
        <v>508</v>
      </c>
      <c r="AC106" t="s">
        <v>7</v>
      </c>
      <c r="AE106" t="s">
        <v>667</v>
      </c>
      <c r="AF106" t="s">
        <v>534</v>
      </c>
      <c r="AH106">
        <v>116516</v>
      </c>
      <c r="AI106" s="1">
        <v>44839</v>
      </c>
      <c r="AJ106" t="s">
        <v>510</v>
      </c>
    </row>
    <row r="107" spans="1:36" x14ac:dyDescent="0.35">
      <c r="A107" t="s">
        <v>3</v>
      </c>
      <c r="B107">
        <v>1</v>
      </c>
      <c r="C107">
        <v>20</v>
      </c>
      <c r="D107">
        <v>908</v>
      </c>
      <c r="E107" t="s">
        <v>502</v>
      </c>
      <c r="F107" t="s">
        <v>4</v>
      </c>
      <c r="G107">
        <v>20</v>
      </c>
      <c r="H107">
        <v>20</v>
      </c>
      <c r="I107" t="s">
        <v>503</v>
      </c>
      <c r="J107" t="s">
        <v>6</v>
      </c>
      <c r="K107" t="s">
        <v>504</v>
      </c>
      <c r="L107" t="s">
        <v>6</v>
      </c>
      <c r="M107">
        <v>1</v>
      </c>
      <c r="N107" t="s">
        <v>5</v>
      </c>
      <c r="O107" t="s">
        <v>8</v>
      </c>
      <c r="Q107" t="s">
        <v>2</v>
      </c>
      <c r="R107" t="s">
        <v>561</v>
      </c>
      <c r="S107">
        <v>4877012</v>
      </c>
      <c r="T107" t="s">
        <v>668</v>
      </c>
      <c r="U107">
        <v>202210</v>
      </c>
      <c r="V107" t="s">
        <v>506</v>
      </c>
      <c r="W107">
        <v>17960.84</v>
      </c>
      <c r="X107">
        <v>17960.84</v>
      </c>
      <c r="Y107" t="s">
        <v>562</v>
      </c>
      <c r="Z107">
        <v>941227</v>
      </c>
      <c r="AB107" t="s">
        <v>508</v>
      </c>
      <c r="AC107" t="s">
        <v>7</v>
      </c>
      <c r="AE107" t="s">
        <v>669</v>
      </c>
      <c r="AF107" t="s">
        <v>534</v>
      </c>
      <c r="AH107">
        <v>116516</v>
      </c>
      <c r="AI107" s="1">
        <v>44846</v>
      </c>
      <c r="AJ107" t="s">
        <v>510</v>
      </c>
    </row>
    <row r="108" spans="1:36" x14ac:dyDescent="0.35">
      <c r="A108" t="s">
        <v>3</v>
      </c>
      <c r="B108">
        <v>1</v>
      </c>
      <c r="C108">
        <v>20</v>
      </c>
      <c r="D108">
        <v>908</v>
      </c>
      <c r="E108" t="s">
        <v>502</v>
      </c>
      <c r="F108" t="s">
        <v>4</v>
      </c>
      <c r="G108">
        <v>20</v>
      </c>
      <c r="H108">
        <v>20</v>
      </c>
      <c r="I108" t="s">
        <v>503</v>
      </c>
      <c r="J108" t="s">
        <v>6</v>
      </c>
      <c r="K108" t="s">
        <v>504</v>
      </c>
      <c r="L108" t="s">
        <v>6</v>
      </c>
      <c r="M108">
        <v>1</v>
      </c>
      <c r="N108" t="s">
        <v>5</v>
      </c>
      <c r="O108" t="s">
        <v>8</v>
      </c>
      <c r="Q108" t="s">
        <v>2</v>
      </c>
      <c r="R108" t="s">
        <v>561</v>
      </c>
      <c r="S108">
        <v>4882642</v>
      </c>
      <c r="T108" t="s">
        <v>670</v>
      </c>
      <c r="U108">
        <v>202210</v>
      </c>
      <c r="V108" t="s">
        <v>506</v>
      </c>
      <c r="W108">
        <v>6694.21</v>
      </c>
      <c r="X108">
        <v>6694.21</v>
      </c>
      <c r="Y108" t="s">
        <v>562</v>
      </c>
      <c r="Z108">
        <v>941227</v>
      </c>
      <c r="AB108" t="s">
        <v>508</v>
      </c>
      <c r="AC108" t="s">
        <v>7</v>
      </c>
      <c r="AE108" t="s">
        <v>671</v>
      </c>
      <c r="AF108" t="s">
        <v>534</v>
      </c>
      <c r="AH108">
        <v>116516</v>
      </c>
      <c r="AI108" s="1">
        <v>44852</v>
      </c>
      <c r="AJ108" t="s">
        <v>510</v>
      </c>
    </row>
    <row r="109" spans="1:36" x14ac:dyDescent="0.35">
      <c r="A109" t="s">
        <v>3</v>
      </c>
      <c r="B109">
        <v>1</v>
      </c>
      <c r="C109">
        <v>20</v>
      </c>
      <c r="D109">
        <v>908</v>
      </c>
      <c r="E109" t="s">
        <v>502</v>
      </c>
      <c r="F109" t="s">
        <v>4</v>
      </c>
      <c r="G109">
        <v>20</v>
      </c>
      <c r="H109">
        <v>20</v>
      </c>
      <c r="I109" t="s">
        <v>503</v>
      </c>
      <c r="J109" t="s">
        <v>6</v>
      </c>
      <c r="K109" t="s">
        <v>504</v>
      </c>
      <c r="L109" t="s">
        <v>6</v>
      </c>
      <c r="M109">
        <v>1</v>
      </c>
      <c r="N109" t="s">
        <v>5</v>
      </c>
      <c r="O109" t="s">
        <v>8</v>
      </c>
      <c r="Q109" t="s">
        <v>2</v>
      </c>
      <c r="R109" t="s">
        <v>561</v>
      </c>
      <c r="S109">
        <v>4901684</v>
      </c>
      <c r="T109" t="s">
        <v>672</v>
      </c>
      <c r="U109">
        <v>202211</v>
      </c>
      <c r="V109" t="s">
        <v>506</v>
      </c>
      <c r="W109">
        <v>9827.25</v>
      </c>
      <c r="X109">
        <v>9827.25</v>
      </c>
      <c r="Y109" t="s">
        <v>562</v>
      </c>
      <c r="Z109">
        <v>941227</v>
      </c>
      <c r="AB109" t="s">
        <v>508</v>
      </c>
      <c r="AC109" t="s">
        <v>7</v>
      </c>
      <c r="AE109" t="s">
        <v>673</v>
      </c>
      <c r="AF109" t="s">
        <v>534</v>
      </c>
      <c r="AH109">
        <v>116516</v>
      </c>
      <c r="AI109" s="1">
        <v>44869</v>
      </c>
      <c r="AJ109" t="s">
        <v>510</v>
      </c>
    </row>
    <row r="110" spans="1:36" x14ac:dyDescent="0.35">
      <c r="A110" t="s">
        <v>3</v>
      </c>
      <c r="B110">
        <v>1</v>
      </c>
      <c r="C110">
        <v>20</v>
      </c>
      <c r="D110">
        <v>908</v>
      </c>
      <c r="E110" t="s">
        <v>502</v>
      </c>
      <c r="F110" t="s">
        <v>4</v>
      </c>
      <c r="G110">
        <v>20</v>
      </c>
      <c r="H110">
        <v>20</v>
      </c>
      <c r="I110" t="s">
        <v>503</v>
      </c>
      <c r="J110" t="s">
        <v>6</v>
      </c>
      <c r="K110" t="s">
        <v>504</v>
      </c>
      <c r="L110" t="s">
        <v>6</v>
      </c>
      <c r="M110">
        <v>1</v>
      </c>
      <c r="N110" t="s">
        <v>5</v>
      </c>
      <c r="O110" t="s">
        <v>8</v>
      </c>
      <c r="Q110" t="s">
        <v>2</v>
      </c>
      <c r="R110" t="s">
        <v>561</v>
      </c>
      <c r="S110">
        <v>4901692</v>
      </c>
      <c r="T110" t="s">
        <v>674</v>
      </c>
      <c r="U110">
        <v>202211</v>
      </c>
      <c r="V110" t="s">
        <v>506</v>
      </c>
      <c r="W110">
        <v>17089.84</v>
      </c>
      <c r="X110">
        <v>17089.84</v>
      </c>
      <c r="Y110" t="s">
        <v>562</v>
      </c>
      <c r="Z110">
        <v>941227</v>
      </c>
      <c r="AB110" t="s">
        <v>508</v>
      </c>
      <c r="AC110" t="s">
        <v>7</v>
      </c>
      <c r="AE110" t="s">
        <v>673</v>
      </c>
      <c r="AF110" t="s">
        <v>534</v>
      </c>
      <c r="AH110">
        <v>116516</v>
      </c>
      <c r="AI110" s="1">
        <v>44869</v>
      </c>
      <c r="AJ110" t="s">
        <v>510</v>
      </c>
    </row>
    <row r="111" spans="1:36" x14ac:dyDescent="0.35">
      <c r="A111" t="s">
        <v>3</v>
      </c>
      <c r="B111">
        <v>1</v>
      </c>
      <c r="C111">
        <v>20</v>
      </c>
      <c r="D111">
        <v>908</v>
      </c>
      <c r="E111" t="s">
        <v>502</v>
      </c>
      <c r="F111" t="s">
        <v>4</v>
      </c>
      <c r="G111">
        <v>20</v>
      </c>
      <c r="H111">
        <v>20</v>
      </c>
      <c r="I111" t="s">
        <v>503</v>
      </c>
      <c r="J111" t="s">
        <v>6</v>
      </c>
      <c r="K111" t="s">
        <v>504</v>
      </c>
      <c r="L111" t="s">
        <v>6</v>
      </c>
      <c r="M111">
        <v>1</v>
      </c>
      <c r="N111" t="s">
        <v>5</v>
      </c>
      <c r="O111" t="s">
        <v>8</v>
      </c>
      <c r="Q111" t="s">
        <v>2</v>
      </c>
      <c r="R111" t="s">
        <v>561</v>
      </c>
      <c r="S111">
        <v>4906235</v>
      </c>
      <c r="T111" t="s">
        <v>675</v>
      </c>
      <c r="U111">
        <v>202211</v>
      </c>
      <c r="V111" t="s">
        <v>506</v>
      </c>
      <c r="W111">
        <v>5155.1099999999997</v>
      </c>
      <c r="X111">
        <v>5155.1099999999997</v>
      </c>
      <c r="Y111" t="s">
        <v>562</v>
      </c>
      <c r="Z111">
        <v>941227</v>
      </c>
      <c r="AB111" t="s">
        <v>508</v>
      </c>
      <c r="AC111" t="s">
        <v>7</v>
      </c>
      <c r="AE111" t="s">
        <v>676</v>
      </c>
      <c r="AF111" t="s">
        <v>534</v>
      </c>
      <c r="AH111">
        <v>116516</v>
      </c>
      <c r="AI111" s="1">
        <v>44874</v>
      </c>
      <c r="AJ111" t="s">
        <v>510</v>
      </c>
    </row>
    <row r="112" spans="1:36" x14ac:dyDescent="0.35">
      <c r="A112" t="s">
        <v>3</v>
      </c>
      <c r="B112">
        <v>1</v>
      </c>
      <c r="C112">
        <v>20</v>
      </c>
      <c r="D112">
        <v>908</v>
      </c>
      <c r="E112" t="s">
        <v>502</v>
      </c>
      <c r="F112" t="s">
        <v>4</v>
      </c>
      <c r="G112">
        <v>20</v>
      </c>
      <c r="H112">
        <v>20</v>
      </c>
      <c r="I112" t="s">
        <v>503</v>
      </c>
      <c r="J112" t="s">
        <v>6</v>
      </c>
      <c r="K112" t="s">
        <v>504</v>
      </c>
      <c r="L112" t="s">
        <v>6</v>
      </c>
      <c r="M112">
        <v>1</v>
      </c>
      <c r="N112" t="s">
        <v>5</v>
      </c>
      <c r="O112" t="s">
        <v>8</v>
      </c>
      <c r="Q112" t="s">
        <v>2</v>
      </c>
      <c r="R112" t="s">
        <v>561</v>
      </c>
      <c r="S112">
        <v>4913489</v>
      </c>
      <c r="T112" t="s">
        <v>677</v>
      </c>
      <c r="U112">
        <v>202211</v>
      </c>
      <c r="V112" t="s">
        <v>506</v>
      </c>
      <c r="W112">
        <v>8023.29</v>
      </c>
      <c r="X112">
        <v>8023.29</v>
      </c>
      <c r="Y112" t="s">
        <v>562</v>
      </c>
      <c r="Z112">
        <v>941227</v>
      </c>
      <c r="AB112" t="s">
        <v>508</v>
      </c>
      <c r="AC112" t="s">
        <v>7</v>
      </c>
      <c r="AE112" t="s">
        <v>678</v>
      </c>
      <c r="AF112" t="s">
        <v>534</v>
      </c>
      <c r="AH112">
        <v>116516</v>
      </c>
      <c r="AI112" s="1">
        <v>44881</v>
      </c>
      <c r="AJ112" t="s">
        <v>510</v>
      </c>
    </row>
    <row r="113" spans="1:36" x14ac:dyDescent="0.35">
      <c r="A113" t="s">
        <v>3</v>
      </c>
      <c r="B113">
        <v>1</v>
      </c>
      <c r="C113">
        <v>20</v>
      </c>
      <c r="D113">
        <v>908</v>
      </c>
      <c r="E113" t="s">
        <v>502</v>
      </c>
      <c r="F113" t="s">
        <v>4</v>
      </c>
      <c r="G113">
        <v>20</v>
      </c>
      <c r="H113">
        <v>20</v>
      </c>
      <c r="I113" t="s">
        <v>503</v>
      </c>
      <c r="J113" t="s">
        <v>6</v>
      </c>
      <c r="K113" t="s">
        <v>504</v>
      </c>
      <c r="L113" t="s">
        <v>6</v>
      </c>
      <c r="M113">
        <v>1</v>
      </c>
      <c r="N113" t="s">
        <v>5</v>
      </c>
      <c r="O113" t="s">
        <v>8</v>
      </c>
      <c r="Q113" t="s">
        <v>2</v>
      </c>
      <c r="R113" t="s">
        <v>561</v>
      </c>
      <c r="S113">
        <v>4919472</v>
      </c>
      <c r="T113" t="s">
        <v>679</v>
      </c>
      <c r="U113">
        <v>202211</v>
      </c>
      <c r="V113" t="s">
        <v>506</v>
      </c>
      <c r="W113">
        <v>6774.76</v>
      </c>
      <c r="X113">
        <v>6774.76</v>
      </c>
      <c r="Y113" t="s">
        <v>562</v>
      </c>
      <c r="Z113">
        <v>941227</v>
      </c>
      <c r="AB113" t="s">
        <v>508</v>
      </c>
      <c r="AC113" t="s">
        <v>7</v>
      </c>
      <c r="AE113" t="s">
        <v>680</v>
      </c>
      <c r="AF113" t="s">
        <v>534</v>
      </c>
      <c r="AH113">
        <v>116516</v>
      </c>
      <c r="AI113" s="1">
        <v>44887</v>
      </c>
      <c r="AJ113" t="s">
        <v>510</v>
      </c>
    </row>
    <row r="114" spans="1:36" x14ac:dyDescent="0.35">
      <c r="A114" t="s">
        <v>3</v>
      </c>
      <c r="B114">
        <v>1</v>
      </c>
      <c r="C114">
        <v>20</v>
      </c>
      <c r="D114">
        <v>908</v>
      </c>
      <c r="E114" t="s">
        <v>502</v>
      </c>
      <c r="F114" t="s">
        <v>4</v>
      </c>
      <c r="G114">
        <v>20</v>
      </c>
      <c r="H114">
        <v>20</v>
      </c>
      <c r="I114" t="s">
        <v>503</v>
      </c>
      <c r="J114" t="s">
        <v>6</v>
      </c>
      <c r="K114" t="s">
        <v>504</v>
      </c>
      <c r="L114" t="s">
        <v>6</v>
      </c>
      <c r="M114">
        <v>1</v>
      </c>
      <c r="N114" t="s">
        <v>5</v>
      </c>
      <c r="O114" t="s">
        <v>8</v>
      </c>
      <c r="Q114" t="s">
        <v>2</v>
      </c>
      <c r="R114" t="s">
        <v>561</v>
      </c>
      <c r="S114">
        <v>4926053</v>
      </c>
      <c r="T114" t="s">
        <v>681</v>
      </c>
      <c r="U114">
        <v>202211</v>
      </c>
      <c r="V114" t="s">
        <v>506</v>
      </c>
      <c r="W114">
        <v>11340.25</v>
      </c>
      <c r="X114">
        <v>11340.25</v>
      </c>
      <c r="Y114" t="s">
        <v>562</v>
      </c>
      <c r="Z114">
        <v>941227</v>
      </c>
      <c r="AB114" t="s">
        <v>508</v>
      </c>
      <c r="AC114" t="s">
        <v>7</v>
      </c>
      <c r="AE114" t="s">
        <v>682</v>
      </c>
      <c r="AF114" t="s">
        <v>534</v>
      </c>
      <c r="AH114">
        <v>116516</v>
      </c>
      <c r="AI114" s="1">
        <v>44894</v>
      </c>
      <c r="AJ114" t="s">
        <v>510</v>
      </c>
    </row>
    <row r="115" spans="1:36" x14ac:dyDescent="0.35">
      <c r="A115" t="s">
        <v>3</v>
      </c>
      <c r="B115">
        <v>1</v>
      </c>
      <c r="C115">
        <v>20</v>
      </c>
      <c r="D115">
        <v>908</v>
      </c>
      <c r="E115" t="s">
        <v>502</v>
      </c>
      <c r="F115" t="s">
        <v>4</v>
      </c>
      <c r="G115">
        <v>20</v>
      </c>
      <c r="H115">
        <v>20</v>
      </c>
      <c r="I115" t="s">
        <v>503</v>
      </c>
      <c r="J115" t="s">
        <v>6</v>
      </c>
      <c r="K115" t="s">
        <v>504</v>
      </c>
      <c r="L115" t="s">
        <v>6</v>
      </c>
      <c r="M115">
        <v>1</v>
      </c>
      <c r="N115" t="s">
        <v>5</v>
      </c>
      <c r="O115" t="s">
        <v>8</v>
      </c>
      <c r="Q115" t="s">
        <v>2</v>
      </c>
      <c r="R115" t="s">
        <v>561</v>
      </c>
      <c r="S115">
        <v>4943353</v>
      </c>
      <c r="T115" t="s">
        <v>683</v>
      </c>
      <c r="U115">
        <v>202212</v>
      </c>
      <c r="V115" t="s">
        <v>506</v>
      </c>
      <c r="W115">
        <v>32045.23</v>
      </c>
      <c r="X115">
        <v>32045.23</v>
      </c>
      <c r="Y115" t="s">
        <v>562</v>
      </c>
      <c r="Z115">
        <v>941227</v>
      </c>
      <c r="AB115" t="s">
        <v>508</v>
      </c>
      <c r="AC115" t="s">
        <v>7</v>
      </c>
      <c r="AE115" t="s">
        <v>684</v>
      </c>
      <c r="AF115" t="s">
        <v>534</v>
      </c>
      <c r="AH115">
        <v>116516</v>
      </c>
      <c r="AI115" s="1">
        <v>44909</v>
      </c>
      <c r="AJ115" t="s">
        <v>510</v>
      </c>
    </row>
    <row r="116" spans="1:36" x14ac:dyDescent="0.35">
      <c r="A116" t="s">
        <v>3</v>
      </c>
      <c r="B116">
        <v>1</v>
      </c>
      <c r="C116">
        <v>20</v>
      </c>
      <c r="D116">
        <v>908</v>
      </c>
      <c r="E116" t="s">
        <v>502</v>
      </c>
      <c r="F116" t="s">
        <v>4</v>
      </c>
      <c r="G116">
        <v>20</v>
      </c>
      <c r="H116">
        <v>20</v>
      </c>
      <c r="I116" t="s">
        <v>503</v>
      </c>
      <c r="J116" t="s">
        <v>6</v>
      </c>
      <c r="K116" t="s">
        <v>504</v>
      </c>
      <c r="L116" t="s">
        <v>6</v>
      </c>
      <c r="M116">
        <v>1</v>
      </c>
      <c r="N116" t="s">
        <v>5</v>
      </c>
      <c r="O116" t="s">
        <v>8</v>
      </c>
      <c r="Q116" t="s">
        <v>2</v>
      </c>
      <c r="R116" t="s">
        <v>561</v>
      </c>
      <c r="S116">
        <v>4968401</v>
      </c>
      <c r="T116" t="s">
        <v>685</v>
      </c>
      <c r="U116">
        <v>202301</v>
      </c>
      <c r="V116" t="s">
        <v>506</v>
      </c>
      <c r="W116">
        <v>43302.23</v>
      </c>
      <c r="X116">
        <v>43302.23</v>
      </c>
      <c r="Y116" t="s">
        <v>562</v>
      </c>
      <c r="Z116">
        <v>941227</v>
      </c>
      <c r="AB116" t="s">
        <v>508</v>
      </c>
      <c r="AC116" t="s">
        <v>7</v>
      </c>
      <c r="AE116" t="s">
        <v>686</v>
      </c>
      <c r="AF116" t="s">
        <v>534</v>
      </c>
      <c r="AH116">
        <v>116516</v>
      </c>
      <c r="AI116" s="1">
        <v>44935</v>
      </c>
      <c r="AJ116" t="s">
        <v>510</v>
      </c>
    </row>
    <row r="117" spans="1:36" x14ac:dyDescent="0.35">
      <c r="A117" t="s">
        <v>3</v>
      </c>
      <c r="B117">
        <v>1</v>
      </c>
      <c r="C117">
        <v>20</v>
      </c>
      <c r="D117">
        <v>908</v>
      </c>
      <c r="E117" t="s">
        <v>502</v>
      </c>
      <c r="F117" t="s">
        <v>4</v>
      </c>
      <c r="G117">
        <v>20</v>
      </c>
      <c r="H117">
        <v>20</v>
      </c>
      <c r="I117" t="s">
        <v>503</v>
      </c>
      <c r="J117" t="s">
        <v>6</v>
      </c>
      <c r="K117" t="s">
        <v>504</v>
      </c>
      <c r="L117" t="s">
        <v>6</v>
      </c>
      <c r="M117">
        <v>1</v>
      </c>
      <c r="N117" t="s">
        <v>5</v>
      </c>
      <c r="O117" t="s">
        <v>8</v>
      </c>
      <c r="Q117" t="s">
        <v>2</v>
      </c>
      <c r="R117" t="s">
        <v>444</v>
      </c>
      <c r="S117">
        <v>4987512</v>
      </c>
      <c r="T117" t="s">
        <v>551</v>
      </c>
      <c r="U117">
        <v>202301</v>
      </c>
      <c r="V117" t="s">
        <v>506</v>
      </c>
      <c r="W117">
        <v>46190.58</v>
      </c>
      <c r="X117">
        <v>46190.58</v>
      </c>
      <c r="Y117" t="s">
        <v>562</v>
      </c>
      <c r="Z117">
        <v>1016837</v>
      </c>
      <c r="AB117" t="s">
        <v>508</v>
      </c>
      <c r="AC117" t="s">
        <v>7</v>
      </c>
      <c r="AE117" t="s">
        <v>552</v>
      </c>
      <c r="AF117" t="s">
        <v>534</v>
      </c>
      <c r="AH117">
        <v>116516</v>
      </c>
      <c r="AI117" s="1">
        <v>44953</v>
      </c>
      <c r="AJ117" t="s">
        <v>510</v>
      </c>
    </row>
    <row r="118" spans="1:36" x14ac:dyDescent="0.35">
      <c r="A118" t="s">
        <v>3</v>
      </c>
      <c r="B118">
        <v>1</v>
      </c>
      <c r="C118">
        <v>20</v>
      </c>
      <c r="D118">
        <v>908</v>
      </c>
      <c r="E118" t="s">
        <v>502</v>
      </c>
      <c r="F118" t="s">
        <v>4</v>
      </c>
      <c r="G118">
        <v>20</v>
      </c>
      <c r="H118">
        <v>20</v>
      </c>
      <c r="I118" t="s">
        <v>503</v>
      </c>
      <c r="J118" t="s">
        <v>6</v>
      </c>
      <c r="K118" t="s">
        <v>504</v>
      </c>
      <c r="L118" t="s">
        <v>6</v>
      </c>
      <c r="M118">
        <v>1</v>
      </c>
      <c r="N118" t="s">
        <v>5</v>
      </c>
      <c r="O118" t="s">
        <v>8</v>
      </c>
      <c r="Q118" t="s">
        <v>2</v>
      </c>
      <c r="R118" t="s">
        <v>444</v>
      </c>
      <c r="S118">
        <v>5000346</v>
      </c>
      <c r="T118" t="s">
        <v>687</v>
      </c>
      <c r="U118">
        <v>202302</v>
      </c>
      <c r="V118" t="s">
        <v>506</v>
      </c>
      <c r="W118">
        <v>23696.11</v>
      </c>
      <c r="X118">
        <v>23696.11</v>
      </c>
      <c r="Y118" t="s">
        <v>562</v>
      </c>
      <c r="Z118">
        <v>1016837</v>
      </c>
      <c r="AB118" t="s">
        <v>508</v>
      </c>
      <c r="AC118" t="s">
        <v>7</v>
      </c>
      <c r="AE118" t="s">
        <v>688</v>
      </c>
      <c r="AF118" t="s">
        <v>534</v>
      </c>
      <c r="AH118">
        <v>116516</v>
      </c>
      <c r="AI118" s="1">
        <v>44966</v>
      </c>
      <c r="AJ118" t="s">
        <v>510</v>
      </c>
    </row>
    <row r="119" spans="1:36" x14ac:dyDescent="0.35">
      <c r="A119" t="s">
        <v>3</v>
      </c>
      <c r="B119">
        <v>1</v>
      </c>
      <c r="C119">
        <v>20</v>
      </c>
      <c r="D119">
        <v>908</v>
      </c>
      <c r="E119" t="s">
        <v>502</v>
      </c>
      <c r="F119" t="s">
        <v>4</v>
      </c>
      <c r="G119">
        <v>20</v>
      </c>
      <c r="H119">
        <v>20</v>
      </c>
      <c r="I119" t="s">
        <v>503</v>
      </c>
      <c r="J119" t="s">
        <v>6</v>
      </c>
      <c r="K119" t="s">
        <v>504</v>
      </c>
      <c r="L119" t="s">
        <v>6</v>
      </c>
      <c r="M119">
        <v>1</v>
      </c>
      <c r="N119" t="s">
        <v>5</v>
      </c>
      <c r="O119" t="s">
        <v>8</v>
      </c>
      <c r="Q119" t="s">
        <v>2</v>
      </c>
      <c r="R119" t="s">
        <v>444</v>
      </c>
      <c r="S119">
        <v>5008365</v>
      </c>
      <c r="T119" t="s">
        <v>689</v>
      </c>
      <c r="U119">
        <v>202302</v>
      </c>
      <c r="V119" t="s">
        <v>506</v>
      </c>
      <c r="W119">
        <v>8877.92</v>
      </c>
      <c r="X119">
        <v>8877.92</v>
      </c>
      <c r="Y119" t="s">
        <v>562</v>
      </c>
      <c r="Z119">
        <v>1016837</v>
      </c>
      <c r="AB119" t="s">
        <v>508</v>
      </c>
      <c r="AC119" t="s">
        <v>7</v>
      </c>
      <c r="AE119" t="s">
        <v>690</v>
      </c>
      <c r="AF119" t="s">
        <v>534</v>
      </c>
      <c r="AH119">
        <v>116516</v>
      </c>
      <c r="AI119" s="1">
        <v>44973</v>
      </c>
      <c r="AJ119" t="s">
        <v>510</v>
      </c>
    </row>
    <row r="120" spans="1:36" x14ac:dyDescent="0.35">
      <c r="A120" t="s">
        <v>3</v>
      </c>
      <c r="B120">
        <v>1</v>
      </c>
      <c r="C120">
        <v>20</v>
      </c>
      <c r="D120">
        <v>908</v>
      </c>
      <c r="E120" t="s">
        <v>502</v>
      </c>
      <c r="F120" t="s">
        <v>4</v>
      </c>
      <c r="G120">
        <v>20</v>
      </c>
      <c r="H120">
        <v>20</v>
      </c>
      <c r="I120" t="s">
        <v>503</v>
      </c>
      <c r="J120" t="s">
        <v>6</v>
      </c>
      <c r="K120" t="s">
        <v>504</v>
      </c>
      <c r="L120" t="s">
        <v>6</v>
      </c>
      <c r="M120">
        <v>1</v>
      </c>
      <c r="N120" t="s">
        <v>5</v>
      </c>
      <c r="O120" t="s">
        <v>8</v>
      </c>
      <c r="Q120" t="s">
        <v>2</v>
      </c>
      <c r="R120" t="s">
        <v>444</v>
      </c>
      <c r="S120">
        <v>5014727</v>
      </c>
      <c r="T120" t="s">
        <v>691</v>
      </c>
      <c r="U120">
        <v>202302</v>
      </c>
      <c r="V120" t="s">
        <v>506</v>
      </c>
      <c r="W120">
        <v>13174.28</v>
      </c>
      <c r="X120">
        <v>13174.28</v>
      </c>
      <c r="Y120" t="s">
        <v>562</v>
      </c>
      <c r="Z120">
        <v>1016837</v>
      </c>
      <c r="AB120" t="s">
        <v>508</v>
      </c>
      <c r="AC120" t="s">
        <v>7</v>
      </c>
      <c r="AE120" t="s">
        <v>692</v>
      </c>
      <c r="AF120" t="s">
        <v>534</v>
      </c>
      <c r="AH120">
        <v>116516</v>
      </c>
      <c r="AI120" s="1">
        <v>44980</v>
      </c>
      <c r="AJ120" t="s">
        <v>510</v>
      </c>
    </row>
    <row r="121" spans="1:36" x14ac:dyDescent="0.35">
      <c r="A121" t="s">
        <v>3</v>
      </c>
      <c r="B121">
        <v>1</v>
      </c>
      <c r="C121">
        <v>20</v>
      </c>
      <c r="D121">
        <v>908</v>
      </c>
      <c r="E121" t="s">
        <v>502</v>
      </c>
      <c r="F121" t="s">
        <v>4</v>
      </c>
      <c r="G121">
        <v>20</v>
      </c>
      <c r="H121">
        <v>20</v>
      </c>
      <c r="I121" t="s">
        <v>503</v>
      </c>
      <c r="J121" t="s">
        <v>6</v>
      </c>
      <c r="K121" t="s">
        <v>504</v>
      </c>
      <c r="L121" t="s">
        <v>6</v>
      </c>
      <c r="M121">
        <v>1</v>
      </c>
      <c r="N121" t="s">
        <v>5</v>
      </c>
      <c r="O121" t="s">
        <v>8</v>
      </c>
      <c r="Q121" t="s">
        <v>2</v>
      </c>
      <c r="R121" t="s">
        <v>444</v>
      </c>
      <c r="S121">
        <v>5019168</v>
      </c>
      <c r="T121" t="s">
        <v>693</v>
      </c>
      <c r="U121">
        <v>202302</v>
      </c>
      <c r="V121" t="s">
        <v>506</v>
      </c>
      <c r="W121">
        <v>4658.0600000000004</v>
      </c>
      <c r="X121">
        <v>4658.0600000000004</v>
      </c>
      <c r="Y121" t="s">
        <v>562</v>
      </c>
      <c r="Z121">
        <v>1016837</v>
      </c>
      <c r="AB121" t="s">
        <v>508</v>
      </c>
      <c r="AC121" t="s">
        <v>7</v>
      </c>
      <c r="AE121" t="s">
        <v>694</v>
      </c>
      <c r="AF121" t="s">
        <v>534</v>
      </c>
      <c r="AH121">
        <v>116516</v>
      </c>
      <c r="AI121" s="1">
        <v>44985</v>
      </c>
      <c r="AJ121" t="s">
        <v>510</v>
      </c>
    </row>
    <row r="122" spans="1:36" x14ac:dyDescent="0.35">
      <c r="A122" t="s">
        <v>3</v>
      </c>
      <c r="B122">
        <v>1</v>
      </c>
      <c r="C122">
        <v>20</v>
      </c>
      <c r="D122">
        <v>908</v>
      </c>
      <c r="E122" t="s">
        <v>502</v>
      </c>
      <c r="F122" t="s">
        <v>4</v>
      </c>
      <c r="G122">
        <v>20</v>
      </c>
      <c r="H122">
        <v>20</v>
      </c>
      <c r="I122" t="s">
        <v>503</v>
      </c>
      <c r="J122" t="s">
        <v>6</v>
      </c>
      <c r="K122" t="s">
        <v>504</v>
      </c>
      <c r="L122" t="s">
        <v>6</v>
      </c>
      <c r="M122">
        <v>1</v>
      </c>
      <c r="N122" t="s">
        <v>5</v>
      </c>
      <c r="O122" t="s">
        <v>8</v>
      </c>
      <c r="Q122" t="s">
        <v>2</v>
      </c>
      <c r="R122" t="s">
        <v>444</v>
      </c>
      <c r="S122">
        <v>5028964</v>
      </c>
      <c r="T122" t="s">
        <v>695</v>
      </c>
      <c r="U122">
        <v>202303</v>
      </c>
      <c r="V122" t="s">
        <v>506</v>
      </c>
      <c r="W122">
        <v>662.39</v>
      </c>
      <c r="X122">
        <v>662.39</v>
      </c>
      <c r="Y122" t="s">
        <v>562</v>
      </c>
      <c r="Z122">
        <v>1016837</v>
      </c>
      <c r="AB122" t="s">
        <v>508</v>
      </c>
      <c r="AC122" t="s">
        <v>7</v>
      </c>
      <c r="AE122" t="s">
        <v>696</v>
      </c>
      <c r="AF122" t="s">
        <v>534</v>
      </c>
      <c r="AH122">
        <v>116516</v>
      </c>
      <c r="AI122" s="1">
        <v>44994</v>
      </c>
      <c r="AJ122" t="s">
        <v>510</v>
      </c>
    </row>
    <row r="123" spans="1:36" x14ac:dyDescent="0.35">
      <c r="A123" t="s">
        <v>3</v>
      </c>
      <c r="B123">
        <v>1</v>
      </c>
      <c r="C123">
        <v>20</v>
      </c>
      <c r="D123">
        <v>908</v>
      </c>
      <c r="E123" t="s">
        <v>502</v>
      </c>
      <c r="F123" t="s">
        <v>4</v>
      </c>
      <c r="G123">
        <v>20</v>
      </c>
      <c r="H123">
        <v>20</v>
      </c>
      <c r="I123" t="s">
        <v>503</v>
      </c>
      <c r="J123" t="s">
        <v>6</v>
      </c>
      <c r="K123" t="s">
        <v>504</v>
      </c>
      <c r="L123" t="s">
        <v>6</v>
      </c>
      <c r="M123">
        <v>1</v>
      </c>
      <c r="N123" t="s">
        <v>5</v>
      </c>
      <c r="O123" t="s">
        <v>8</v>
      </c>
      <c r="Q123" t="s">
        <v>2</v>
      </c>
      <c r="R123" t="s">
        <v>444</v>
      </c>
      <c r="S123">
        <v>5037277</v>
      </c>
      <c r="T123" t="s">
        <v>697</v>
      </c>
      <c r="U123">
        <v>202303</v>
      </c>
      <c r="V123" t="s">
        <v>506</v>
      </c>
      <c r="W123">
        <v>7531.27</v>
      </c>
      <c r="X123">
        <v>7531.27</v>
      </c>
      <c r="Y123" t="s">
        <v>562</v>
      </c>
      <c r="Z123">
        <v>1016837</v>
      </c>
      <c r="AB123" t="s">
        <v>508</v>
      </c>
      <c r="AC123" t="s">
        <v>7</v>
      </c>
      <c r="AE123" t="s">
        <v>698</v>
      </c>
      <c r="AF123" t="s">
        <v>534</v>
      </c>
      <c r="AH123">
        <v>116516</v>
      </c>
      <c r="AI123" s="1">
        <v>45001</v>
      </c>
      <c r="AJ123" t="s">
        <v>510</v>
      </c>
    </row>
    <row r="124" spans="1:36" x14ac:dyDescent="0.35">
      <c r="A124" t="s">
        <v>3</v>
      </c>
      <c r="B124">
        <v>1</v>
      </c>
      <c r="C124">
        <v>20</v>
      </c>
      <c r="D124">
        <v>908</v>
      </c>
      <c r="E124" t="s">
        <v>502</v>
      </c>
      <c r="F124" t="s">
        <v>4</v>
      </c>
      <c r="G124">
        <v>20</v>
      </c>
      <c r="H124">
        <v>20</v>
      </c>
      <c r="I124" t="s">
        <v>503</v>
      </c>
      <c r="J124" t="s">
        <v>6</v>
      </c>
      <c r="K124" t="s">
        <v>504</v>
      </c>
      <c r="L124" t="s">
        <v>6</v>
      </c>
      <c r="M124">
        <v>1</v>
      </c>
      <c r="N124" t="s">
        <v>5</v>
      </c>
      <c r="O124" t="s">
        <v>8</v>
      </c>
      <c r="Q124" t="s">
        <v>2</v>
      </c>
      <c r="R124" t="s">
        <v>444</v>
      </c>
      <c r="S124">
        <v>5041212</v>
      </c>
      <c r="T124" t="s">
        <v>699</v>
      </c>
      <c r="U124">
        <v>202303</v>
      </c>
      <c r="V124" t="s">
        <v>506</v>
      </c>
      <c r="W124">
        <v>7903.84</v>
      </c>
      <c r="X124">
        <v>7903.84</v>
      </c>
      <c r="Y124" t="s">
        <v>562</v>
      </c>
      <c r="Z124">
        <v>1016837</v>
      </c>
      <c r="AB124" t="s">
        <v>508</v>
      </c>
      <c r="AC124" t="s">
        <v>7</v>
      </c>
      <c r="AE124" t="s">
        <v>700</v>
      </c>
      <c r="AF124" t="s">
        <v>534</v>
      </c>
      <c r="AH124">
        <v>116516</v>
      </c>
      <c r="AI124" s="1">
        <v>45006</v>
      </c>
      <c r="AJ124" t="s">
        <v>510</v>
      </c>
    </row>
    <row r="125" spans="1:36" x14ac:dyDescent="0.35">
      <c r="A125" t="s">
        <v>3</v>
      </c>
      <c r="B125">
        <v>1</v>
      </c>
      <c r="C125">
        <v>20</v>
      </c>
      <c r="D125">
        <v>908</v>
      </c>
      <c r="E125" t="s">
        <v>502</v>
      </c>
      <c r="F125" t="s">
        <v>4</v>
      </c>
      <c r="G125">
        <v>20</v>
      </c>
      <c r="H125">
        <v>20</v>
      </c>
      <c r="I125" t="s">
        <v>503</v>
      </c>
      <c r="J125" t="s">
        <v>6</v>
      </c>
      <c r="K125" t="s">
        <v>504</v>
      </c>
      <c r="L125" t="s">
        <v>6</v>
      </c>
      <c r="M125">
        <v>1</v>
      </c>
      <c r="N125" t="s">
        <v>5</v>
      </c>
      <c r="O125" t="s">
        <v>8</v>
      </c>
      <c r="Q125" t="s">
        <v>2</v>
      </c>
      <c r="R125" t="s">
        <v>444</v>
      </c>
      <c r="S125">
        <v>5061108</v>
      </c>
      <c r="T125" t="s">
        <v>701</v>
      </c>
      <c r="U125">
        <v>202304</v>
      </c>
      <c r="V125" t="s">
        <v>506</v>
      </c>
      <c r="W125">
        <v>1873.41</v>
      </c>
      <c r="X125">
        <v>1873.41</v>
      </c>
      <c r="Y125" t="s">
        <v>562</v>
      </c>
      <c r="Z125">
        <v>1016837</v>
      </c>
      <c r="AB125" t="s">
        <v>508</v>
      </c>
      <c r="AC125" t="s">
        <v>7</v>
      </c>
      <c r="AE125" t="s">
        <v>377</v>
      </c>
      <c r="AF125" t="s">
        <v>534</v>
      </c>
      <c r="AH125">
        <v>116516</v>
      </c>
      <c r="AI125" s="1">
        <v>45026</v>
      </c>
      <c r="AJ125" t="s">
        <v>510</v>
      </c>
    </row>
    <row r="126" spans="1:36" x14ac:dyDescent="0.35">
      <c r="A126" t="s">
        <v>3</v>
      </c>
      <c r="B126">
        <v>1</v>
      </c>
      <c r="C126">
        <v>20</v>
      </c>
      <c r="D126">
        <v>908</v>
      </c>
      <c r="E126" t="s">
        <v>502</v>
      </c>
      <c r="F126" t="s">
        <v>4</v>
      </c>
      <c r="G126">
        <v>20</v>
      </c>
      <c r="H126">
        <v>20</v>
      </c>
      <c r="I126" t="s">
        <v>503</v>
      </c>
      <c r="J126" t="s">
        <v>6</v>
      </c>
      <c r="K126" t="s">
        <v>504</v>
      </c>
      <c r="L126" t="s">
        <v>6</v>
      </c>
      <c r="M126">
        <v>1</v>
      </c>
      <c r="N126" t="s">
        <v>5</v>
      </c>
      <c r="O126" t="s">
        <v>8</v>
      </c>
      <c r="Q126" t="s">
        <v>2</v>
      </c>
      <c r="R126" t="s">
        <v>444</v>
      </c>
      <c r="S126">
        <v>5065939</v>
      </c>
      <c r="T126" t="s">
        <v>702</v>
      </c>
      <c r="U126">
        <v>202304</v>
      </c>
      <c r="V126" t="s">
        <v>506</v>
      </c>
      <c r="W126">
        <v>8355.2800000000007</v>
      </c>
      <c r="X126">
        <v>8355.2800000000007</v>
      </c>
      <c r="Y126" t="s">
        <v>562</v>
      </c>
      <c r="Z126">
        <v>1016837</v>
      </c>
      <c r="AB126" t="s">
        <v>508</v>
      </c>
      <c r="AC126" t="s">
        <v>7</v>
      </c>
      <c r="AE126" t="s">
        <v>378</v>
      </c>
      <c r="AF126" t="s">
        <v>534</v>
      </c>
      <c r="AH126">
        <v>116516</v>
      </c>
      <c r="AI126" s="1">
        <v>45028</v>
      </c>
      <c r="AJ126" t="s">
        <v>510</v>
      </c>
    </row>
    <row r="127" spans="1:36" x14ac:dyDescent="0.35">
      <c r="A127" t="s">
        <v>3</v>
      </c>
      <c r="B127">
        <v>1</v>
      </c>
      <c r="C127">
        <v>20</v>
      </c>
      <c r="D127">
        <v>908</v>
      </c>
      <c r="E127" t="s">
        <v>502</v>
      </c>
      <c r="F127" t="s">
        <v>4</v>
      </c>
      <c r="G127">
        <v>20</v>
      </c>
      <c r="H127">
        <v>20</v>
      </c>
      <c r="I127" t="s">
        <v>503</v>
      </c>
      <c r="J127" t="s">
        <v>6</v>
      </c>
      <c r="K127" t="s">
        <v>504</v>
      </c>
      <c r="L127" t="s">
        <v>6</v>
      </c>
      <c r="M127">
        <v>1</v>
      </c>
      <c r="N127" t="s">
        <v>5</v>
      </c>
      <c r="O127" t="s">
        <v>8</v>
      </c>
      <c r="Q127" t="s">
        <v>2</v>
      </c>
      <c r="R127" t="s">
        <v>444</v>
      </c>
      <c r="S127">
        <v>5072692</v>
      </c>
      <c r="T127" t="s">
        <v>703</v>
      </c>
      <c r="U127">
        <v>202304</v>
      </c>
      <c r="V127" t="s">
        <v>506</v>
      </c>
      <c r="W127">
        <v>8758.83</v>
      </c>
      <c r="X127">
        <v>8758.83</v>
      </c>
      <c r="Y127" t="s">
        <v>562</v>
      </c>
      <c r="Z127">
        <v>1016837</v>
      </c>
      <c r="AB127" t="s">
        <v>508</v>
      </c>
      <c r="AC127" t="s">
        <v>7</v>
      </c>
      <c r="AE127" t="s">
        <v>379</v>
      </c>
      <c r="AF127" t="s">
        <v>534</v>
      </c>
      <c r="AH127">
        <v>116516</v>
      </c>
      <c r="AI127" s="1">
        <v>45035</v>
      </c>
      <c r="AJ127" t="s">
        <v>510</v>
      </c>
    </row>
    <row r="128" spans="1:36" x14ac:dyDescent="0.35">
      <c r="A128" t="s">
        <v>3</v>
      </c>
      <c r="B128">
        <v>1</v>
      </c>
      <c r="C128">
        <v>20</v>
      </c>
      <c r="D128">
        <v>908</v>
      </c>
      <c r="E128" t="s">
        <v>502</v>
      </c>
      <c r="F128" t="s">
        <v>4</v>
      </c>
      <c r="G128">
        <v>20</v>
      </c>
      <c r="H128">
        <v>20</v>
      </c>
      <c r="I128" t="s">
        <v>503</v>
      </c>
      <c r="J128" t="s">
        <v>6</v>
      </c>
      <c r="K128" t="s">
        <v>504</v>
      </c>
      <c r="L128" t="s">
        <v>6</v>
      </c>
      <c r="M128">
        <v>1</v>
      </c>
      <c r="N128" t="s">
        <v>5</v>
      </c>
      <c r="O128" t="s">
        <v>8</v>
      </c>
      <c r="Q128" t="s">
        <v>2</v>
      </c>
      <c r="R128" t="s">
        <v>444</v>
      </c>
      <c r="S128">
        <v>5079575</v>
      </c>
      <c r="T128" t="s">
        <v>704</v>
      </c>
      <c r="U128">
        <v>202304</v>
      </c>
      <c r="V128" t="s">
        <v>506</v>
      </c>
      <c r="W128">
        <v>4122.6099999999997</v>
      </c>
      <c r="X128">
        <v>4122.6099999999997</v>
      </c>
      <c r="Y128" t="s">
        <v>562</v>
      </c>
      <c r="Z128">
        <v>1016837</v>
      </c>
      <c r="AB128" t="s">
        <v>508</v>
      </c>
      <c r="AC128" t="s">
        <v>7</v>
      </c>
      <c r="AE128" t="s">
        <v>380</v>
      </c>
      <c r="AF128" t="s">
        <v>534</v>
      </c>
      <c r="AH128">
        <v>116516</v>
      </c>
      <c r="AI128" s="1">
        <v>45042</v>
      </c>
      <c r="AJ128" t="s">
        <v>510</v>
      </c>
    </row>
    <row r="129" spans="1:36" x14ac:dyDescent="0.35">
      <c r="A129" t="s">
        <v>3</v>
      </c>
      <c r="B129">
        <v>1</v>
      </c>
      <c r="C129">
        <v>20</v>
      </c>
      <c r="D129">
        <v>908</v>
      </c>
      <c r="E129" t="s">
        <v>502</v>
      </c>
      <c r="F129" t="s">
        <v>4</v>
      </c>
      <c r="G129">
        <v>20</v>
      </c>
      <c r="H129">
        <v>20</v>
      </c>
      <c r="I129" t="s">
        <v>503</v>
      </c>
      <c r="J129" t="s">
        <v>6</v>
      </c>
      <c r="K129" t="s">
        <v>504</v>
      </c>
      <c r="L129" t="s">
        <v>6</v>
      </c>
      <c r="M129">
        <v>1</v>
      </c>
      <c r="N129" t="s">
        <v>5</v>
      </c>
      <c r="O129" t="s">
        <v>8</v>
      </c>
      <c r="Q129" t="s">
        <v>2</v>
      </c>
      <c r="R129" t="s">
        <v>444</v>
      </c>
      <c r="S129">
        <v>5090745</v>
      </c>
      <c r="T129" t="s">
        <v>705</v>
      </c>
      <c r="U129">
        <v>202305</v>
      </c>
      <c r="V129" t="s">
        <v>506</v>
      </c>
      <c r="W129">
        <v>4978.3100000000004</v>
      </c>
      <c r="X129">
        <v>4978.3100000000004</v>
      </c>
      <c r="Y129" t="s">
        <v>562</v>
      </c>
      <c r="Z129">
        <v>1016837</v>
      </c>
      <c r="AB129" t="s">
        <v>508</v>
      </c>
      <c r="AC129" t="s">
        <v>7</v>
      </c>
      <c r="AE129" t="s">
        <v>706</v>
      </c>
      <c r="AF129" t="s">
        <v>534</v>
      </c>
      <c r="AH129">
        <v>116516</v>
      </c>
      <c r="AI129" s="1">
        <v>45054</v>
      </c>
      <c r="AJ129" t="s">
        <v>510</v>
      </c>
    </row>
    <row r="130" spans="1:36" x14ac:dyDescent="0.35">
      <c r="A130" t="s">
        <v>3</v>
      </c>
      <c r="B130">
        <v>1</v>
      </c>
      <c r="C130">
        <v>20</v>
      </c>
      <c r="D130">
        <v>908</v>
      </c>
      <c r="E130" t="s">
        <v>502</v>
      </c>
      <c r="F130" t="s">
        <v>4</v>
      </c>
      <c r="G130">
        <v>20</v>
      </c>
      <c r="H130">
        <v>20</v>
      </c>
      <c r="I130" t="s">
        <v>503</v>
      </c>
      <c r="J130" t="s">
        <v>6</v>
      </c>
      <c r="K130" t="s">
        <v>504</v>
      </c>
      <c r="L130" t="s">
        <v>6</v>
      </c>
      <c r="M130">
        <v>1</v>
      </c>
      <c r="N130" t="s">
        <v>5</v>
      </c>
      <c r="O130" t="s">
        <v>8</v>
      </c>
      <c r="Q130" t="s">
        <v>2</v>
      </c>
      <c r="R130" t="s">
        <v>444</v>
      </c>
      <c r="S130">
        <v>5102988</v>
      </c>
      <c r="T130" t="s">
        <v>707</v>
      </c>
      <c r="U130">
        <v>202305</v>
      </c>
      <c r="V130" t="s">
        <v>506</v>
      </c>
      <c r="W130">
        <v>3595.06</v>
      </c>
      <c r="X130">
        <v>3595.06</v>
      </c>
      <c r="Y130" t="s">
        <v>562</v>
      </c>
      <c r="Z130">
        <v>1016837</v>
      </c>
      <c r="AB130" t="s">
        <v>508</v>
      </c>
      <c r="AC130" t="s">
        <v>7</v>
      </c>
      <c r="AE130" t="s">
        <v>708</v>
      </c>
      <c r="AF130" t="s">
        <v>534</v>
      </c>
      <c r="AH130">
        <v>116516</v>
      </c>
      <c r="AI130" s="1">
        <v>45064</v>
      </c>
      <c r="AJ130" t="s">
        <v>510</v>
      </c>
    </row>
    <row r="131" spans="1:36" x14ac:dyDescent="0.35">
      <c r="A131" t="s">
        <v>3</v>
      </c>
      <c r="B131">
        <v>1</v>
      </c>
      <c r="C131">
        <v>20</v>
      </c>
      <c r="D131">
        <v>908</v>
      </c>
      <c r="E131" t="s">
        <v>502</v>
      </c>
      <c r="F131" t="s">
        <v>4</v>
      </c>
      <c r="G131">
        <v>20</v>
      </c>
      <c r="H131">
        <v>20</v>
      </c>
      <c r="I131" t="s">
        <v>503</v>
      </c>
      <c r="J131" t="s">
        <v>6</v>
      </c>
      <c r="K131" t="s">
        <v>504</v>
      </c>
      <c r="L131" t="s">
        <v>6</v>
      </c>
      <c r="M131">
        <v>1</v>
      </c>
      <c r="N131" t="s">
        <v>5</v>
      </c>
      <c r="O131" t="s">
        <v>8</v>
      </c>
      <c r="Q131" t="s">
        <v>2</v>
      </c>
      <c r="R131" t="s">
        <v>444</v>
      </c>
      <c r="S131">
        <v>5109816</v>
      </c>
      <c r="T131" t="s">
        <v>709</v>
      </c>
      <c r="U131">
        <v>202305</v>
      </c>
      <c r="V131" t="s">
        <v>506</v>
      </c>
      <c r="W131">
        <v>11413.69</v>
      </c>
      <c r="X131">
        <v>11413.69</v>
      </c>
      <c r="Y131" t="s">
        <v>562</v>
      </c>
      <c r="Z131">
        <v>1016837</v>
      </c>
      <c r="AB131" t="s">
        <v>508</v>
      </c>
      <c r="AC131" t="s">
        <v>7</v>
      </c>
      <c r="AE131" t="s">
        <v>710</v>
      </c>
      <c r="AF131" t="s">
        <v>534</v>
      </c>
      <c r="AH131">
        <v>116516</v>
      </c>
      <c r="AI131" s="1">
        <v>45070</v>
      </c>
      <c r="AJ131" t="s">
        <v>510</v>
      </c>
    </row>
    <row r="132" spans="1:36" x14ac:dyDescent="0.35">
      <c r="A132" t="s">
        <v>3</v>
      </c>
      <c r="B132">
        <v>1</v>
      </c>
      <c r="C132">
        <v>20</v>
      </c>
      <c r="D132">
        <v>908</v>
      </c>
      <c r="E132" t="s">
        <v>502</v>
      </c>
      <c r="F132" t="s">
        <v>4</v>
      </c>
      <c r="G132">
        <v>20</v>
      </c>
      <c r="H132">
        <v>20</v>
      </c>
      <c r="I132" t="s">
        <v>503</v>
      </c>
      <c r="J132" t="s">
        <v>6</v>
      </c>
      <c r="K132" t="s">
        <v>504</v>
      </c>
      <c r="L132" t="s">
        <v>6</v>
      </c>
      <c r="M132">
        <v>1</v>
      </c>
      <c r="N132" t="s">
        <v>5</v>
      </c>
      <c r="O132" t="s">
        <v>8</v>
      </c>
      <c r="Q132" t="s">
        <v>2</v>
      </c>
      <c r="R132" t="s">
        <v>444</v>
      </c>
      <c r="S132">
        <v>5129276</v>
      </c>
      <c r="T132" t="s">
        <v>711</v>
      </c>
      <c r="U132">
        <v>202306</v>
      </c>
      <c r="V132" t="s">
        <v>506</v>
      </c>
      <c r="W132">
        <v>492.41</v>
      </c>
      <c r="X132">
        <v>492.41</v>
      </c>
      <c r="Y132" t="s">
        <v>562</v>
      </c>
      <c r="Z132">
        <v>1016837</v>
      </c>
      <c r="AB132" t="s">
        <v>508</v>
      </c>
      <c r="AC132" t="s">
        <v>7</v>
      </c>
      <c r="AE132" t="s">
        <v>712</v>
      </c>
      <c r="AF132" t="s">
        <v>534</v>
      </c>
      <c r="AH132">
        <v>116516</v>
      </c>
      <c r="AI132" s="1">
        <v>45086</v>
      </c>
      <c r="AJ132" t="s">
        <v>510</v>
      </c>
    </row>
    <row r="133" spans="1:36" x14ac:dyDescent="0.35">
      <c r="A133" t="s">
        <v>3</v>
      </c>
      <c r="B133">
        <v>1</v>
      </c>
      <c r="C133">
        <v>20</v>
      </c>
      <c r="D133">
        <v>908</v>
      </c>
      <c r="E133" t="s">
        <v>502</v>
      </c>
      <c r="F133" t="s">
        <v>4</v>
      </c>
      <c r="G133">
        <v>20</v>
      </c>
      <c r="H133">
        <v>20</v>
      </c>
      <c r="I133" t="s">
        <v>503</v>
      </c>
      <c r="J133" t="s">
        <v>6</v>
      </c>
      <c r="K133" t="s">
        <v>504</v>
      </c>
      <c r="L133" t="s">
        <v>6</v>
      </c>
      <c r="M133">
        <v>1</v>
      </c>
      <c r="N133" t="s">
        <v>5</v>
      </c>
      <c r="O133" t="s">
        <v>8</v>
      </c>
      <c r="Q133" t="s">
        <v>2</v>
      </c>
      <c r="R133" t="s">
        <v>444</v>
      </c>
      <c r="S133">
        <v>5137467</v>
      </c>
      <c r="T133" t="s">
        <v>713</v>
      </c>
      <c r="U133">
        <v>202306</v>
      </c>
      <c r="V133" t="s">
        <v>506</v>
      </c>
      <c r="W133">
        <v>4946.8999999999996</v>
      </c>
      <c r="X133">
        <v>4946.8999999999996</v>
      </c>
      <c r="Y133" t="s">
        <v>562</v>
      </c>
      <c r="Z133">
        <v>1016837</v>
      </c>
      <c r="AB133" t="s">
        <v>508</v>
      </c>
      <c r="AC133" t="s">
        <v>7</v>
      </c>
      <c r="AE133" t="s">
        <v>714</v>
      </c>
      <c r="AF133" t="s">
        <v>534</v>
      </c>
      <c r="AH133">
        <v>116516</v>
      </c>
      <c r="AI133" s="1">
        <v>45092</v>
      </c>
      <c r="AJ133" t="s">
        <v>510</v>
      </c>
    </row>
    <row r="134" spans="1:36" x14ac:dyDescent="0.35">
      <c r="A134" t="s">
        <v>3</v>
      </c>
      <c r="B134">
        <v>1</v>
      </c>
      <c r="C134">
        <v>20</v>
      </c>
      <c r="D134">
        <v>908</v>
      </c>
      <c r="E134" t="s">
        <v>502</v>
      </c>
      <c r="F134" t="s">
        <v>4</v>
      </c>
      <c r="G134">
        <v>20</v>
      </c>
      <c r="H134">
        <v>20</v>
      </c>
      <c r="I134" t="s">
        <v>503</v>
      </c>
      <c r="J134" t="s">
        <v>6</v>
      </c>
      <c r="K134" t="s">
        <v>504</v>
      </c>
      <c r="L134" t="s">
        <v>6</v>
      </c>
      <c r="M134">
        <v>1</v>
      </c>
      <c r="N134" t="s">
        <v>5</v>
      </c>
      <c r="O134" t="s">
        <v>8</v>
      </c>
      <c r="Q134" t="s">
        <v>2</v>
      </c>
      <c r="R134" t="s">
        <v>444</v>
      </c>
      <c r="S134">
        <v>5141934</v>
      </c>
      <c r="T134" t="s">
        <v>715</v>
      </c>
      <c r="U134">
        <v>202306</v>
      </c>
      <c r="V134" t="s">
        <v>506</v>
      </c>
      <c r="W134">
        <v>13949.52</v>
      </c>
      <c r="X134">
        <v>13949.52</v>
      </c>
      <c r="Y134" t="s">
        <v>562</v>
      </c>
      <c r="Z134">
        <v>1016837</v>
      </c>
      <c r="AB134" t="s">
        <v>508</v>
      </c>
      <c r="AC134" t="s">
        <v>7</v>
      </c>
      <c r="AE134" t="s">
        <v>716</v>
      </c>
      <c r="AF134" t="s">
        <v>534</v>
      </c>
      <c r="AH134">
        <v>116516</v>
      </c>
      <c r="AI134" s="1">
        <v>45097</v>
      </c>
      <c r="AJ134" t="s">
        <v>510</v>
      </c>
    </row>
    <row r="135" spans="1:36" x14ac:dyDescent="0.35">
      <c r="A135" t="s">
        <v>3</v>
      </c>
      <c r="B135">
        <v>1</v>
      </c>
      <c r="C135">
        <v>20</v>
      </c>
      <c r="D135">
        <v>908</v>
      </c>
      <c r="E135" t="s">
        <v>502</v>
      </c>
      <c r="F135" t="s">
        <v>4</v>
      </c>
      <c r="G135">
        <v>20</v>
      </c>
      <c r="H135">
        <v>20</v>
      </c>
      <c r="I135" t="s">
        <v>503</v>
      </c>
      <c r="J135" t="s">
        <v>6</v>
      </c>
      <c r="K135" t="s">
        <v>504</v>
      </c>
      <c r="L135" t="s">
        <v>6</v>
      </c>
      <c r="M135">
        <v>1</v>
      </c>
      <c r="N135" t="s">
        <v>5</v>
      </c>
      <c r="O135" t="s">
        <v>8</v>
      </c>
      <c r="Q135" t="s">
        <v>2</v>
      </c>
      <c r="R135" t="s">
        <v>444</v>
      </c>
      <c r="S135">
        <v>100004773</v>
      </c>
      <c r="T135" t="s">
        <v>717</v>
      </c>
      <c r="U135">
        <v>202307</v>
      </c>
      <c r="V135" t="s">
        <v>506</v>
      </c>
      <c r="W135">
        <v>29622.67</v>
      </c>
      <c r="X135">
        <v>29622.67</v>
      </c>
      <c r="Y135" t="s">
        <v>718</v>
      </c>
      <c r="Z135">
        <v>1016837</v>
      </c>
      <c r="AB135" t="s">
        <v>508</v>
      </c>
      <c r="AC135" t="s">
        <v>7</v>
      </c>
      <c r="AE135" t="s">
        <v>719</v>
      </c>
      <c r="AF135" t="s">
        <v>534</v>
      </c>
      <c r="AH135">
        <v>116516</v>
      </c>
      <c r="AI135" s="1">
        <v>45119</v>
      </c>
      <c r="AJ135" t="s">
        <v>510</v>
      </c>
    </row>
    <row r="136" spans="1:36" x14ac:dyDescent="0.35">
      <c r="A136" t="s">
        <v>3</v>
      </c>
      <c r="B136">
        <v>1</v>
      </c>
      <c r="C136">
        <v>20</v>
      </c>
      <c r="D136">
        <v>908</v>
      </c>
      <c r="E136" t="s">
        <v>502</v>
      </c>
      <c r="F136" t="s">
        <v>4</v>
      </c>
      <c r="G136">
        <v>20</v>
      </c>
      <c r="H136">
        <v>20</v>
      </c>
      <c r="I136" t="s">
        <v>503</v>
      </c>
      <c r="J136" t="s">
        <v>6</v>
      </c>
      <c r="K136" t="s">
        <v>504</v>
      </c>
      <c r="L136" t="s">
        <v>6</v>
      </c>
      <c r="M136">
        <v>1</v>
      </c>
      <c r="N136" t="s">
        <v>5</v>
      </c>
      <c r="O136" t="s">
        <v>8</v>
      </c>
      <c r="Q136" t="s">
        <v>2</v>
      </c>
      <c r="R136" t="s">
        <v>444</v>
      </c>
      <c r="S136">
        <v>100014358</v>
      </c>
      <c r="T136" t="s">
        <v>720</v>
      </c>
      <c r="U136">
        <v>202307</v>
      </c>
      <c r="V136" t="s">
        <v>506</v>
      </c>
      <c r="W136">
        <v>9296.7000000000007</v>
      </c>
      <c r="X136">
        <v>9296.7000000000007</v>
      </c>
      <c r="Y136" t="s">
        <v>718</v>
      </c>
      <c r="Z136">
        <v>1016837</v>
      </c>
      <c r="AB136" t="s">
        <v>508</v>
      </c>
      <c r="AC136" t="s">
        <v>7</v>
      </c>
      <c r="AE136" t="s">
        <v>721</v>
      </c>
      <c r="AF136" t="s">
        <v>534</v>
      </c>
      <c r="AH136">
        <v>116516</v>
      </c>
      <c r="AI136" s="1">
        <v>45130</v>
      </c>
      <c r="AJ136" t="s">
        <v>510</v>
      </c>
    </row>
    <row r="137" spans="1:36" x14ac:dyDescent="0.35">
      <c r="A137" t="s">
        <v>3</v>
      </c>
      <c r="B137">
        <v>1</v>
      </c>
      <c r="C137">
        <v>20</v>
      </c>
      <c r="D137">
        <v>908</v>
      </c>
      <c r="E137" t="s">
        <v>502</v>
      </c>
      <c r="F137" t="s">
        <v>4</v>
      </c>
      <c r="G137">
        <v>20</v>
      </c>
      <c r="H137">
        <v>20</v>
      </c>
      <c r="I137" t="s">
        <v>503</v>
      </c>
      <c r="J137" t="s">
        <v>6</v>
      </c>
      <c r="K137" t="s">
        <v>504</v>
      </c>
      <c r="L137" t="s">
        <v>6</v>
      </c>
      <c r="M137">
        <v>1</v>
      </c>
      <c r="N137" t="s">
        <v>5</v>
      </c>
      <c r="O137" t="s">
        <v>8</v>
      </c>
      <c r="Q137" t="s">
        <v>2</v>
      </c>
      <c r="R137" t="s">
        <v>444</v>
      </c>
      <c r="S137">
        <v>100018071</v>
      </c>
      <c r="T137" t="s">
        <v>722</v>
      </c>
      <c r="U137">
        <v>202307</v>
      </c>
      <c r="V137" t="s">
        <v>506</v>
      </c>
      <c r="W137">
        <v>15108.69</v>
      </c>
      <c r="X137">
        <v>15108.69</v>
      </c>
      <c r="Y137" t="s">
        <v>718</v>
      </c>
      <c r="Z137">
        <v>1016837</v>
      </c>
      <c r="AB137" t="s">
        <v>508</v>
      </c>
      <c r="AC137" t="s">
        <v>7</v>
      </c>
      <c r="AE137" t="s">
        <v>723</v>
      </c>
      <c r="AF137" t="s">
        <v>534</v>
      </c>
      <c r="AH137">
        <v>116516</v>
      </c>
      <c r="AI137" s="1">
        <v>45132</v>
      </c>
      <c r="AJ137" t="s">
        <v>510</v>
      </c>
    </row>
    <row r="138" spans="1:36" x14ac:dyDescent="0.35">
      <c r="A138" t="s">
        <v>3</v>
      </c>
      <c r="B138">
        <v>1</v>
      </c>
      <c r="C138">
        <v>20</v>
      </c>
      <c r="D138">
        <v>908</v>
      </c>
      <c r="E138" t="s">
        <v>502</v>
      </c>
      <c r="F138" t="s">
        <v>4</v>
      </c>
      <c r="G138">
        <v>20</v>
      </c>
      <c r="H138">
        <v>20</v>
      </c>
      <c r="I138" t="s">
        <v>503</v>
      </c>
      <c r="J138" t="s">
        <v>6</v>
      </c>
      <c r="K138" t="s">
        <v>504</v>
      </c>
      <c r="L138" t="s">
        <v>6</v>
      </c>
      <c r="M138">
        <v>1</v>
      </c>
      <c r="N138" t="s">
        <v>5</v>
      </c>
      <c r="O138" t="s">
        <v>8</v>
      </c>
      <c r="Q138" t="s">
        <v>2</v>
      </c>
      <c r="R138" t="s">
        <v>444</v>
      </c>
      <c r="S138">
        <v>100023171</v>
      </c>
      <c r="T138" t="s">
        <v>724</v>
      </c>
      <c r="U138">
        <v>202308</v>
      </c>
      <c r="V138" t="s">
        <v>506</v>
      </c>
      <c r="W138">
        <v>12964.32</v>
      </c>
      <c r="X138">
        <v>12964.32</v>
      </c>
      <c r="Y138" t="s">
        <v>718</v>
      </c>
      <c r="Z138">
        <v>1016837</v>
      </c>
      <c r="AB138" t="s">
        <v>508</v>
      </c>
      <c r="AC138" t="s">
        <v>7</v>
      </c>
      <c r="AE138" t="s">
        <v>725</v>
      </c>
      <c r="AF138" t="s">
        <v>534</v>
      </c>
      <c r="AH138">
        <v>116516</v>
      </c>
      <c r="AI138" s="1">
        <v>45155</v>
      </c>
      <c r="AJ138" t="s">
        <v>510</v>
      </c>
    </row>
    <row r="139" spans="1:36" x14ac:dyDescent="0.35">
      <c r="A139" t="s">
        <v>3</v>
      </c>
      <c r="B139">
        <v>1</v>
      </c>
      <c r="C139">
        <v>20</v>
      </c>
      <c r="D139">
        <v>908</v>
      </c>
      <c r="E139" t="s">
        <v>502</v>
      </c>
      <c r="F139" t="s">
        <v>4</v>
      </c>
      <c r="G139">
        <v>20</v>
      </c>
      <c r="H139">
        <v>20</v>
      </c>
      <c r="I139" t="s">
        <v>503</v>
      </c>
      <c r="J139" t="s">
        <v>6</v>
      </c>
      <c r="K139" t="s">
        <v>504</v>
      </c>
      <c r="L139" t="s">
        <v>6</v>
      </c>
      <c r="M139">
        <v>1</v>
      </c>
      <c r="N139" t="s">
        <v>5</v>
      </c>
      <c r="O139" t="s">
        <v>8</v>
      </c>
      <c r="Q139" t="s">
        <v>2</v>
      </c>
      <c r="R139" t="s">
        <v>444</v>
      </c>
      <c r="S139">
        <v>100034877</v>
      </c>
      <c r="T139" t="s">
        <v>726</v>
      </c>
      <c r="U139">
        <v>202308</v>
      </c>
      <c r="V139" t="s">
        <v>506</v>
      </c>
      <c r="W139">
        <v>7629.26</v>
      </c>
      <c r="X139">
        <v>7629.26</v>
      </c>
      <c r="Y139" t="s">
        <v>718</v>
      </c>
      <c r="Z139">
        <v>1016837</v>
      </c>
      <c r="AB139" t="s">
        <v>508</v>
      </c>
      <c r="AC139" t="s">
        <v>7</v>
      </c>
      <c r="AE139" t="s">
        <v>727</v>
      </c>
      <c r="AF139" t="s">
        <v>534</v>
      </c>
      <c r="AH139">
        <v>116516</v>
      </c>
      <c r="AI139" s="1">
        <v>45155</v>
      </c>
      <c r="AJ139" t="s">
        <v>510</v>
      </c>
    </row>
    <row r="140" spans="1:36" x14ac:dyDescent="0.35">
      <c r="A140" t="s">
        <v>3</v>
      </c>
      <c r="B140">
        <v>1</v>
      </c>
      <c r="C140">
        <v>20</v>
      </c>
      <c r="D140">
        <v>908</v>
      </c>
      <c r="E140" t="s">
        <v>502</v>
      </c>
      <c r="F140" t="s">
        <v>4</v>
      </c>
      <c r="G140">
        <v>20</v>
      </c>
      <c r="H140">
        <v>20</v>
      </c>
      <c r="I140" t="s">
        <v>503</v>
      </c>
      <c r="J140" t="s">
        <v>6</v>
      </c>
      <c r="K140" t="s">
        <v>504</v>
      </c>
      <c r="L140" t="s">
        <v>6</v>
      </c>
      <c r="M140">
        <v>1</v>
      </c>
      <c r="N140" t="s">
        <v>5</v>
      </c>
      <c r="O140" t="s">
        <v>8</v>
      </c>
      <c r="Q140" t="s">
        <v>2</v>
      </c>
      <c r="R140" t="s">
        <v>444</v>
      </c>
      <c r="S140">
        <v>100038949</v>
      </c>
      <c r="T140" t="s">
        <v>728</v>
      </c>
      <c r="U140">
        <v>202308</v>
      </c>
      <c r="V140" t="s">
        <v>506</v>
      </c>
      <c r="W140">
        <v>11551.69</v>
      </c>
      <c r="X140">
        <v>11551.69</v>
      </c>
      <c r="Y140" t="s">
        <v>718</v>
      </c>
      <c r="Z140">
        <v>1016837</v>
      </c>
      <c r="AB140" t="s">
        <v>508</v>
      </c>
      <c r="AC140" t="s">
        <v>7</v>
      </c>
      <c r="AE140" t="s">
        <v>729</v>
      </c>
      <c r="AF140" t="s">
        <v>534</v>
      </c>
      <c r="AH140">
        <v>116516</v>
      </c>
      <c r="AI140" s="1">
        <v>45155</v>
      </c>
      <c r="AJ140" t="s">
        <v>510</v>
      </c>
    </row>
    <row r="141" spans="1:36" x14ac:dyDescent="0.35">
      <c r="A141" t="s">
        <v>3</v>
      </c>
      <c r="B141">
        <v>1</v>
      </c>
      <c r="C141">
        <v>20</v>
      </c>
      <c r="D141">
        <v>908</v>
      </c>
      <c r="E141" t="s">
        <v>502</v>
      </c>
      <c r="F141" t="s">
        <v>4</v>
      </c>
      <c r="G141">
        <v>20</v>
      </c>
      <c r="H141">
        <v>20</v>
      </c>
      <c r="I141" t="s">
        <v>503</v>
      </c>
      <c r="J141" t="s">
        <v>6</v>
      </c>
      <c r="K141" t="s">
        <v>504</v>
      </c>
      <c r="L141" t="s">
        <v>6</v>
      </c>
      <c r="M141">
        <v>1</v>
      </c>
      <c r="N141" t="s">
        <v>5</v>
      </c>
      <c r="O141" t="s">
        <v>8</v>
      </c>
      <c r="Q141" t="s">
        <v>2</v>
      </c>
      <c r="R141" t="s">
        <v>444</v>
      </c>
      <c r="S141">
        <v>100047243</v>
      </c>
      <c r="T141" t="s">
        <v>730</v>
      </c>
      <c r="U141">
        <v>202308</v>
      </c>
      <c r="V141" t="s">
        <v>506</v>
      </c>
      <c r="W141">
        <v>12267.62</v>
      </c>
      <c r="X141">
        <v>12267.62</v>
      </c>
      <c r="Y141" t="s">
        <v>718</v>
      </c>
      <c r="Z141">
        <v>1016837</v>
      </c>
      <c r="AB141" t="s">
        <v>508</v>
      </c>
      <c r="AC141" t="s">
        <v>7</v>
      </c>
      <c r="AE141" t="s">
        <v>731</v>
      </c>
      <c r="AF141" t="s">
        <v>534</v>
      </c>
      <c r="AH141">
        <v>116516</v>
      </c>
      <c r="AI141" s="1">
        <v>45162</v>
      </c>
      <c r="AJ141" t="s">
        <v>510</v>
      </c>
    </row>
    <row r="142" spans="1:36" x14ac:dyDescent="0.35">
      <c r="A142" t="s">
        <v>3</v>
      </c>
      <c r="B142">
        <v>1</v>
      </c>
      <c r="C142">
        <v>20</v>
      </c>
      <c r="D142">
        <v>908</v>
      </c>
      <c r="E142" t="s">
        <v>502</v>
      </c>
      <c r="F142" t="s">
        <v>4</v>
      </c>
      <c r="G142">
        <v>20</v>
      </c>
      <c r="H142">
        <v>20</v>
      </c>
      <c r="I142" t="s">
        <v>503</v>
      </c>
      <c r="J142" t="s">
        <v>6</v>
      </c>
      <c r="K142" t="s">
        <v>504</v>
      </c>
      <c r="L142" t="s">
        <v>6</v>
      </c>
      <c r="M142">
        <v>1</v>
      </c>
      <c r="N142" t="s">
        <v>5</v>
      </c>
      <c r="O142" t="s">
        <v>8</v>
      </c>
      <c r="Q142" t="s">
        <v>2</v>
      </c>
      <c r="R142" t="s">
        <v>444</v>
      </c>
      <c r="S142">
        <v>100053418</v>
      </c>
      <c r="T142" t="s">
        <v>732</v>
      </c>
      <c r="U142">
        <v>202308</v>
      </c>
      <c r="V142" t="s">
        <v>506</v>
      </c>
      <c r="W142">
        <v>15646.6</v>
      </c>
      <c r="X142">
        <v>15646.6</v>
      </c>
      <c r="Y142" t="s">
        <v>718</v>
      </c>
      <c r="Z142">
        <v>1016837</v>
      </c>
      <c r="AB142" t="s">
        <v>508</v>
      </c>
      <c r="AC142" t="s">
        <v>7</v>
      </c>
      <c r="AE142" t="s">
        <v>733</v>
      </c>
      <c r="AF142" t="s">
        <v>534</v>
      </c>
      <c r="AH142">
        <v>116516</v>
      </c>
      <c r="AI142" s="1">
        <v>45168</v>
      </c>
      <c r="AJ142" t="s">
        <v>510</v>
      </c>
    </row>
    <row r="143" spans="1:36" x14ac:dyDescent="0.35">
      <c r="A143" t="s">
        <v>3</v>
      </c>
      <c r="B143">
        <v>1</v>
      </c>
      <c r="C143">
        <v>20</v>
      </c>
      <c r="D143">
        <v>908</v>
      </c>
      <c r="E143" t="s">
        <v>502</v>
      </c>
      <c r="F143" t="s">
        <v>4</v>
      </c>
      <c r="G143">
        <v>20</v>
      </c>
      <c r="H143">
        <v>20</v>
      </c>
      <c r="I143" t="s">
        <v>503</v>
      </c>
      <c r="J143" t="s">
        <v>6</v>
      </c>
      <c r="K143" t="s">
        <v>504</v>
      </c>
      <c r="L143" t="s">
        <v>6</v>
      </c>
      <c r="M143">
        <v>1</v>
      </c>
      <c r="N143" t="s">
        <v>5</v>
      </c>
      <c r="O143" t="s">
        <v>8</v>
      </c>
      <c r="Q143" t="s">
        <v>2</v>
      </c>
      <c r="R143" t="s">
        <v>444</v>
      </c>
      <c r="S143">
        <v>100067731</v>
      </c>
      <c r="T143" t="s">
        <v>734</v>
      </c>
      <c r="U143">
        <v>202309</v>
      </c>
      <c r="V143" t="s">
        <v>506</v>
      </c>
      <c r="W143">
        <v>14834.43</v>
      </c>
      <c r="X143">
        <v>14834.43</v>
      </c>
      <c r="Y143" t="s">
        <v>718</v>
      </c>
      <c r="Z143">
        <v>1016837</v>
      </c>
      <c r="AB143" t="s">
        <v>508</v>
      </c>
      <c r="AC143" t="s">
        <v>7</v>
      </c>
      <c r="AE143" t="s">
        <v>462</v>
      </c>
      <c r="AF143" t="s">
        <v>534</v>
      </c>
      <c r="AH143">
        <v>116516</v>
      </c>
      <c r="AI143" s="1">
        <v>45183</v>
      </c>
      <c r="AJ143" t="s">
        <v>510</v>
      </c>
    </row>
    <row r="144" spans="1:36" x14ac:dyDescent="0.35">
      <c r="A144" t="s">
        <v>3</v>
      </c>
      <c r="B144">
        <v>1</v>
      </c>
      <c r="C144">
        <v>20</v>
      </c>
      <c r="D144">
        <v>908</v>
      </c>
      <c r="E144" t="s">
        <v>502</v>
      </c>
      <c r="F144" t="s">
        <v>4</v>
      </c>
      <c r="G144">
        <v>20</v>
      </c>
      <c r="H144">
        <v>20</v>
      </c>
      <c r="I144" t="s">
        <v>503</v>
      </c>
      <c r="J144" t="s">
        <v>6</v>
      </c>
      <c r="K144" t="s">
        <v>504</v>
      </c>
      <c r="L144" t="s">
        <v>6</v>
      </c>
      <c r="M144">
        <v>1</v>
      </c>
      <c r="N144" t="s">
        <v>5</v>
      </c>
      <c r="O144" t="s">
        <v>8</v>
      </c>
      <c r="Q144" t="s">
        <v>2</v>
      </c>
      <c r="R144" t="s">
        <v>444</v>
      </c>
      <c r="S144">
        <v>100079956</v>
      </c>
      <c r="T144" t="s">
        <v>735</v>
      </c>
      <c r="U144">
        <v>202309</v>
      </c>
      <c r="V144" t="s">
        <v>506</v>
      </c>
      <c r="W144">
        <v>15466.99</v>
      </c>
      <c r="X144">
        <v>15466.99</v>
      </c>
      <c r="Y144" t="s">
        <v>718</v>
      </c>
      <c r="Z144">
        <v>1016837</v>
      </c>
      <c r="AB144" t="s">
        <v>508</v>
      </c>
      <c r="AC144" t="s">
        <v>7</v>
      </c>
      <c r="AE144" t="s">
        <v>463</v>
      </c>
      <c r="AF144" t="s">
        <v>534</v>
      </c>
      <c r="AH144">
        <v>116516</v>
      </c>
      <c r="AI144" s="1">
        <v>45194</v>
      </c>
      <c r="AJ144" t="s">
        <v>510</v>
      </c>
    </row>
    <row r="145" spans="1:36" x14ac:dyDescent="0.35">
      <c r="A145" t="s">
        <v>3</v>
      </c>
      <c r="B145">
        <v>1</v>
      </c>
      <c r="C145">
        <v>20</v>
      </c>
      <c r="D145">
        <v>908</v>
      </c>
      <c r="E145" t="s">
        <v>502</v>
      </c>
      <c r="F145" t="s">
        <v>4</v>
      </c>
      <c r="G145">
        <v>20</v>
      </c>
      <c r="H145">
        <v>20</v>
      </c>
      <c r="I145" t="s">
        <v>503</v>
      </c>
      <c r="J145" t="s">
        <v>6</v>
      </c>
      <c r="K145" t="s">
        <v>504</v>
      </c>
      <c r="L145" t="s">
        <v>6</v>
      </c>
      <c r="M145">
        <v>1</v>
      </c>
      <c r="N145" t="s">
        <v>5</v>
      </c>
      <c r="O145" t="s">
        <v>8</v>
      </c>
      <c r="Q145" t="s">
        <v>2</v>
      </c>
      <c r="R145" t="s">
        <v>444</v>
      </c>
      <c r="S145">
        <v>100081960</v>
      </c>
      <c r="T145" t="s">
        <v>736</v>
      </c>
      <c r="U145">
        <v>202309</v>
      </c>
      <c r="V145" t="s">
        <v>506</v>
      </c>
      <c r="W145">
        <v>7827.07</v>
      </c>
      <c r="X145">
        <v>7827.07</v>
      </c>
      <c r="Y145" t="s">
        <v>718</v>
      </c>
      <c r="Z145">
        <v>1016837</v>
      </c>
      <c r="AB145" t="s">
        <v>508</v>
      </c>
      <c r="AC145" t="s">
        <v>7</v>
      </c>
      <c r="AE145" t="s">
        <v>464</v>
      </c>
      <c r="AF145" t="s">
        <v>534</v>
      </c>
      <c r="AH145">
        <v>116516</v>
      </c>
      <c r="AI145" s="1">
        <v>45196</v>
      </c>
      <c r="AJ145" t="s">
        <v>510</v>
      </c>
    </row>
    <row r="146" spans="1:36" x14ac:dyDescent="0.35">
      <c r="A146" t="s">
        <v>3</v>
      </c>
      <c r="B146">
        <v>1</v>
      </c>
      <c r="C146">
        <v>20</v>
      </c>
      <c r="D146">
        <v>908</v>
      </c>
      <c r="E146" t="s">
        <v>502</v>
      </c>
      <c r="F146" t="s">
        <v>4</v>
      </c>
      <c r="G146">
        <v>20</v>
      </c>
      <c r="H146">
        <v>20</v>
      </c>
      <c r="I146" t="s">
        <v>503</v>
      </c>
      <c r="J146" t="s">
        <v>6</v>
      </c>
      <c r="K146" t="s">
        <v>504</v>
      </c>
      <c r="L146" t="s">
        <v>6</v>
      </c>
      <c r="M146">
        <v>1</v>
      </c>
      <c r="N146" t="s">
        <v>5</v>
      </c>
      <c r="O146" t="s">
        <v>8</v>
      </c>
      <c r="Q146" t="s">
        <v>2</v>
      </c>
      <c r="R146" t="s">
        <v>444</v>
      </c>
      <c r="S146">
        <v>100099339</v>
      </c>
      <c r="T146" t="s">
        <v>737</v>
      </c>
      <c r="U146">
        <v>202310</v>
      </c>
      <c r="V146" t="s">
        <v>506</v>
      </c>
      <c r="W146">
        <v>33006.47</v>
      </c>
      <c r="X146">
        <v>33006.47</v>
      </c>
      <c r="Y146" t="s">
        <v>718</v>
      </c>
      <c r="Z146">
        <v>1016837</v>
      </c>
      <c r="AB146" t="s">
        <v>508</v>
      </c>
      <c r="AC146" t="s">
        <v>7</v>
      </c>
      <c r="AE146" t="s">
        <v>738</v>
      </c>
      <c r="AF146" t="s">
        <v>534</v>
      </c>
      <c r="AH146">
        <v>116516</v>
      </c>
      <c r="AI146" s="1">
        <v>45214</v>
      </c>
      <c r="AJ146" t="s">
        <v>510</v>
      </c>
    </row>
    <row r="147" spans="1:36" x14ac:dyDescent="0.35">
      <c r="A147" t="s">
        <v>3</v>
      </c>
      <c r="B147">
        <v>1</v>
      </c>
      <c r="C147">
        <v>20</v>
      </c>
      <c r="D147">
        <v>908</v>
      </c>
      <c r="E147" t="s">
        <v>502</v>
      </c>
      <c r="F147" t="s">
        <v>4</v>
      </c>
      <c r="G147">
        <v>20</v>
      </c>
      <c r="H147">
        <v>20</v>
      </c>
      <c r="I147" t="s">
        <v>503</v>
      </c>
      <c r="J147" t="s">
        <v>6</v>
      </c>
      <c r="K147" t="s">
        <v>504</v>
      </c>
      <c r="L147" t="s">
        <v>6</v>
      </c>
      <c r="M147">
        <v>1</v>
      </c>
      <c r="N147" t="s">
        <v>5</v>
      </c>
      <c r="O147" t="s">
        <v>8</v>
      </c>
      <c r="Q147" t="s">
        <v>2</v>
      </c>
      <c r="R147" t="s">
        <v>444</v>
      </c>
      <c r="S147">
        <v>100114297</v>
      </c>
      <c r="T147" t="s">
        <v>739</v>
      </c>
      <c r="U147">
        <v>202310</v>
      </c>
      <c r="V147" t="s">
        <v>506</v>
      </c>
      <c r="W147">
        <v>14489.75</v>
      </c>
      <c r="X147">
        <v>14489.75</v>
      </c>
      <c r="Y147" t="s">
        <v>718</v>
      </c>
      <c r="Z147">
        <v>1016837</v>
      </c>
      <c r="AB147" t="s">
        <v>508</v>
      </c>
      <c r="AC147" t="s">
        <v>7</v>
      </c>
      <c r="AE147" t="s">
        <v>740</v>
      </c>
      <c r="AF147" t="s">
        <v>534</v>
      </c>
      <c r="AH147">
        <v>116516</v>
      </c>
      <c r="AI147" s="1">
        <v>45224</v>
      </c>
      <c r="AJ147" t="s">
        <v>510</v>
      </c>
    </row>
    <row r="148" spans="1:36" x14ac:dyDescent="0.35">
      <c r="A148" t="s">
        <v>3</v>
      </c>
      <c r="B148">
        <v>1</v>
      </c>
      <c r="C148">
        <v>20</v>
      </c>
      <c r="D148">
        <v>908</v>
      </c>
      <c r="E148" t="s">
        <v>502</v>
      </c>
      <c r="F148" t="s">
        <v>4</v>
      </c>
      <c r="G148">
        <v>20</v>
      </c>
      <c r="H148">
        <v>20</v>
      </c>
      <c r="I148" t="s">
        <v>503</v>
      </c>
      <c r="J148" t="s">
        <v>6</v>
      </c>
      <c r="K148" t="s">
        <v>504</v>
      </c>
      <c r="L148" t="s">
        <v>6</v>
      </c>
      <c r="M148">
        <v>1</v>
      </c>
      <c r="N148" t="s">
        <v>5</v>
      </c>
      <c r="O148" t="s">
        <v>8</v>
      </c>
      <c r="Q148" t="s">
        <v>2</v>
      </c>
      <c r="R148" t="s">
        <v>444</v>
      </c>
      <c r="S148">
        <v>100120351</v>
      </c>
      <c r="T148" t="s">
        <v>741</v>
      </c>
      <c r="U148">
        <v>202310</v>
      </c>
      <c r="V148" t="s">
        <v>506</v>
      </c>
      <c r="W148">
        <v>13783.27</v>
      </c>
      <c r="X148">
        <v>13783.27</v>
      </c>
      <c r="Y148" t="s">
        <v>718</v>
      </c>
      <c r="Z148">
        <v>1016837</v>
      </c>
      <c r="AB148" t="s">
        <v>508</v>
      </c>
      <c r="AC148" t="s">
        <v>7</v>
      </c>
      <c r="AE148" t="s">
        <v>742</v>
      </c>
      <c r="AF148" t="s">
        <v>534</v>
      </c>
      <c r="AH148">
        <v>116516</v>
      </c>
      <c r="AI148" s="1">
        <v>45230</v>
      </c>
      <c r="AJ148" t="s">
        <v>510</v>
      </c>
    </row>
    <row r="149" spans="1:36" x14ac:dyDescent="0.35">
      <c r="A149" t="s">
        <v>3</v>
      </c>
      <c r="B149">
        <v>1</v>
      </c>
      <c r="C149">
        <v>20</v>
      </c>
      <c r="D149">
        <v>908</v>
      </c>
      <c r="E149" t="s">
        <v>502</v>
      </c>
      <c r="F149" t="s">
        <v>4</v>
      </c>
      <c r="G149">
        <v>20</v>
      </c>
      <c r="H149">
        <v>20</v>
      </c>
      <c r="I149" t="s">
        <v>503</v>
      </c>
      <c r="J149" t="s">
        <v>6</v>
      </c>
      <c r="K149" t="s">
        <v>504</v>
      </c>
      <c r="L149" t="s">
        <v>6</v>
      </c>
      <c r="M149">
        <v>1</v>
      </c>
      <c r="N149" t="s">
        <v>5</v>
      </c>
      <c r="O149" t="s">
        <v>8</v>
      </c>
      <c r="Q149" t="s">
        <v>503</v>
      </c>
      <c r="R149" t="s">
        <v>345</v>
      </c>
      <c r="U149">
        <v>202301</v>
      </c>
      <c r="V149" t="s">
        <v>548</v>
      </c>
      <c r="W149">
        <v>0</v>
      </c>
      <c r="X149">
        <v>-0.01</v>
      </c>
      <c r="AB149" t="s">
        <v>508</v>
      </c>
      <c r="AC149" t="s">
        <v>346</v>
      </c>
      <c r="AE149" t="s">
        <v>743</v>
      </c>
      <c r="AF149" t="s">
        <v>509</v>
      </c>
      <c r="AH149" t="s">
        <v>503</v>
      </c>
      <c r="AI149" s="1">
        <v>44956</v>
      </c>
      <c r="AJ149" t="s">
        <v>510</v>
      </c>
    </row>
    <row r="150" spans="1:36" x14ac:dyDescent="0.35">
      <c r="A150" t="s">
        <v>3</v>
      </c>
      <c r="B150">
        <v>1</v>
      </c>
      <c r="C150">
        <v>20</v>
      </c>
      <c r="D150">
        <v>908</v>
      </c>
      <c r="E150" t="s">
        <v>502</v>
      </c>
      <c r="F150" t="s">
        <v>4</v>
      </c>
      <c r="G150">
        <v>20</v>
      </c>
      <c r="H150">
        <v>20</v>
      </c>
      <c r="I150" t="s">
        <v>503</v>
      </c>
      <c r="J150" t="s">
        <v>6</v>
      </c>
      <c r="K150" t="s">
        <v>504</v>
      </c>
      <c r="L150" t="s">
        <v>6</v>
      </c>
      <c r="M150">
        <v>1</v>
      </c>
      <c r="N150" t="s">
        <v>5</v>
      </c>
      <c r="O150" t="s">
        <v>8</v>
      </c>
      <c r="Q150" t="s">
        <v>503</v>
      </c>
      <c r="R150" t="s">
        <v>345</v>
      </c>
      <c r="U150">
        <v>202302</v>
      </c>
      <c r="V150" t="s">
        <v>548</v>
      </c>
      <c r="W150">
        <v>0</v>
      </c>
      <c r="X150">
        <v>-45.17</v>
      </c>
      <c r="AB150" t="s">
        <v>508</v>
      </c>
      <c r="AC150" t="s">
        <v>346</v>
      </c>
      <c r="AE150" t="s">
        <v>744</v>
      </c>
      <c r="AF150" t="s">
        <v>509</v>
      </c>
      <c r="AH150" t="s">
        <v>503</v>
      </c>
      <c r="AI150" s="1">
        <v>44978</v>
      </c>
      <c r="AJ150" t="s">
        <v>510</v>
      </c>
    </row>
    <row r="151" spans="1:36" x14ac:dyDescent="0.35">
      <c r="A151" t="s">
        <v>3</v>
      </c>
      <c r="B151">
        <v>1</v>
      </c>
      <c r="C151">
        <v>20</v>
      </c>
      <c r="D151">
        <v>908</v>
      </c>
      <c r="E151" t="s">
        <v>502</v>
      </c>
      <c r="F151" t="s">
        <v>4</v>
      </c>
      <c r="G151">
        <v>20</v>
      </c>
      <c r="H151">
        <v>20</v>
      </c>
      <c r="I151" t="s">
        <v>503</v>
      </c>
      <c r="J151" t="s">
        <v>6</v>
      </c>
      <c r="K151" t="s">
        <v>504</v>
      </c>
      <c r="L151" t="s">
        <v>745</v>
      </c>
      <c r="M151">
        <v>1</v>
      </c>
      <c r="N151" t="s">
        <v>5</v>
      </c>
      <c r="O151">
        <v>34</v>
      </c>
      <c r="Q151" t="s">
        <v>503</v>
      </c>
      <c r="R151" t="s">
        <v>445</v>
      </c>
      <c r="U151">
        <v>202309</v>
      </c>
      <c r="V151" t="s">
        <v>506</v>
      </c>
      <c r="W151">
        <v>0</v>
      </c>
      <c r="X151">
        <v>13.63</v>
      </c>
      <c r="Y151" t="s">
        <v>507</v>
      </c>
      <c r="AA151" t="s">
        <v>3</v>
      </c>
      <c r="AB151" t="s">
        <v>508</v>
      </c>
      <c r="AC151" t="s">
        <v>446</v>
      </c>
      <c r="AE151" t="s">
        <v>459</v>
      </c>
      <c r="AF151" t="s">
        <v>509</v>
      </c>
      <c r="AH151" t="s">
        <v>503</v>
      </c>
      <c r="AI151" s="1">
        <v>45199</v>
      </c>
      <c r="AJ151" t="s">
        <v>510</v>
      </c>
    </row>
    <row r="152" spans="1:36" x14ac:dyDescent="0.35">
      <c r="A152" t="s">
        <v>3</v>
      </c>
      <c r="B152">
        <v>1</v>
      </c>
      <c r="C152">
        <v>20</v>
      </c>
      <c r="D152">
        <v>908</v>
      </c>
      <c r="E152" t="s">
        <v>502</v>
      </c>
      <c r="F152" t="s">
        <v>4</v>
      </c>
      <c r="G152">
        <v>20</v>
      </c>
      <c r="H152">
        <v>20</v>
      </c>
      <c r="I152" t="s">
        <v>503</v>
      </c>
      <c r="J152" t="s">
        <v>6</v>
      </c>
      <c r="K152" t="s">
        <v>504</v>
      </c>
      <c r="L152" t="s">
        <v>745</v>
      </c>
      <c r="M152">
        <v>1</v>
      </c>
      <c r="N152" t="s">
        <v>5</v>
      </c>
      <c r="O152">
        <v>34</v>
      </c>
      <c r="Q152" t="s">
        <v>503</v>
      </c>
      <c r="R152" t="s">
        <v>445</v>
      </c>
      <c r="U152">
        <v>202310</v>
      </c>
      <c r="V152" t="s">
        <v>506</v>
      </c>
      <c r="W152">
        <v>0</v>
      </c>
      <c r="X152">
        <v>12.75</v>
      </c>
      <c r="Y152" t="s">
        <v>507</v>
      </c>
      <c r="AA152" t="s">
        <v>3</v>
      </c>
      <c r="AB152" t="s">
        <v>508</v>
      </c>
      <c r="AC152" t="s">
        <v>446</v>
      </c>
      <c r="AE152" t="s">
        <v>746</v>
      </c>
      <c r="AF152" t="s">
        <v>509</v>
      </c>
      <c r="AH152" t="s">
        <v>503</v>
      </c>
      <c r="AI152" s="1">
        <v>45230</v>
      </c>
      <c r="AJ152" t="s">
        <v>510</v>
      </c>
    </row>
    <row r="153" spans="1:36" x14ac:dyDescent="0.35">
      <c r="A153" t="s">
        <v>3</v>
      </c>
      <c r="B153">
        <v>1</v>
      </c>
      <c r="C153">
        <v>20</v>
      </c>
      <c r="D153">
        <v>908</v>
      </c>
      <c r="E153" t="s">
        <v>502</v>
      </c>
      <c r="F153" t="s">
        <v>4</v>
      </c>
      <c r="G153">
        <v>20</v>
      </c>
      <c r="H153">
        <v>20</v>
      </c>
      <c r="I153" t="s">
        <v>503</v>
      </c>
      <c r="J153" t="s">
        <v>6</v>
      </c>
      <c r="K153" t="s">
        <v>504</v>
      </c>
      <c r="L153" t="s">
        <v>503</v>
      </c>
      <c r="M153">
        <v>1</v>
      </c>
      <c r="N153" t="s">
        <v>5</v>
      </c>
      <c r="O153">
        <v>34</v>
      </c>
      <c r="Q153" t="s">
        <v>503</v>
      </c>
      <c r="R153" t="s">
        <v>445</v>
      </c>
      <c r="U153">
        <v>202309</v>
      </c>
      <c r="V153" t="s">
        <v>506</v>
      </c>
      <c r="W153">
        <v>0</v>
      </c>
      <c r="X153">
        <v>13.17</v>
      </c>
      <c r="Y153" t="s">
        <v>507</v>
      </c>
      <c r="AA153" t="s">
        <v>3</v>
      </c>
      <c r="AB153" t="s">
        <v>508</v>
      </c>
      <c r="AC153" t="s">
        <v>446</v>
      </c>
      <c r="AE153" t="s">
        <v>460</v>
      </c>
      <c r="AF153" t="s">
        <v>509</v>
      </c>
      <c r="AH153" t="s">
        <v>503</v>
      </c>
      <c r="AI153" s="1">
        <v>45199</v>
      </c>
      <c r="AJ153" t="s">
        <v>510</v>
      </c>
    </row>
    <row r="154" spans="1:36" x14ac:dyDescent="0.35">
      <c r="A154" t="s">
        <v>3</v>
      </c>
      <c r="B154">
        <v>1</v>
      </c>
      <c r="C154">
        <v>20</v>
      </c>
      <c r="D154">
        <v>908</v>
      </c>
      <c r="E154" t="s">
        <v>502</v>
      </c>
      <c r="F154" t="s">
        <v>4</v>
      </c>
      <c r="G154">
        <v>20</v>
      </c>
      <c r="H154">
        <v>20</v>
      </c>
      <c r="I154" t="s">
        <v>503</v>
      </c>
      <c r="J154" t="s">
        <v>6</v>
      </c>
      <c r="K154" t="s">
        <v>504</v>
      </c>
      <c r="L154" t="s">
        <v>503</v>
      </c>
      <c r="M154">
        <v>1</v>
      </c>
      <c r="N154" t="s">
        <v>5</v>
      </c>
      <c r="O154">
        <v>34</v>
      </c>
      <c r="Q154" t="s">
        <v>503</v>
      </c>
      <c r="R154" t="s">
        <v>445</v>
      </c>
      <c r="U154">
        <v>202309</v>
      </c>
      <c r="V154" t="s">
        <v>506</v>
      </c>
      <c r="W154">
        <v>0</v>
      </c>
      <c r="X154">
        <v>33.619999999999997</v>
      </c>
      <c r="Y154" t="s">
        <v>507</v>
      </c>
      <c r="AA154" t="s">
        <v>3</v>
      </c>
      <c r="AB154" t="s">
        <v>508</v>
      </c>
      <c r="AC154" t="s">
        <v>446</v>
      </c>
      <c r="AE154" t="s">
        <v>461</v>
      </c>
      <c r="AF154" t="s">
        <v>509</v>
      </c>
      <c r="AH154" t="s">
        <v>503</v>
      </c>
      <c r="AI154" s="1">
        <v>45199</v>
      </c>
      <c r="AJ154" t="s">
        <v>510</v>
      </c>
    </row>
    <row r="155" spans="1:36" x14ac:dyDescent="0.35">
      <c r="A155" t="s">
        <v>3</v>
      </c>
      <c r="B155">
        <v>1</v>
      </c>
      <c r="C155">
        <v>20</v>
      </c>
      <c r="D155">
        <v>908</v>
      </c>
      <c r="E155" t="s">
        <v>502</v>
      </c>
      <c r="F155" t="s">
        <v>4</v>
      </c>
      <c r="G155">
        <v>20</v>
      </c>
      <c r="H155">
        <v>20</v>
      </c>
      <c r="I155" t="s">
        <v>503</v>
      </c>
      <c r="J155" t="s">
        <v>6</v>
      </c>
      <c r="K155" t="s">
        <v>504</v>
      </c>
      <c r="L155" t="s">
        <v>503</v>
      </c>
      <c r="M155">
        <v>1</v>
      </c>
      <c r="N155" t="s">
        <v>5</v>
      </c>
      <c r="O155">
        <v>34</v>
      </c>
      <c r="Q155" t="s">
        <v>503</v>
      </c>
      <c r="R155" t="s">
        <v>445</v>
      </c>
      <c r="U155">
        <v>202310</v>
      </c>
      <c r="V155" t="s">
        <v>506</v>
      </c>
      <c r="W155">
        <v>0</v>
      </c>
      <c r="X155">
        <v>10.98</v>
      </c>
      <c r="Y155" t="s">
        <v>507</v>
      </c>
      <c r="AA155" t="s">
        <v>3</v>
      </c>
      <c r="AB155" t="s">
        <v>508</v>
      </c>
      <c r="AC155" t="s">
        <v>446</v>
      </c>
      <c r="AE155" t="s">
        <v>747</v>
      </c>
      <c r="AF155" t="s">
        <v>509</v>
      </c>
      <c r="AH155" t="s">
        <v>503</v>
      </c>
      <c r="AI155" s="1">
        <v>45230</v>
      </c>
      <c r="AJ155" t="s">
        <v>510</v>
      </c>
    </row>
    <row r="156" spans="1:36" x14ac:dyDescent="0.35">
      <c r="A156" t="s">
        <v>3</v>
      </c>
      <c r="B156">
        <v>1</v>
      </c>
      <c r="C156">
        <v>20</v>
      </c>
      <c r="D156">
        <v>908</v>
      </c>
      <c r="E156" t="s">
        <v>502</v>
      </c>
      <c r="F156" t="s">
        <v>4</v>
      </c>
      <c r="G156">
        <v>20</v>
      </c>
      <c r="H156">
        <v>20</v>
      </c>
      <c r="I156" t="s">
        <v>503</v>
      </c>
      <c r="J156" t="s">
        <v>6</v>
      </c>
      <c r="K156" t="s">
        <v>504</v>
      </c>
      <c r="L156" t="s">
        <v>503</v>
      </c>
      <c r="M156">
        <v>1</v>
      </c>
      <c r="N156" t="s">
        <v>5</v>
      </c>
      <c r="O156">
        <v>34</v>
      </c>
      <c r="Q156" t="s">
        <v>503</v>
      </c>
      <c r="R156" t="s">
        <v>445</v>
      </c>
      <c r="U156">
        <v>202310</v>
      </c>
      <c r="V156" t="s">
        <v>506</v>
      </c>
      <c r="W156">
        <v>0</v>
      </c>
      <c r="X156">
        <v>27.87</v>
      </c>
      <c r="Y156" t="s">
        <v>507</v>
      </c>
      <c r="AA156" t="s">
        <v>3</v>
      </c>
      <c r="AB156" t="s">
        <v>508</v>
      </c>
      <c r="AC156" t="s">
        <v>446</v>
      </c>
      <c r="AE156" t="s">
        <v>746</v>
      </c>
      <c r="AF156" t="s">
        <v>509</v>
      </c>
      <c r="AH156" t="s">
        <v>503</v>
      </c>
      <c r="AI156" s="1">
        <v>45230</v>
      </c>
      <c r="AJ156" t="s">
        <v>510</v>
      </c>
    </row>
  </sheetData>
  <autoFilter ref="A1:AJ156" xr:uid="{00000000-0009-0000-0000-000007000000}"/>
  <pageMargins left="0.7" right="0.7" top="0.75" bottom="0.75" header="0.3" footer="0.3"/>
  <pageSetup orientation="portrait" r:id="rId1"/>
  <headerFooter>
    <oddFooter>&amp;RSchedule JNG-D3.A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545173B3-3DFD-489F-B9B9-89684D6548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C780AD-F492-430A-8AEE-AA63C4BCE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AA49F5-52FA-400D-9FC2-49D407F60ECC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PAYS Interest Calc MEEIA 3 PC</vt:lpstr>
      <vt:lpstr>PAYS cost pivot</vt:lpstr>
      <vt:lpstr>PAYS balance write off </vt:lpstr>
      <vt:lpstr>PAYS unpaid bal write off</vt:lpstr>
      <vt:lpstr>PAYS Amort Crrtg Entries</vt:lpstr>
      <vt:lpstr>PAYS Amort Crrtg Entries (2)</vt:lpstr>
      <vt:lpstr>PAYS Amort schedule</vt:lpstr>
      <vt:lpstr>OAC Cost Repository GL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Filley, Kimberly S</dc:creator>
  <cp:lastModifiedBy>Keenoy, Erin</cp:lastModifiedBy>
  <cp:lastPrinted>2023-12-01T20:14:57Z</cp:lastPrinted>
  <dcterms:created xsi:type="dcterms:W3CDTF">2021-05-08T16:47:01Z</dcterms:created>
  <dcterms:modified xsi:type="dcterms:W3CDTF">2023-12-01T20:15:00Z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0x0101003A00D16565766046AD66FE5CD799F667</vt:lpwstr>
  </property>
</Properties>
</file>